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is documentos\Información 2019\Informes Trimestrales\Enero-diciembre\Pidiregas\"/>
    </mc:Choice>
  </mc:AlternateContent>
  <bookViews>
    <workbookView xWindow="0" yWindow="0" windowWidth="16455" windowHeight="6420" tabRatio="830"/>
  </bookViews>
  <sheets>
    <sheet name="Ava Fin Fís" sheetId="2" r:id="rId1"/>
    <sheet name="Fujo Net Inv. Dir. Ope" sheetId="8" r:id="rId2"/>
    <sheet name="Flujo Net Inv Con Ope" sheetId="9" r:id="rId3"/>
    <sheet name="Comp Inv Dir Ope" sheetId="10" r:id="rId4"/>
    <sheet name="Comp Inv Dir y Con Cost Tot" sheetId="11" r:id="rId5"/>
    <sheet name="Inv Pre Neto Fin Dir" sheetId="16" r:id="rId6"/>
    <sheet name="Inv Pres Neto Fin Cond" sheetId="17" r:id="rId7"/>
    <sheet name="Físico Program" sheetId="4" state="hidden" r:id="rId8"/>
    <sheet name="Estimado" sheetId="7"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5">#REF!</definedName>
    <definedName name="_Ene2001" localSheetId="6">#REF!</definedName>
    <definedName name="_Ene2001">#REF!</definedName>
    <definedName name="_xlnm._FilterDatabase" localSheetId="0" hidden="1">'Ava Fin Fís'!$C$17:$Q$110</definedName>
    <definedName name="_xlnm._FilterDatabase" localSheetId="4" hidden="1">'Comp Inv Dir y Con Cost Tot'!$A$15:$L$246</definedName>
    <definedName name="_xlnm._FilterDatabase" localSheetId="1" hidden="1">'Fujo Net Inv. Dir. Ope'!$A$19:$T$278</definedName>
    <definedName name="_xlnm._FilterDatabase">#REF!</definedName>
    <definedName name="_Order2" hidden="1">0</definedName>
    <definedName name="_TC2001" localSheetId="0">#REF!</definedName>
    <definedName name="_TC2001" localSheetId="2">#REF!</definedName>
    <definedName name="_TC2001" localSheetId="5">#REF!</definedName>
    <definedName name="_TC2001" localSheetId="6">#REF!</definedName>
    <definedName name="_TC2001">#REF!</definedName>
    <definedName name="_TDC2001" localSheetId="2">'[1]Tipos de Cambio'!$C$4</definedName>
    <definedName name="_TDC2001" localSheetId="1">'[1]Tipos de Cambio'!$C$4</definedName>
    <definedName name="_TDC2001" localSheetId="5">'[2]Tipos de Cambio'!$C$4</definedName>
    <definedName name="_TDC2001" localSheetId="6">'[2]Tipos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 Fin Fís'!$G$91</definedName>
    <definedName name="Acum_2014_Condicionada">#REF!</definedName>
    <definedName name="Acum_2014_Directa" localSheetId="0">'Ava Fin Fís'!#REF!</definedName>
    <definedName name="Acum_2014_Directa" localSheetId="3">#REF!</definedName>
    <definedName name="Acum_2014_Directa" localSheetId="4">#REF!</definedName>
    <definedName name="Acum_2014_Directa">#REF!</definedName>
    <definedName name="Acum_2016_Total" localSheetId="0">'Ava Fin Fís'!#REF!</definedName>
    <definedName name="Acum_2016_Total" localSheetId="3">#REF!</definedName>
    <definedName name="Acum_2016_Total" localSheetId="4">#REF!</definedName>
    <definedName name="Acum_2016_Total">#REF!</definedName>
    <definedName name="Ahorros_OP">'[4]EVA 00'!$F$14</definedName>
    <definedName name="Anyo_de_referencia">[5]Oculta!$B$8</definedName>
    <definedName name="Anyo_fin_PEM">'[4]EVA 00'!$A$54</definedName>
    <definedName name="Anyo_inicio_PEM">'[4]EVA 00'!$A$22</definedName>
    <definedName name="_xlnm.Print_Area" localSheetId="0">'Ava Fin Fís'!$C$4:$P$110</definedName>
    <definedName name="_xlnm.Print_Area" localSheetId="3">'Comp Inv Dir Ope'!$A$4:$M$276</definedName>
    <definedName name="_xlnm.Print_Area" localSheetId="4">'Comp Inv Dir y Con Cost Tot'!$A$4:$L$315</definedName>
    <definedName name="_xlnm.Print_Area" localSheetId="2">'Flujo Net Inv Con Ope'!$B$4:$L$52</definedName>
    <definedName name="_xlnm.Print_Area" localSheetId="1">'Fujo Net Inv. Dir. Ope'!$A$4:$N$284</definedName>
    <definedName name="_xlnm.Print_Area" localSheetId="5">'Inv Pre Neto Fin Dir'!$A$4:$L$321</definedName>
    <definedName name="_xlnm.Print_Area" localSheetId="6">'Inv Pres Neto Fin Cond'!$A$4:$L$69</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[4]PEM!$H$1</definedName>
    <definedName name="Clase_obra">[4]PEM!$L$1</definedName>
    <definedName name="CMAA_EVA">'[4]EVA 00'!$S$13</definedName>
    <definedName name="CMAB_EVA">'[4]EVA 00'!$S$14</definedName>
    <definedName name="CMGN_EVA">'[4]EVA 00'!$S$16</definedName>
    <definedName name="CMPE_EVA">'[4]EVA 00'!$S$15</definedName>
    <definedName name="CMPM_EVA">'[4]EVA 00'!$S$17</definedName>
    <definedName name="Col_duracion">[4]PEM!$F$1</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[4]PEM!$C$1</definedName>
    <definedName name="Costo_Total_Obra">[4]PEM!$D$1</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fp.4">'[6]Datos Base'!$H$22</definedName>
    <definedName name="fpr.2">'[7]datos base'!$F$23</definedName>
    <definedName name="fpr.4">'[6]Datos Base'!$H$23</definedName>
    <definedName name="Hasta_2015_Condicionada" localSheetId="0">'Ava Fin Fís'!$J$91</definedName>
    <definedName name="Hasta_2015_Condicionada">#REF!</definedName>
    <definedName name="Hasta_2015_Directa" localSheetId="0">'Ava Fin Fís'!#REF!</definedName>
    <definedName name="Hasta_2015_Directa" localSheetId="3">#REF!</definedName>
    <definedName name="Hasta_2015_Directa" localSheetId="4">#REF!</definedName>
    <definedName name="Hasta_2015_Directa">#REF!</definedName>
    <definedName name="Hasta_2015_Total" localSheetId="0">'Ava Fin Fís'!#REF!</definedName>
    <definedName name="Hasta_2015_Total" localSheetId="3">#REF!</definedName>
    <definedName name="Hasta_2015_Total" localSheetId="4">#REF!</definedName>
    <definedName name="Hasta_2015_Total">#REF!</definedName>
    <definedName name="iiiiiiiiii" localSheetId="0">#REF!</definedName>
    <definedName name="iiiiiiiiii" localSheetId="3">#REF!</definedName>
    <definedName name="iiiiiiiiii" localSheetId="4">#REF!</definedName>
    <definedName name="iiiiiiiiii">#REF!</definedName>
    <definedName name="Imprimir_área_IM">#REF!</definedName>
    <definedName name="Inv_anyo_ref">'[4]EVA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moneda.de">'[6]Datos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ombre">'[8]datos base'!$I$2</definedName>
    <definedName name="Nombre_OP">[4]PEM!$A$1</definedName>
    <definedName name="Num_circuitos">[4]PEM!$J$1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esos" localSheetId="0">#REF!</definedName>
    <definedName name="pesos">#REF!</definedName>
    <definedName name="Realizada_2015_Total" localSheetId="0">'Ava Fin Fís'!#REF!</definedName>
    <definedName name="Realizada_2015_Total">#REF!</definedName>
    <definedName name="Realizada_Condicionada_2015" localSheetId="0">'Ava Fin Fís'!$I$91</definedName>
    <definedName name="Realizada_Condicionada_2015" localSheetId="3">#REF!</definedName>
    <definedName name="Realizada_Condicionada_2015" localSheetId="4">#REF!</definedName>
    <definedName name="Realizada_Condicionada_2015">#REF!</definedName>
    <definedName name="Realizada_Directa_2015" localSheetId="0">'Ava Fin Fís'!#REF!</definedName>
    <definedName name="Realizada_Directa_2015" localSheetId="3">#REF!</definedName>
    <definedName name="Realizada_Directa_2015" localSheetId="4">#REF!</definedName>
    <definedName name="Realizada_Directa_2015">#REF!</definedName>
    <definedName name="Realizada_Total_2015" localSheetId="0">'Ava Fin Fís'!#REF!</definedName>
    <definedName name="Realizada_Total_2015" localSheetId="3">#REF!</definedName>
    <definedName name="Realizada_Total_2015" localSheetId="4">#REF!</definedName>
    <definedName name="Realizada_Total_2015">#REF!</definedName>
    <definedName name="Region_PEM">[5]Oculta!$B$5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[4]PEM!$I$1</definedName>
    <definedName name="salida" localSheetId="4" xml:space="preserve"> salida6</definedName>
    <definedName name="salida" xml:space="preserve"> salida6</definedName>
    <definedName name="Tipo_const_obra">[4]PEM!$G$1</definedName>
    <definedName name="Tipo_obra">[4]PEM!$M$1</definedName>
    <definedName name="TIR">'[4]EVA 00'!$M$11</definedName>
    <definedName name="_xlnm.Print_Titles" localSheetId="0">'Ava Fin Fís'!$4:$12</definedName>
    <definedName name="_xlnm.Print_Titles" localSheetId="3">'Comp Inv Dir Ope'!$4:$13</definedName>
    <definedName name="_xlnm.Print_Titles" localSheetId="4">'Comp Inv Dir y Con Cost Tot'!$4:$13</definedName>
    <definedName name="_xlnm.Print_Titles" localSheetId="2">'Flujo Net Inv Con Ope'!$5:$15</definedName>
    <definedName name="_xlnm.Print_Titles" localSheetId="1">'Fujo Net Inv. Dir. Ope'!$4:$16</definedName>
    <definedName name="_xlnm.Print_Titles" localSheetId="5">'Inv Pre Neto Fin Dir'!$4:$11</definedName>
    <definedName name="_xlnm.Print_Titles" localSheetId="6">'Inv Pres Neto Fin Cond'!$4:$11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'[4]EVA 00'!$K$11</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Z_ACA8C922_D540_408C_ACB4_DEDC5EBD2D0D_.wvu.Cols" localSheetId="2" hidden="1">'Flujo Net Inv Con Ope'!$A:$A</definedName>
    <definedName name="Z_ACA8C922_D540_408C_ACB4_DEDC5EBD2D0D_.wvu.PrintArea" localSheetId="2" hidden="1">'Flujo Net Inv Con Ope'!$B$4:$L$52</definedName>
    <definedName name="Z_ACA8C922_D540_408C_ACB4_DEDC5EBD2D0D_.wvu.PrintTitles" localSheetId="2" hidden="1">'Flujo Net Inv Con Ope'!$5:$15</definedName>
  </definedNames>
  <calcPr calcId="152511"/>
</workbook>
</file>

<file path=xl/calcChain.xml><?xml version="1.0" encoding="utf-8"?>
<calcChain xmlns="http://schemas.openxmlformats.org/spreadsheetml/2006/main">
  <c r="G62" i="17" l="1"/>
  <c r="E62" i="17"/>
  <c r="D62" i="17"/>
  <c r="G59" i="17"/>
  <c r="E59" i="17"/>
  <c r="D59" i="17"/>
  <c r="G56" i="17"/>
  <c r="E56" i="17"/>
  <c r="D56" i="17"/>
  <c r="G53" i="17"/>
  <c r="E53" i="17"/>
  <c r="D53" i="17"/>
  <c r="G50" i="17"/>
  <c r="E50" i="17"/>
  <c r="D50" i="17"/>
  <c r="G48" i="17"/>
  <c r="E48" i="17"/>
  <c r="D48" i="17"/>
  <c r="G46" i="17"/>
  <c r="E46" i="17"/>
  <c r="D46" i="17"/>
  <c r="G43" i="17"/>
  <c r="E43" i="17"/>
  <c r="D43" i="17"/>
  <c r="G41" i="17"/>
  <c r="E41" i="17"/>
  <c r="D41" i="17"/>
  <c r="G38" i="17"/>
  <c r="E38" i="17"/>
  <c r="D38" i="17"/>
  <c r="G35" i="17"/>
  <c r="E35" i="17"/>
  <c r="D35" i="17"/>
  <c r="G29" i="17"/>
  <c r="E29" i="17"/>
  <c r="D29" i="17"/>
  <c r="G16" i="17"/>
  <c r="E16" i="17"/>
  <c r="D16" i="17"/>
  <c r="G14" i="17"/>
  <c r="E14" i="17"/>
  <c r="D14" i="17"/>
  <c r="G303" i="16"/>
  <c r="E303" i="16"/>
  <c r="D303" i="16"/>
  <c r="G287" i="16"/>
  <c r="E287" i="16"/>
  <c r="D287" i="16"/>
  <c r="G277" i="16"/>
  <c r="E277" i="16"/>
  <c r="D277" i="16"/>
  <c r="G263" i="16"/>
  <c r="E263" i="16"/>
  <c r="D263" i="16"/>
  <c r="G248" i="16"/>
  <c r="E248" i="16"/>
  <c r="D248" i="16"/>
  <c r="G238" i="16"/>
  <c r="E238" i="16"/>
  <c r="D238" i="16"/>
  <c r="G234" i="16"/>
  <c r="E234" i="16"/>
  <c r="D234" i="16"/>
  <c r="G224" i="16"/>
  <c r="E224" i="16"/>
  <c r="D224" i="16"/>
  <c r="G213" i="16"/>
  <c r="E213" i="16"/>
  <c r="D213" i="16"/>
  <c r="G191" i="16"/>
  <c r="E191" i="16"/>
  <c r="D191" i="16"/>
  <c r="G166" i="16"/>
  <c r="E166" i="16"/>
  <c r="D166" i="16"/>
  <c r="G144" i="16"/>
  <c r="E144" i="16"/>
  <c r="D144" i="16"/>
  <c r="G134" i="16"/>
  <c r="E134" i="16"/>
  <c r="D134" i="16"/>
  <c r="G116" i="16"/>
  <c r="E116" i="16"/>
  <c r="D116" i="16"/>
  <c r="G77" i="16"/>
  <c r="E77" i="16"/>
  <c r="D77" i="16"/>
  <c r="G64" i="16"/>
  <c r="E64" i="16"/>
  <c r="D64" i="16"/>
  <c r="G53" i="16"/>
  <c r="E53" i="16"/>
  <c r="D53" i="16"/>
  <c r="G39" i="16"/>
  <c r="E39" i="16"/>
  <c r="D39" i="16"/>
  <c r="G30" i="16"/>
  <c r="E30" i="16"/>
  <c r="D30" i="16"/>
  <c r="G14" i="16"/>
  <c r="E14" i="16"/>
  <c r="D14" i="16"/>
  <c r="D13" i="17" l="1"/>
  <c r="E13" i="17"/>
  <c r="G13" i="17"/>
  <c r="D13" i="16"/>
  <c r="E13" i="16"/>
  <c r="G13" i="16"/>
  <c r="I310" i="11" l="1"/>
  <c r="F310" i="11"/>
  <c r="I309" i="11"/>
  <c r="F309" i="11"/>
  <c r="I308" i="11"/>
  <c r="F308" i="11"/>
  <c r="I307" i="11"/>
  <c r="F307" i="11"/>
  <c r="I306" i="11"/>
  <c r="F306" i="11"/>
  <c r="I305" i="11"/>
  <c r="F305" i="11"/>
  <c r="I304" i="11"/>
  <c r="F304" i="11"/>
  <c r="I303" i="11"/>
  <c r="F303" i="11"/>
  <c r="I302" i="11"/>
  <c r="F302" i="11"/>
  <c r="I301" i="11"/>
  <c r="F301" i="11"/>
  <c r="I300" i="11"/>
  <c r="F300" i="11"/>
  <c r="I299" i="11"/>
  <c r="F299" i="11"/>
  <c r="I298" i="11"/>
  <c r="F298" i="11"/>
  <c r="I297" i="11"/>
  <c r="F297" i="11"/>
  <c r="I296" i="11"/>
  <c r="F296" i="11"/>
  <c r="I295" i="11"/>
  <c r="F295" i="11"/>
  <c r="I294" i="11"/>
  <c r="F294" i="11"/>
  <c r="I293" i="11"/>
  <c r="F293" i="11"/>
  <c r="I292" i="11"/>
  <c r="F292" i="11"/>
  <c r="I291" i="11"/>
  <c r="F291" i="11"/>
  <c r="I290" i="11"/>
  <c r="F290" i="11"/>
  <c r="I289" i="11"/>
  <c r="F289" i="11"/>
  <c r="I288" i="11"/>
  <c r="F288" i="11"/>
  <c r="I287" i="11"/>
  <c r="F287" i="11"/>
  <c r="I286" i="11"/>
  <c r="F286" i="11"/>
  <c r="I285" i="11"/>
  <c r="F285" i="11"/>
  <c r="I284" i="11"/>
  <c r="F284" i="11"/>
  <c r="I283" i="11"/>
  <c r="F283" i="11"/>
  <c r="I282" i="11"/>
  <c r="F282" i="11"/>
  <c r="I281" i="11"/>
  <c r="F281" i="11"/>
  <c r="I280" i="11"/>
  <c r="F280" i="11"/>
  <c r="I279" i="11"/>
  <c r="F279" i="11"/>
  <c r="I278" i="11"/>
  <c r="F278" i="11"/>
  <c r="I277" i="11"/>
  <c r="F277" i="11"/>
  <c r="L276" i="11"/>
  <c r="K276" i="11"/>
  <c r="H276" i="11"/>
  <c r="I276" i="11" s="1"/>
  <c r="G276" i="11"/>
  <c r="E276" i="11"/>
  <c r="F276" i="11" s="1"/>
  <c r="D276" i="11"/>
  <c r="D13" i="11" s="1"/>
  <c r="F13" i="11" s="1"/>
  <c r="I275" i="11"/>
  <c r="H275" i="11"/>
  <c r="F275" i="11"/>
  <c r="I274" i="11"/>
  <c r="H274" i="11"/>
  <c r="F274" i="11"/>
  <c r="H273" i="11"/>
  <c r="I273" i="11" s="1"/>
  <c r="F273" i="11"/>
  <c r="H272" i="11"/>
  <c r="I272" i="11" s="1"/>
  <c r="F272" i="11"/>
  <c r="I271" i="11"/>
  <c r="H271" i="11"/>
  <c r="F271" i="11"/>
  <c r="I270" i="11"/>
  <c r="H270" i="11"/>
  <c r="F270" i="11"/>
  <c r="H269" i="11"/>
  <c r="I269" i="11" s="1"/>
  <c r="F269" i="11"/>
  <c r="H268" i="11"/>
  <c r="I268" i="11" s="1"/>
  <c r="F268" i="11"/>
  <c r="I267" i="11"/>
  <c r="H267" i="11"/>
  <c r="F267" i="11"/>
  <c r="I266" i="11"/>
  <c r="H266" i="11"/>
  <c r="F266" i="11"/>
  <c r="H265" i="11"/>
  <c r="I265" i="11" s="1"/>
  <c r="F265" i="11"/>
  <c r="H264" i="11"/>
  <c r="I264" i="11" s="1"/>
  <c r="F264" i="11"/>
  <c r="I263" i="11"/>
  <c r="H263" i="11"/>
  <c r="F263" i="11"/>
  <c r="I262" i="11"/>
  <c r="H262" i="11"/>
  <c r="F262" i="11"/>
  <c r="H261" i="11"/>
  <c r="I261" i="11" s="1"/>
  <c r="F261" i="11"/>
  <c r="H260" i="11"/>
  <c r="I260" i="11" s="1"/>
  <c r="F260" i="11"/>
  <c r="I259" i="11"/>
  <c r="H259" i="11"/>
  <c r="F259" i="11"/>
  <c r="I258" i="11"/>
  <c r="H258" i="11"/>
  <c r="F258" i="11"/>
  <c r="H257" i="11"/>
  <c r="I257" i="11" s="1"/>
  <c r="F257" i="11"/>
  <c r="H256" i="11"/>
  <c r="I256" i="11" s="1"/>
  <c r="F256" i="11"/>
  <c r="I255" i="11"/>
  <c r="H255" i="11"/>
  <c r="F255" i="11"/>
  <c r="I254" i="11"/>
  <c r="H254" i="11"/>
  <c r="F254" i="11"/>
  <c r="H253" i="11"/>
  <c r="I253" i="11" s="1"/>
  <c r="F253" i="11"/>
  <c r="H252" i="11"/>
  <c r="I252" i="11" s="1"/>
  <c r="F252" i="11"/>
  <c r="I251" i="11"/>
  <c r="H251" i="11"/>
  <c r="F251" i="11"/>
  <c r="I250" i="11"/>
  <c r="H250" i="11"/>
  <c r="F250" i="11"/>
  <c r="H249" i="11"/>
  <c r="I249" i="11" s="1"/>
  <c r="F249" i="11"/>
  <c r="H248" i="11"/>
  <c r="I248" i="11" s="1"/>
  <c r="F248" i="11"/>
  <c r="I247" i="11"/>
  <c r="H247" i="11"/>
  <c r="F247" i="11"/>
  <c r="I246" i="11"/>
  <c r="H246" i="11"/>
  <c r="F246" i="11"/>
  <c r="H245" i="11"/>
  <c r="I245" i="11" s="1"/>
  <c r="F245" i="11"/>
  <c r="H244" i="11"/>
  <c r="I244" i="11" s="1"/>
  <c r="F244" i="11"/>
  <c r="I243" i="11"/>
  <c r="H243" i="11"/>
  <c r="F243" i="11"/>
  <c r="I242" i="11"/>
  <c r="H242" i="11"/>
  <c r="F242" i="11"/>
  <c r="H241" i="11"/>
  <c r="I241" i="11" s="1"/>
  <c r="F241" i="11"/>
  <c r="H240" i="11"/>
  <c r="I240" i="11" s="1"/>
  <c r="F240" i="11"/>
  <c r="I239" i="11"/>
  <c r="H239" i="11"/>
  <c r="F239" i="11"/>
  <c r="I238" i="11"/>
  <c r="H238" i="11"/>
  <c r="F238" i="11"/>
  <c r="H237" i="11"/>
  <c r="I237" i="11" s="1"/>
  <c r="F237" i="11"/>
  <c r="H236" i="11"/>
  <c r="I236" i="11" s="1"/>
  <c r="F236" i="11"/>
  <c r="I235" i="11"/>
  <c r="H235" i="11"/>
  <c r="F235" i="11"/>
  <c r="I234" i="11"/>
  <c r="H234" i="11"/>
  <c r="F234" i="11"/>
  <c r="H233" i="11"/>
  <c r="I233" i="11" s="1"/>
  <c r="F233" i="11"/>
  <c r="H232" i="11"/>
  <c r="I232" i="11" s="1"/>
  <c r="F232" i="11"/>
  <c r="I231" i="11"/>
  <c r="H231" i="11"/>
  <c r="F231" i="11"/>
  <c r="I230" i="11"/>
  <c r="H230" i="11"/>
  <c r="F230" i="11"/>
  <c r="H229" i="11"/>
  <c r="I229" i="11" s="1"/>
  <c r="F229" i="11"/>
  <c r="H228" i="11"/>
  <c r="I228" i="11" s="1"/>
  <c r="F228" i="11"/>
  <c r="H227" i="11"/>
  <c r="I227" i="11" s="1"/>
  <c r="F227" i="11"/>
  <c r="I226" i="11"/>
  <c r="H226" i="11"/>
  <c r="F226" i="11"/>
  <c r="H225" i="11"/>
  <c r="I225" i="11" s="1"/>
  <c r="F225" i="11"/>
  <c r="H224" i="11"/>
  <c r="I224" i="11" s="1"/>
  <c r="F224" i="11"/>
  <c r="I223" i="11"/>
  <c r="H223" i="11"/>
  <c r="F223" i="11"/>
  <c r="I222" i="11"/>
  <c r="H222" i="11"/>
  <c r="F222" i="11"/>
  <c r="H221" i="11"/>
  <c r="I221" i="11" s="1"/>
  <c r="F221" i="11"/>
  <c r="H220" i="11"/>
  <c r="I220" i="11" s="1"/>
  <c r="F220" i="11"/>
  <c r="I219" i="11"/>
  <c r="H219" i="11"/>
  <c r="F219" i="11"/>
  <c r="I218" i="11"/>
  <c r="H218" i="11"/>
  <c r="F218" i="11"/>
  <c r="H217" i="11"/>
  <c r="I217" i="11" s="1"/>
  <c r="F217" i="11"/>
  <c r="H216" i="11"/>
  <c r="I216" i="11" s="1"/>
  <c r="F216" i="11"/>
  <c r="I215" i="11"/>
  <c r="H215" i="11"/>
  <c r="F215" i="11"/>
  <c r="I214" i="11"/>
  <c r="H214" i="11"/>
  <c r="F214" i="11"/>
  <c r="H213" i="11"/>
  <c r="I213" i="11" s="1"/>
  <c r="F213" i="11"/>
  <c r="H212" i="11"/>
  <c r="I212" i="11" s="1"/>
  <c r="F212" i="11"/>
  <c r="I211" i="11"/>
  <c r="H211" i="11"/>
  <c r="F211" i="11"/>
  <c r="I210" i="11"/>
  <c r="H210" i="11"/>
  <c r="F210" i="11"/>
  <c r="H209" i="11"/>
  <c r="I209" i="11" s="1"/>
  <c r="F209" i="11"/>
  <c r="H208" i="11"/>
  <c r="I208" i="11" s="1"/>
  <c r="F208" i="11"/>
  <c r="I207" i="11"/>
  <c r="H207" i="11"/>
  <c r="F207" i="11"/>
  <c r="I206" i="11"/>
  <c r="H206" i="11"/>
  <c r="F206" i="11"/>
  <c r="H205" i="11"/>
  <c r="I205" i="11" s="1"/>
  <c r="F205" i="11"/>
  <c r="H204" i="11"/>
  <c r="I204" i="11" s="1"/>
  <c r="F204" i="11"/>
  <c r="I203" i="11"/>
  <c r="H203" i="11"/>
  <c r="F203" i="11"/>
  <c r="I202" i="11"/>
  <c r="H202" i="11"/>
  <c r="F202" i="11"/>
  <c r="H201" i="11"/>
  <c r="I201" i="11" s="1"/>
  <c r="F201" i="11"/>
  <c r="H200" i="11"/>
  <c r="I200" i="11" s="1"/>
  <c r="F200" i="11"/>
  <c r="I199" i="11"/>
  <c r="H199" i="11"/>
  <c r="F199" i="11"/>
  <c r="I198" i="11"/>
  <c r="H198" i="11"/>
  <c r="F198" i="11"/>
  <c r="H197" i="11"/>
  <c r="I197" i="11" s="1"/>
  <c r="F197" i="11"/>
  <c r="H196" i="11"/>
  <c r="I196" i="11" s="1"/>
  <c r="F196" i="11"/>
  <c r="I195" i="11"/>
  <c r="H195" i="11"/>
  <c r="F195" i="11"/>
  <c r="I194" i="11"/>
  <c r="H194" i="11"/>
  <c r="F194" i="11"/>
  <c r="H193" i="11"/>
  <c r="I193" i="11" s="1"/>
  <c r="F193" i="11"/>
  <c r="H192" i="11"/>
  <c r="I192" i="11" s="1"/>
  <c r="F192" i="11"/>
  <c r="I191" i="11"/>
  <c r="H191" i="11"/>
  <c r="F191" i="11"/>
  <c r="I190" i="11"/>
  <c r="H190" i="11"/>
  <c r="F190" i="11"/>
  <c r="H189" i="11"/>
  <c r="I189" i="11" s="1"/>
  <c r="F189" i="11"/>
  <c r="H188" i="11"/>
  <c r="I188" i="11" s="1"/>
  <c r="F188" i="11"/>
  <c r="I187" i="11"/>
  <c r="H187" i="11"/>
  <c r="F187" i="11"/>
  <c r="I186" i="11"/>
  <c r="H186" i="11"/>
  <c r="F186" i="11"/>
  <c r="H185" i="11"/>
  <c r="I185" i="11" s="1"/>
  <c r="F185" i="11"/>
  <c r="H184" i="11"/>
  <c r="I184" i="11" s="1"/>
  <c r="F184" i="11"/>
  <c r="I183" i="11"/>
  <c r="H183" i="11"/>
  <c r="F183" i="11"/>
  <c r="I182" i="11"/>
  <c r="H182" i="11"/>
  <c r="F182" i="11"/>
  <c r="H181" i="11"/>
  <c r="I181" i="11" s="1"/>
  <c r="F181" i="11"/>
  <c r="H180" i="11"/>
  <c r="I180" i="11" s="1"/>
  <c r="F180" i="11"/>
  <c r="H179" i="11"/>
  <c r="I179" i="11" s="1"/>
  <c r="F179" i="11"/>
  <c r="I178" i="11"/>
  <c r="H178" i="11"/>
  <c r="F178" i="11"/>
  <c r="H177" i="11"/>
  <c r="I177" i="11" s="1"/>
  <c r="F177" i="11"/>
  <c r="H176" i="11"/>
  <c r="I176" i="11" s="1"/>
  <c r="F176" i="11"/>
  <c r="H175" i="11"/>
  <c r="I175" i="11" s="1"/>
  <c r="F175" i="11"/>
  <c r="I174" i="11"/>
  <c r="H174" i="11"/>
  <c r="F174" i="11"/>
  <c r="H173" i="11"/>
  <c r="I173" i="11" s="1"/>
  <c r="F173" i="11"/>
  <c r="I172" i="11"/>
  <c r="H172" i="11"/>
  <c r="F172" i="11"/>
  <c r="H171" i="11"/>
  <c r="I171" i="11" s="1"/>
  <c r="F171" i="11"/>
  <c r="I170" i="11"/>
  <c r="H170" i="11"/>
  <c r="F170" i="11"/>
  <c r="H169" i="11"/>
  <c r="I169" i="11" s="1"/>
  <c r="F169" i="11"/>
  <c r="I168" i="11"/>
  <c r="H168" i="11"/>
  <c r="F168" i="11"/>
  <c r="H167" i="11"/>
  <c r="I167" i="11" s="1"/>
  <c r="F167" i="11"/>
  <c r="I166" i="11"/>
  <c r="H166" i="11"/>
  <c r="F166" i="11"/>
  <c r="H165" i="11"/>
  <c r="I165" i="11" s="1"/>
  <c r="F165" i="11"/>
  <c r="I164" i="11"/>
  <c r="H164" i="11"/>
  <c r="F164" i="11"/>
  <c r="H163" i="11"/>
  <c r="I163" i="11" s="1"/>
  <c r="F163" i="11"/>
  <c r="I162" i="11"/>
  <c r="H162" i="11"/>
  <c r="F162" i="11"/>
  <c r="H161" i="11"/>
  <c r="I161" i="11" s="1"/>
  <c r="F161" i="11"/>
  <c r="I160" i="11"/>
  <c r="H160" i="11"/>
  <c r="F160" i="11"/>
  <c r="H159" i="11"/>
  <c r="I159" i="11" s="1"/>
  <c r="F159" i="11"/>
  <c r="I158" i="11"/>
  <c r="H158" i="11"/>
  <c r="F158" i="11"/>
  <c r="H157" i="11"/>
  <c r="I157" i="11" s="1"/>
  <c r="F157" i="11"/>
  <c r="I156" i="11"/>
  <c r="H156" i="11"/>
  <c r="F156" i="11"/>
  <c r="I155" i="11"/>
  <c r="H155" i="11"/>
  <c r="F155" i="11"/>
  <c r="I154" i="11"/>
  <c r="H154" i="11"/>
  <c r="F154" i="11"/>
  <c r="H153" i="11"/>
  <c r="I153" i="11" s="1"/>
  <c r="F153" i="11"/>
  <c r="I152" i="11"/>
  <c r="H152" i="11"/>
  <c r="F152" i="11"/>
  <c r="I151" i="11"/>
  <c r="H151" i="11"/>
  <c r="F151" i="11"/>
  <c r="I150" i="11"/>
  <c r="H150" i="11"/>
  <c r="F150" i="11"/>
  <c r="H149" i="11"/>
  <c r="I149" i="11" s="1"/>
  <c r="F149" i="11"/>
  <c r="I148" i="11"/>
  <c r="H148" i="11"/>
  <c r="F148" i="11"/>
  <c r="I147" i="11"/>
  <c r="H147" i="11"/>
  <c r="F147" i="11"/>
  <c r="I146" i="11"/>
  <c r="H146" i="11"/>
  <c r="F146" i="11"/>
  <c r="H145" i="11"/>
  <c r="I145" i="11" s="1"/>
  <c r="F145" i="11"/>
  <c r="I144" i="11"/>
  <c r="H144" i="11"/>
  <c r="F144" i="11"/>
  <c r="I143" i="11"/>
  <c r="H143" i="11"/>
  <c r="F143" i="11"/>
  <c r="I142" i="11"/>
  <c r="H142" i="11"/>
  <c r="F142" i="11"/>
  <c r="H141" i="11"/>
  <c r="I141" i="11" s="1"/>
  <c r="F141" i="11"/>
  <c r="I140" i="11"/>
  <c r="H140" i="11"/>
  <c r="F140" i="11"/>
  <c r="I139" i="11"/>
  <c r="H139" i="11"/>
  <c r="F139" i="11"/>
  <c r="I138" i="11"/>
  <c r="H138" i="11"/>
  <c r="F138" i="11"/>
  <c r="H137" i="11"/>
  <c r="I137" i="11" s="1"/>
  <c r="F137" i="11"/>
  <c r="I136" i="11"/>
  <c r="H136" i="11"/>
  <c r="F136" i="11"/>
  <c r="I135" i="11"/>
  <c r="H135" i="11"/>
  <c r="F135" i="11"/>
  <c r="I134" i="11"/>
  <c r="H134" i="11"/>
  <c r="F134" i="11"/>
  <c r="H133" i="11"/>
  <c r="I133" i="11" s="1"/>
  <c r="F133" i="11"/>
  <c r="H132" i="11"/>
  <c r="I132" i="11" s="1"/>
  <c r="F132" i="11"/>
  <c r="H131" i="11"/>
  <c r="I131" i="11" s="1"/>
  <c r="F131" i="11"/>
  <c r="I130" i="11"/>
  <c r="H130" i="11"/>
  <c r="F130" i="11"/>
  <c r="H129" i="11"/>
  <c r="I129" i="11" s="1"/>
  <c r="F129" i="11"/>
  <c r="H128" i="11"/>
  <c r="I128" i="11" s="1"/>
  <c r="F128" i="11"/>
  <c r="H127" i="11"/>
  <c r="I127" i="11" s="1"/>
  <c r="F127" i="11"/>
  <c r="I126" i="11"/>
  <c r="H126" i="11"/>
  <c r="F126" i="11"/>
  <c r="H125" i="11"/>
  <c r="I125" i="11" s="1"/>
  <c r="F125" i="11"/>
  <c r="H124" i="11"/>
  <c r="I124" i="11" s="1"/>
  <c r="F124" i="11"/>
  <c r="H123" i="11"/>
  <c r="I123" i="11" s="1"/>
  <c r="F123" i="11"/>
  <c r="I122" i="11"/>
  <c r="H122" i="11"/>
  <c r="F122" i="11"/>
  <c r="H121" i="11"/>
  <c r="I121" i="11" s="1"/>
  <c r="F121" i="11"/>
  <c r="H120" i="11"/>
  <c r="I120" i="11" s="1"/>
  <c r="F120" i="11"/>
  <c r="H119" i="11"/>
  <c r="I119" i="11" s="1"/>
  <c r="F119" i="11"/>
  <c r="I118" i="11"/>
  <c r="H118" i="11"/>
  <c r="F118" i="11"/>
  <c r="H117" i="11"/>
  <c r="I117" i="11" s="1"/>
  <c r="F117" i="11"/>
  <c r="I116" i="11"/>
  <c r="H116" i="11"/>
  <c r="F116" i="11"/>
  <c r="H115" i="11"/>
  <c r="I115" i="11" s="1"/>
  <c r="F115" i="11"/>
  <c r="I114" i="11"/>
  <c r="H114" i="11"/>
  <c r="F114" i="11"/>
  <c r="H113" i="11"/>
  <c r="I113" i="11" s="1"/>
  <c r="F113" i="11"/>
  <c r="I112" i="11"/>
  <c r="H112" i="11"/>
  <c r="F112" i="11"/>
  <c r="H111" i="11"/>
  <c r="I111" i="11" s="1"/>
  <c r="F111" i="11"/>
  <c r="I110" i="11"/>
  <c r="H110" i="11"/>
  <c r="F110" i="11"/>
  <c r="H109" i="11"/>
  <c r="I109" i="11" s="1"/>
  <c r="F109" i="11"/>
  <c r="I108" i="11"/>
  <c r="H108" i="11"/>
  <c r="F108" i="11"/>
  <c r="H107" i="11"/>
  <c r="I107" i="11" s="1"/>
  <c r="F107" i="11"/>
  <c r="I106" i="11"/>
  <c r="H106" i="11"/>
  <c r="F106" i="11"/>
  <c r="H105" i="11"/>
  <c r="I105" i="11" s="1"/>
  <c r="F105" i="11"/>
  <c r="H104" i="11"/>
  <c r="I104" i="11" s="1"/>
  <c r="F104" i="11"/>
  <c r="H103" i="11"/>
  <c r="I103" i="11" s="1"/>
  <c r="F103" i="11"/>
  <c r="I102" i="11"/>
  <c r="H102" i="11"/>
  <c r="F102" i="11"/>
  <c r="H101" i="11"/>
  <c r="I101" i="11" s="1"/>
  <c r="F101" i="11"/>
  <c r="I100" i="11"/>
  <c r="H100" i="11"/>
  <c r="F100" i="11"/>
  <c r="H99" i="11"/>
  <c r="I99" i="11" s="1"/>
  <c r="F99" i="11"/>
  <c r="I98" i="11"/>
  <c r="H98" i="11"/>
  <c r="F98" i="11"/>
  <c r="H97" i="11"/>
  <c r="I97" i="11" s="1"/>
  <c r="F97" i="11"/>
  <c r="I96" i="11"/>
  <c r="H96" i="11"/>
  <c r="F96" i="11"/>
  <c r="H95" i="11"/>
  <c r="I95" i="11" s="1"/>
  <c r="F95" i="11"/>
  <c r="I94" i="11"/>
  <c r="H94" i="11"/>
  <c r="F94" i="11"/>
  <c r="H93" i="11"/>
  <c r="I93" i="11" s="1"/>
  <c r="F93" i="11"/>
  <c r="H92" i="11"/>
  <c r="I92" i="11" s="1"/>
  <c r="F92" i="11"/>
  <c r="H91" i="11"/>
  <c r="I91" i="11" s="1"/>
  <c r="F91" i="11"/>
  <c r="I90" i="11"/>
  <c r="H90" i="11"/>
  <c r="F90" i="11"/>
  <c r="H89" i="11"/>
  <c r="I89" i="11" s="1"/>
  <c r="F89" i="11"/>
  <c r="H88" i="11"/>
  <c r="I88" i="11" s="1"/>
  <c r="F88" i="11"/>
  <c r="H87" i="11"/>
  <c r="I87" i="11" s="1"/>
  <c r="F87" i="11"/>
  <c r="I86" i="11"/>
  <c r="H86" i="11"/>
  <c r="F86" i="11"/>
  <c r="H85" i="11"/>
  <c r="I85" i="11" s="1"/>
  <c r="F85" i="11"/>
  <c r="I84" i="11"/>
  <c r="H84" i="11"/>
  <c r="F84" i="11"/>
  <c r="H83" i="11"/>
  <c r="I83" i="11" s="1"/>
  <c r="F83" i="11"/>
  <c r="I82" i="11"/>
  <c r="H82" i="11"/>
  <c r="F82" i="11"/>
  <c r="H81" i="11"/>
  <c r="I81" i="11" s="1"/>
  <c r="F81" i="11"/>
  <c r="I80" i="11"/>
  <c r="H80" i="11"/>
  <c r="F80" i="11"/>
  <c r="H79" i="11"/>
  <c r="I79" i="11" s="1"/>
  <c r="F79" i="11"/>
  <c r="I78" i="11"/>
  <c r="H78" i="11"/>
  <c r="F78" i="11"/>
  <c r="H77" i="11"/>
  <c r="I77" i="11" s="1"/>
  <c r="F77" i="11"/>
  <c r="I76" i="11"/>
  <c r="H76" i="11"/>
  <c r="F76" i="11"/>
  <c r="I75" i="11"/>
  <c r="H75" i="11"/>
  <c r="F75" i="11"/>
  <c r="I74" i="11"/>
  <c r="H74" i="11"/>
  <c r="F74" i="11"/>
  <c r="H73" i="11"/>
  <c r="I73" i="11" s="1"/>
  <c r="F73" i="11"/>
  <c r="I72" i="11"/>
  <c r="H72" i="11"/>
  <c r="F72" i="11"/>
  <c r="I71" i="11"/>
  <c r="H71" i="11"/>
  <c r="F71" i="11"/>
  <c r="I70" i="11"/>
  <c r="H70" i="11"/>
  <c r="F70" i="11"/>
  <c r="H69" i="11"/>
  <c r="I69" i="11" s="1"/>
  <c r="F69" i="11"/>
  <c r="I68" i="11"/>
  <c r="H68" i="11"/>
  <c r="F68" i="11"/>
  <c r="H67" i="11"/>
  <c r="I67" i="11" s="1"/>
  <c r="F67" i="11"/>
  <c r="I66" i="11"/>
  <c r="H66" i="11"/>
  <c r="F66" i="11"/>
  <c r="H65" i="11"/>
  <c r="I65" i="11" s="1"/>
  <c r="F65" i="11"/>
  <c r="I64" i="11"/>
  <c r="H64" i="11"/>
  <c r="F64" i="11"/>
  <c r="H63" i="11"/>
  <c r="I63" i="11" s="1"/>
  <c r="F63" i="11"/>
  <c r="I62" i="11"/>
  <c r="H62" i="11"/>
  <c r="F62" i="11"/>
  <c r="H61" i="11"/>
  <c r="I61" i="11" s="1"/>
  <c r="F61" i="11"/>
  <c r="I60" i="11"/>
  <c r="H60" i="11"/>
  <c r="F60" i="11"/>
  <c r="H59" i="11"/>
  <c r="I59" i="11" s="1"/>
  <c r="F59" i="11"/>
  <c r="I58" i="11"/>
  <c r="H58" i="11"/>
  <c r="F58" i="11"/>
  <c r="H57" i="11"/>
  <c r="I57" i="11" s="1"/>
  <c r="F57" i="11"/>
  <c r="I56" i="11"/>
  <c r="H56" i="11"/>
  <c r="F56" i="11"/>
  <c r="I55" i="11"/>
  <c r="H55" i="11"/>
  <c r="F55" i="11"/>
  <c r="I54" i="11"/>
  <c r="H54" i="11"/>
  <c r="F54" i="11"/>
  <c r="H53" i="11"/>
  <c r="I53" i="11" s="1"/>
  <c r="F53" i="11"/>
  <c r="I52" i="11"/>
  <c r="H52" i="11"/>
  <c r="F52" i="11"/>
  <c r="I51" i="11"/>
  <c r="H51" i="11"/>
  <c r="F51" i="11"/>
  <c r="I50" i="11"/>
  <c r="H50" i="11"/>
  <c r="F50" i="11"/>
  <c r="H49" i="11"/>
  <c r="I49" i="11" s="1"/>
  <c r="F49" i="11"/>
  <c r="I48" i="11"/>
  <c r="H48" i="11"/>
  <c r="F48" i="11"/>
  <c r="I47" i="11"/>
  <c r="H47" i="11"/>
  <c r="F47" i="11"/>
  <c r="I46" i="11"/>
  <c r="H46" i="11"/>
  <c r="F46" i="11"/>
  <c r="H45" i="11"/>
  <c r="I45" i="11" s="1"/>
  <c r="F45" i="11"/>
  <c r="I44" i="11"/>
  <c r="H44" i="11"/>
  <c r="F44" i="11"/>
  <c r="I43" i="11"/>
  <c r="H43" i="11"/>
  <c r="F43" i="11"/>
  <c r="I42" i="11"/>
  <c r="H42" i="11"/>
  <c r="F42" i="11"/>
  <c r="H41" i="11"/>
  <c r="I41" i="11" s="1"/>
  <c r="F41" i="11"/>
  <c r="I40" i="11"/>
  <c r="H40" i="11"/>
  <c r="F40" i="11"/>
  <c r="H39" i="11"/>
  <c r="I39" i="11" s="1"/>
  <c r="F39" i="11"/>
  <c r="I38" i="11"/>
  <c r="H38" i="11"/>
  <c r="F38" i="11"/>
  <c r="H37" i="11"/>
  <c r="I37" i="11" s="1"/>
  <c r="F37" i="11"/>
  <c r="I36" i="11"/>
  <c r="H36" i="11"/>
  <c r="F36" i="11"/>
  <c r="H35" i="11"/>
  <c r="I35" i="11" s="1"/>
  <c r="F35" i="11"/>
  <c r="I34" i="11"/>
  <c r="H34" i="11"/>
  <c r="F34" i="11"/>
  <c r="H33" i="11"/>
  <c r="I33" i="11" s="1"/>
  <c r="F33" i="11"/>
  <c r="I32" i="11"/>
  <c r="H32" i="11"/>
  <c r="F32" i="11"/>
  <c r="I31" i="11"/>
  <c r="H31" i="11"/>
  <c r="F31" i="11"/>
  <c r="I30" i="11"/>
  <c r="H30" i="11"/>
  <c r="F30" i="11"/>
  <c r="H29" i="11"/>
  <c r="I29" i="11" s="1"/>
  <c r="F29" i="11"/>
  <c r="I28" i="11"/>
  <c r="H28" i="11"/>
  <c r="F28" i="11"/>
  <c r="I27" i="11"/>
  <c r="H27" i="11"/>
  <c r="F27" i="11"/>
  <c r="I26" i="11"/>
  <c r="H26" i="11"/>
  <c r="F26" i="11"/>
  <c r="H25" i="11"/>
  <c r="I25" i="11" s="1"/>
  <c r="F25" i="11"/>
  <c r="I24" i="11"/>
  <c r="H24" i="11"/>
  <c r="F24" i="11"/>
  <c r="I23" i="11"/>
  <c r="H23" i="11"/>
  <c r="F23" i="11"/>
  <c r="I22" i="11"/>
  <c r="H22" i="11"/>
  <c r="F22" i="11"/>
  <c r="H21" i="11"/>
  <c r="I21" i="11" s="1"/>
  <c r="F21" i="11"/>
  <c r="I20" i="11"/>
  <c r="H20" i="11"/>
  <c r="F20" i="11"/>
  <c r="I19" i="11"/>
  <c r="H19" i="11"/>
  <c r="F19" i="11"/>
  <c r="I18" i="11"/>
  <c r="H18" i="11"/>
  <c r="F18" i="11"/>
  <c r="H17" i="11"/>
  <c r="I17" i="11" s="1"/>
  <c r="F17" i="11"/>
  <c r="I16" i="11"/>
  <c r="H16" i="11"/>
  <c r="F16" i="11"/>
  <c r="I15" i="11"/>
  <c r="H15" i="11"/>
  <c r="H14" i="11" s="1"/>
  <c r="F15" i="11"/>
  <c r="L14" i="11"/>
  <c r="L13" i="11" s="1"/>
  <c r="K14" i="11"/>
  <c r="G14" i="11"/>
  <c r="G13" i="11" s="1"/>
  <c r="F14" i="11"/>
  <c r="E14" i="11"/>
  <c r="D14" i="11"/>
  <c r="K13" i="11"/>
  <c r="E13" i="11"/>
  <c r="I10" i="11"/>
  <c r="D10" i="11"/>
  <c r="C272" i="10"/>
  <c r="J271" i="10"/>
  <c r="F271" i="10"/>
  <c r="L271" i="10" s="1"/>
  <c r="M271" i="10" s="1"/>
  <c r="J270" i="10"/>
  <c r="F270" i="10"/>
  <c r="L270" i="10" s="1"/>
  <c r="M270" i="10" s="1"/>
  <c r="J269" i="10"/>
  <c r="F269" i="10"/>
  <c r="L269" i="10" s="1"/>
  <c r="M269" i="10" s="1"/>
  <c r="J268" i="10"/>
  <c r="F268" i="10"/>
  <c r="L268" i="10" s="1"/>
  <c r="M268" i="10" s="1"/>
  <c r="J267" i="10"/>
  <c r="F267" i="10"/>
  <c r="L267" i="10" s="1"/>
  <c r="M267" i="10" s="1"/>
  <c r="J266" i="10"/>
  <c r="F266" i="10"/>
  <c r="L266" i="10" s="1"/>
  <c r="M266" i="10" s="1"/>
  <c r="J265" i="10"/>
  <c r="F265" i="10"/>
  <c r="L265" i="10" s="1"/>
  <c r="M265" i="10" s="1"/>
  <c r="J264" i="10"/>
  <c r="F264" i="10"/>
  <c r="L264" i="10" s="1"/>
  <c r="M264" i="10" s="1"/>
  <c r="J263" i="10"/>
  <c r="F263" i="10"/>
  <c r="L263" i="10" s="1"/>
  <c r="M263" i="10" s="1"/>
  <c r="J262" i="10"/>
  <c r="F262" i="10"/>
  <c r="L262" i="10" s="1"/>
  <c r="M262" i="10" s="1"/>
  <c r="J261" i="10"/>
  <c r="F261" i="10"/>
  <c r="L261" i="10" s="1"/>
  <c r="M261" i="10" s="1"/>
  <c r="J260" i="10"/>
  <c r="F260" i="10"/>
  <c r="L260" i="10" s="1"/>
  <c r="M260" i="10" s="1"/>
  <c r="J259" i="10"/>
  <c r="F259" i="10"/>
  <c r="L259" i="10" s="1"/>
  <c r="M259" i="10" s="1"/>
  <c r="J258" i="10"/>
  <c r="F258" i="10"/>
  <c r="L258" i="10" s="1"/>
  <c r="M258" i="10" s="1"/>
  <c r="J257" i="10"/>
  <c r="F257" i="10"/>
  <c r="L257" i="10" s="1"/>
  <c r="M257" i="10" s="1"/>
  <c r="J256" i="10"/>
  <c r="F256" i="10"/>
  <c r="L256" i="10" s="1"/>
  <c r="M256" i="10" s="1"/>
  <c r="J255" i="10"/>
  <c r="F255" i="10"/>
  <c r="L255" i="10" s="1"/>
  <c r="M255" i="10" s="1"/>
  <c r="J254" i="10"/>
  <c r="F254" i="10"/>
  <c r="L254" i="10" s="1"/>
  <c r="M254" i="10" s="1"/>
  <c r="J253" i="10"/>
  <c r="F253" i="10"/>
  <c r="L253" i="10" s="1"/>
  <c r="M253" i="10" s="1"/>
  <c r="J252" i="10"/>
  <c r="F252" i="10"/>
  <c r="L252" i="10" s="1"/>
  <c r="M252" i="10" s="1"/>
  <c r="J251" i="10"/>
  <c r="F251" i="10"/>
  <c r="L251" i="10" s="1"/>
  <c r="M251" i="10" s="1"/>
  <c r="J250" i="10"/>
  <c r="F250" i="10"/>
  <c r="L250" i="10" s="1"/>
  <c r="M250" i="10" s="1"/>
  <c r="J249" i="10"/>
  <c r="F249" i="10"/>
  <c r="L249" i="10" s="1"/>
  <c r="M249" i="10" s="1"/>
  <c r="J248" i="10"/>
  <c r="F248" i="10"/>
  <c r="L248" i="10" s="1"/>
  <c r="M248" i="10" s="1"/>
  <c r="J247" i="10"/>
  <c r="F247" i="10"/>
  <c r="L247" i="10" s="1"/>
  <c r="M247" i="10" s="1"/>
  <c r="J246" i="10"/>
  <c r="F246" i="10"/>
  <c r="L246" i="10" s="1"/>
  <c r="M246" i="10" s="1"/>
  <c r="J245" i="10"/>
  <c r="F245" i="10"/>
  <c r="L245" i="10" s="1"/>
  <c r="M245" i="10" s="1"/>
  <c r="J244" i="10"/>
  <c r="F244" i="10"/>
  <c r="L244" i="10" s="1"/>
  <c r="K243" i="10"/>
  <c r="J243" i="10"/>
  <c r="I243" i="10"/>
  <c r="H243" i="10"/>
  <c r="G243" i="10"/>
  <c r="E243" i="10"/>
  <c r="D243" i="10"/>
  <c r="C243" i="10"/>
  <c r="M242" i="10"/>
  <c r="L242" i="10"/>
  <c r="J242" i="10"/>
  <c r="F242" i="10"/>
  <c r="M241" i="10"/>
  <c r="L241" i="10"/>
  <c r="J241" i="10"/>
  <c r="F241" i="10"/>
  <c r="M240" i="10"/>
  <c r="L240" i="10"/>
  <c r="J240" i="10"/>
  <c r="F240" i="10"/>
  <c r="M239" i="10"/>
  <c r="L239" i="10"/>
  <c r="J239" i="10"/>
  <c r="F239" i="10"/>
  <c r="J238" i="10"/>
  <c r="G238" i="10"/>
  <c r="F238" i="10"/>
  <c r="L238" i="10" s="1"/>
  <c r="M238" i="10" s="1"/>
  <c r="J237" i="10"/>
  <c r="G237" i="10"/>
  <c r="F237" i="10"/>
  <c r="L237" i="10" s="1"/>
  <c r="M237" i="10" s="1"/>
  <c r="J236" i="10"/>
  <c r="G236" i="10"/>
  <c r="F236" i="10"/>
  <c r="L235" i="10"/>
  <c r="J235" i="10"/>
  <c r="M235" i="10" s="1"/>
  <c r="G235" i="10"/>
  <c r="F235" i="10"/>
  <c r="J234" i="10"/>
  <c r="G234" i="10"/>
  <c r="F234" i="10"/>
  <c r="L234" i="10" s="1"/>
  <c r="M234" i="10" s="1"/>
  <c r="J233" i="10"/>
  <c r="F233" i="10"/>
  <c r="L233" i="10" s="1"/>
  <c r="M233" i="10" s="1"/>
  <c r="J232" i="10"/>
  <c r="G232" i="10"/>
  <c r="F232" i="10"/>
  <c r="L232" i="10" s="1"/>
  <c r="M232" i="10" s="1"/>
  <c r="J231" i="10"/>
  <c r="G231" i="10"/>
  <c r="F231" i="10"/>
  <c r="L230" i="10"/>
  <c r="J230" i="10"/>
  <c r="M230" i="10" s="1"/>
  <c r="G230" i="10"/>
  <c r="F230" i="10"/>
  <c r="J229" i="10"/>
  <c r="G229" i="10"/>
  <c r="F229" i="10"/>
  <c r="L229" i="10" s="1"/>
  <c r="M229" i="10" s="1"/>
  <c r="J228" i="10"/>
  <c r="G228" i="10"/>
  <c r="F228" i="10"/>
  <c r="L228" i="10" s="1"/>
  <c r="M228" i="10" s="1"/>
  <c r="J227" i="10"/>
  <c r="G227" i="10"/>
  <c r="F227" i="10"/>
  <c r="L226" i="10"/>
  <c r="J226" i="10"/>
  <c r="M226" i="10" s="1"/>
  <c r="G226" i="10"/>
  <c r="F226" i="10"/>
  <c r="J225" i="10"/>
  <c r="G225" i="10"/>
  <c r="F225" i="10"/>
  <c r="L225" i="10" s="1"/>
  <c r="M225" i="10" s="1"/>
  <c r="J224" i="10"/>
  <c r="G224" i="10"/>
  <c r="F224" i="10"/>
  <c r="L224" i="10" s="1"/>
  <c r="M224" i="10" s="1"/>
  <c r="J223" i="10"/>
  <c r="G223" i="10"/>
  <c r="F223" i="10"/>
  <c r="L223" i="10" s="1"/>
  <c r="L222" i="10"/>
  <c r="J222" i="10"/>
  <c r="M222" i="10" s="1"/>
  <c r="G222" i="10"/>
  <c r="F222" i="10"/>
  <c r="J221" i="10"/>
  <c r="G221" i="10"/>
  <c r="F221" i="10"/>
  <c r="L221" i="10" s="1"/>
  <c r="M221" i="10" s="1"/>
  <c r="J220" i="10"/>
  <c r="G220" i="10"/>
  <c r="F220" i="10"/>
  <c r="L220" i="10" s="1"/>
  <c r="M220" i="10" s="1"/>
  <c r="J219" i="10"/>
  <c r="G219" i="10"/>
  <c r="F219" i="10"/>
  <c r="L218" i="10"/>
  <c r="J218" i="10"/>
  <c r="M218" i="10" s="1"/>
  <c r="F218" i="10"/>
  <c r="L217" i="10"/>
  <c r="J217" i="10"/>
  <c r="F217" i="10"/>
  <c r="L216" i="10"/>
  <c r="J216" i="10"/>
  <c r="M216" i="10" s="1"/>
  <c r="F216" i="10"/>
  <c r="L215" i="10"/>
  <c r="J215" i="10"/>
  <c r="G215" i="10"/>
  <c r="F215" i="10"/>
  <c r="M214" i="10"/>
  <c r="J214" i="10"/>
  <c r="G214" i="10"/>
  <c r="F214" i="10"/>
  <c r="L214" i="10" s="1"/>
  <c r="J213" i="10"/>
  <c r="G213" i="10"/>
  <c r="F213" i="10"/>
  <c r="L213" i="10" s="1"/>
  <c r="M213" i="10" s="1"/>
  <c r="J212" i="10"/>
  <c r="G212" i="10"/>
  <c r="F212" i="10"/>
  <c r="L212" i="10" s="1"/>
  <c r="L211" i="10"/>
  <c r="J211" i="10"/>
  <c r="G211" i="10"/>
  <c r="F211" i="10"/>
  <c r="M210" i="10"/>
  <c r="J210" i="10"/>
  <c r="G210" i="10"/>
  <c r="F210" i="10"/>
  <c r="L210" i="10" s="1"/>
  <c r="J209" i="10"/>
  <c r="G209" i="10"/>
  <c r="F209" i="10"/>
  <c r="L209" i="10" s="1"/>
  <c r="M209" i="10" s="1"/>
  <c r="J208" i="10"/>
  <c r="G208" i="10"/>
  <c r="F208" i="10"/>
  <c r="L207" i="10"/>
  <c r="J207" i="10"/>
  <c r="G207" i="10"/>
  <c r="F207" i="10"/>
  <c r="M206" i="10"/>
  <c r="J206" i="10"/>
  <c r="G206" i="10"/>
  <c r="F206" i="10"/>
  <c r="L206" i="10" s="1"/>
  <c r="J205" i="10"/>
  <c r="G205" i="10"/>
  <c r="F205" i="10"/>
  <c r="L205" i="10" s="1"/>
  <c r="M205" i="10" s="1"/>
  <c r="J204" i="10"/>
  <c r="G204" i="10"/>
  <c r="F204" i="10"/>
  <c r="L204" i="10" s="1"/>
  <c r="L203" i="10"/>
  <c r="J203" i="10"/>
  <c r="G203" i="10"/>
  <c r="F203" i="10"/>
  <c r="M202" i="10"/>
  <c r="J202" i="10"/>
  <c r="G202" i="10"/>
  <c r="F202" i="10"/>
  <c r="L202" i="10" s="1"/>
  <c r="J201" i="10"/>
  <c r="G201" i="10"/>
  <c r="F201" i="10"/>
  <c r="L201" i="10" s="1"/>
  <c r="M201" i="10" s="1"/>
  <c r="J200" i="10"/>
  <c r="G200" i="10"/>
  <c r="F200" i="10"/>
  <c r="L199" i="10"/>
  <c r="J199" i="10"/>
  <c r="G199" i="10"/>
  <c r="F199" i="10"/>
  <c r="M198" i="10"/>
  <c r="J198" i="10"/>
  <c r="G198" i="10"/>
  <c r="F198" i="10"/>
  <c r="L198" i="10" s="1"/>
  <c r="J197" i="10"/>
  <c r="G197" i="10"/>
  <c r="F197" i="10"/>
  <c r="L197" i="10" s="1"/>
  <c r="M197" i="10" s="1"/>
  <c r="J196" i="10"/>
  <c r="G196" i="10"/>
  <c r="F196" i="10"/>
  <c r="L196" i="10" s="1"/>
  <c r="L195" i="10"/>
  <c r="J195" i="10"/>
  <c r="G195" i="10"/>
  <c r="F195" i="10"/>
  <c r="M194" i="10"/>
  <c r="J194" i="10"/>
  <c r="G194" i="10"/>
  <c r="F194" i="10"/>
  <c r="L194" i="10" s="1"/>
  <c r="J193" i="10"/>
  <c r="G193" i="10"/>
  <c r="F193" i="10"/>
  <c r="L193" i="10" s="1"/>
  <c r="M193" i="10" s="1"/>
  <c r="J192" i="10"/>
  <c r="G192" i="10"/>
  <c r="F192" i="10"/>
  <c r="L191" i="10"/>
  <c r="J191" i="10"/>
  <c r="G191" i="10"/>
  <c r="F191" i="10"/>
  <c r="M190" i="10"/>
  <c r="L190" i="10"/>
  <c r="J190" i="10"/>
  <c r="F190" i="10"/>
  <c r="M189" i="10"/>
  <c r="J189" i="10"/>
  <c r="G189" i="10"/>
  <c r="F189" i="10"/>
  <c r="L189" i="10" s="1"/>
  <c r="J188" i="10"/>
  <c r="G188" i="10"/>
  <c r="F188" i="10"/>
  <c r="L188" i="10" s="1"/>
  <c r="M188" i="10" s="1"/>
  <c r="J187" i="10"/>
  <c r="G187" i="10"/>
  <c r="F187" i="10"/>
  <c r="L187" i="10" s="1"/>
  <c r="L186" i="10"/>
  <c r="J186" i="10"/>
  <c r="G186" i="10"/>
  <c r="F186" i="10"/>
  <c r="M185" i="10"/>
  <c r="J185" i="10"/>
  <c r="G185" i="10"/>
  <c r="F185" i="10"/>
  <c r="L185" i="10" s="1"/>
  <c r="J184" i="10"/>
  <c r="G184" i="10"/>
  <c r="F184" i="10"/>
  <c r="L184" i="10" s="1"/>
  <c r="M184" i="10" s="1"/>
  <c r="J183" i="10"/>
  <c r="G183" i="10"/>
  <c r="F183" i="10"/>
  <c r="L182" i="10"/>
  <c r="J182" i="10"/>
  <c r="G182" i="10"/>
  <c r="F182" i="10"/>
  <c r="M181" i="10"/>
  <c r="J181" i="10"/>
  <c r="G181" i="10"/>
  <c r="F181" i="10"/>
  <c r="L181" i="10" s="1"/>
  <c r="J180" i="10"/>
  <c r="M180" i="10" s="1"/>
  <c r="G180" i="10"/>
  <c r="F180" i="10"/>
  <c r="L180" i="10" s="1"/>
  <c r="J179" i="10"/>
  <c r="G179" i="10"/>
  <c r="F179" i="10"/>
  <c r="L178" i="10"/>
  <c r="J178" i="10"/>
  <c r="G178" i="10"/>
  <c r="F178" i="10"/>
  <c r="M177" i="10"/>
  <c r="J177" i="10"/>
  <c r="G177" i="10"/>
  <c r="F177" i="10"/>
  <c r="L177" i="10" s="1"/>
  <c r="J176" i="10"/>
  <c r="G176" i="10"/>
  <c r="F176" i="10"/>
  <c r="L176" i="10" s="1"/>
  <c r="J175" i="10"/>
  <c r="G175" i="10"/>
  <c r="F175" i="10"/>
  <c r="L174" i="10"/>
  <c r="J174" i="10"/>
  <c r="G174" i="10"/>
  <c r="F174" i="10"/>
  <c r="M173" i="10"/>
  <c r="J173" i="10"/>
  <c r="G173" i="10"/>
  <c r="F173" i="10"/>
  <c r="L173" i="10" s="1"/>
  <c r="J172" i="10"/>
  <c r="M172" i="10" s="1"/>
  <c r="G172" i="10"/>
  <c r="F172" i="10"/>
  <c r="L172" i="10" s="1"/>
  <c r="J171" i="10"/>
  <c r="G171" i="10"/>
  <c r="F171" i="10"/>
  <c r="L170" i="10"/>
  <c r="M170" i="10" s="1"/>
  <c r="J170" i="10"/>
  <c r="G170" i="10"/>
  <c r="F170" i="10"/>
  <c r="M169" i="10"/>
  <c r="J169" i="10"/>
  <c r="G169" i="10"/>
  <c r="F169" i="10"/>
  <c r="L169" i="10" s="1"/>
  <c r="J168" i="10"/>
  <c r="G168" i="10"/>
  <c r="F168" i="10"/>
  <c r="L168" i="10" s="1"/>
  <c r="J167" i="10"/>
  <c r="G167" i="10"/>
  <c r="F167" i="10"/>
  <c r="L166" i="10"/>
  <c r="M166" i="10" s="1"/>
  <c r="J166" i="10"/>
  <c r="G166" i="10"/>
  <c r="F166" i="10"/>
  <c r="M165" i="10"/>
  <c r="J165" i="10"/>
  <c r="G165" i="10"/>
  <c r="F165" i="10"/>
  <c r="L165" i="10" s="1"/>
  <c r="J164" i="10"/>
  <c r="M164" i="10" s="1"/>
  <c r="G164" i="10"/>
  <c r="F164" i="10"/>
  <c r="L164" i="10" s="1"/>
  <c r="J163" i="10"/>
  <c r="G163" i="10"/>
  <c r="F163" i="10"/>
  <c r="L162" i="10"/>
  <c r="J162" i="10"/>
  <c r="G162" i="10"/>
  <c r="F162" i="10"/>
  <c r="M161" i="10"/>
  <c r="J161" i="10"/>
  <c r="G161" i="10"/>
  <c r="F161" i="10"/>
  <c r="L161" i="10" s="1"/>
  <c r="J160" i="10"/>
  <c r="G160" i="10"/>
  <c r="F160" i="10"/>
  <c r="L160" i="10" s="1"/>
  <c r="J159" i="10"/>
  <c r="G159" i="10"/>
  <c r="F159" i="10"/>
  <c r="L158" i="10"/>
  <c r="J158" i="10"/>
  <c r="G158" i="10"/>
  <c r="F158" i="10"/>
  <c r="M157" i="10"/>
  <c r="J157" i="10"/>
  <c r="G157" i="10"/>
  <c r="F157" i="10"/>
  <c r="L157" i="10" s="1"/>
  <c r="J156" i="10"/>
  <c r="M156" i="10" s="1"/>
  <c r="G156" i="10"/>
  <c r="F156" i="10"/>
  <c r="L156" i="10" s="1"/>
  <c r="J155" i="10"/>
  <c r="G155" i="10"/>
  <c r="F155" i="10"/>
  <c r="L154" i="10"/>
  <c r="J154" i="10"/>
  <c r="G154" i="10"/>
  <c r="F154" i="10"/>
  <c r="M153" i="10"/>
  <c r="J153" i="10"/>
  <c r="G153" i="10"/>
  <c r="F153" i="10"/>
  <c r="L153" i="10" s="1"/>
  <c r="J152" i="10"/>
  <c r="G152" i="10"/>
  <c r="F152" i="10"/>
  <c r="L152" i="10" s="1"/>
  <c r="J151" i="10"/>
  <c r="G151" i="10"/>
  <c r="F151" i="10"/>
  <c r="L150" i="10"/>
  <c r="J150" i="10"/>
  <c r="G150" i="10"/>
  <c r="F150" i="10"/>
  <c r="M149" i="10"/>
  <c r="J149" i="10"/>
  <c r="G149" i="10"/>
  <c r="F149" i="10"/>
  <c r="L149" i="10" s="1"/>
  <c r="J148" i="10"/>
  <c r="M148" i="10" s="1"/>
  <c r="G148" i="10"/>
  <c r="F148" i="10"/>
  <c r="L148" i="10" s="1"/>
  <c r="J147" i="10"/>
  <c r="G147" i="10"/>
  <c r="F147" i="10"/>
  <c r="L146" i="10"/>
  <c r="J146" i="10"/>
  <c r="G146" i="10"/>
  <c r="F146" i="10"/>
  <c r="M145" i="10"/>
  <c r="J145" i="10"/>
  <c r="G145" i="10"/>
  <c r="F145" i="10"/>
  <c r="L145" i="10" s="1"/>
  <c r="J144" i="10"/>
  <c r="G144" i="10"/>
  <c r="F144" i="10"/>
  <c r="L144" i="10" s="1"/>
  <c r="J143" i="10"/>
  <c r="G143" i="10"/>
  <c r="F143" i="10"/>
  <c r="L142" i="10"/>
  <c r="J142" i="10"/>
  <c r="G142" i="10"/>
  <c r="F142" i="10"/>
  <c r="M141" i="10"/>
  <c r="J141" i="10"/>
  <c r="G141" i="10"/>
  <c r="F141" i="10"/>
  <c r="L141" i="10" s="1"/>
  <c r="J140" i="10"/>
  <c r="M140" i="10" s="1"/>
  <c r="G140" i="10"/>
  <c r="F140" i="10"/>
  <c r="L140" i="10" s="1"/>
  <c r="J139" i="10"/>
  <c r="G139" i="10"/>
  <c r="F139" i="10"/>
  <c r="L138" i="10"/>
  <c r="J138" i="10"/>
  <c r="G138" i="10"/>
  <c r="F138" i="10"/>
  <c r="M137" i="10"/>
  <c r="J137" i="10"/>
  <c r="G137" i="10"/>
  <c r="F137" i="10"/>
  <c r="L137" i="10" s="1"/>
  <c r="J136" i="10"/>
  <c r="G136" i="10"/>
  <c r="F136" i="10"/>
  <c r="L136" i="10" s="1"/>
  <c r="J135" i="10"/>
  <c r="G135" i="10"/>
  <c r="F135" i="10"/>
  <c r="L134" i="10"/>
  <c r="J134" i="10"/>
  <c r="G134" i="10"/>
  <c r="F134" i="10"/>
  <c r="M133" i="10"/>
  <c r="J133" i="10"/>
  <c r="G133" i="10"/>
  <c r="F133" i="10"/>
  <c r="L133" i="10" s="1"/>
  <c r="J132" i="10"/>
  <c r="M132" i="10" s="1"/>
  <c r="G132" i="10"/>
  <c r="F132" i="10"/>
  <c r="L132" i="10" s="1"/>
  <c r="J131" i="10"/>
  <c r="G131" i="10"/>
  <c r="F131" i="10"/>
  <c r="L130" i="10"/>
  <c r="M130" i="10" s="1"/>
  <c r="J130" i="10"/>
  <c r="G130" i="10"/>
  <c r="F130" i="10"/>
  <c r="M129" i="10"/>
  <c r="J129" i="10"/>
  <c r="G129" i="10"/>
  <c r="F129" i="10"/>
  <c r="L129" i="10" s="1"/>
  <c r="J128" i="10"/>
  <c r="G128" i="10"/>
  <c r="F128" i="10"/>
  <c r="L128" i="10" s="1"/>
  <c r="J127" i="10"/>
  <c r="G127" i="10"/>
  <c r="F127" i="10"/>
  <c r="L126" i="10"/>
  <c r="M126" i="10" s="1"/>
  <c r="J126" i="10"/>
  <c r="G126" i="10"/>
  <c r="F126" i="10"/>
  <c r="J125" i="10"/>
  <c r="G125" i="10"/>
  <c r="F125" i="10"/>
  <c r="M124" i="10"/>
  <c r="J124" i="10"/>
  <c r="G124" i="10"/>
  <c r="F124" i="10"/>
  <c r="L124" i="10" s="1"/>
  <c r="L123" i="10"/>
  <c r="M123" i="10" s="1"/>
  <c r="J123" i="10"/>
  <c r="G123" i="10"/>
  <c r="F123" i="10"/>
  <c r="J122" i="10"/>
  <c r="G122" i="10"/>
  <c r="F122" i="10"/>
  <c r="L121" i="10"/>
  <c r="J121" i="10"/>
  <c r="M121" i="10" s="1"/>
  <c r="G121" i="10"/>
  <c r="F121" i="10"/>
  <c r="M120" i="10"/>
  <c r="J120" i="10"/>
  <c r="G120" i="10"/>
  <c r="F120" i="10"/>
  <c r="L120" i="10" s="1"/>
  <c r="L119" i="10"/>
  <c r="M119" i="10" s="1"/>
  <c r="J119" i="10"/>
  <c r="G119" i="10"/>
  <c r="F119" i="10"/>
  <c r="J118" i="10"/>
  <c r="G118" i="10"/>
  <c r="F118" i="10"/>
  <c r="L117" i="10"/>
  <c r="J117" i="10"/>
  <c r="M117" i="10" s="1"/>
  <c r="G117" i="10"/>
  <c r="F117" i="10"/>
  <c r="M116" i="10"/>
  <c r="J116" i="10"/>
  <c r="G116" i="10"/>
  <c r="F116" i="10"/>
  <c r="L116" i="10" s="1"/>
  <c r="L115" i="10"/>
  <c r="M115" i="10" s="1"/>
  <c r="J115" i="10"/>
  <c r="G115" i="10"/>
  <c r="F115" i="10"/>
  <c r="J114" i="10"/>
  <c r="G114" i="10"/>
  <c r="F114" i="10"/>
  <c r="L114" i="10" s="1"/>
  <c r="L113" i="10"/>
  <c r="J113" i="10"/>
  <c r="M113" i="10" s="1"/>
  <c r="G113" i="10"/>
  <c r="F113" i="10"/>
  <c r="J112" i="10"/>
  <c r="G112" i="10"/>
  <c r="F112" i="10"/>
  <c r="L112" i="10" s="1"/>
  <c r="M112" i="10" s="1"/>
  <c r="L111" i="10"/>
  <c r="M111" i="10" s="1"/>
  <c r="J111" i="10"/>
  <c r="G111" i="10"/>
  <c r="F111" i="10"/>
  <c r="J110" i="10"/>
  <c r="M110" i="10" s="1"/>
  <c r="G110" i="10"/>
  <c r="F110" i="10"/>
  <c r="L110" i="10" s="1"/>
  <c r="L109" i="10"/>
  <c r="J109" i="10"/>
  <c r="M109" i="10" s="1"/>
  <c r="G109" i="10"/>
  <c r="F109" i="10"/>
  <c r="J108" i="10"/>
  <c r="M108" i="10" s="1"/>
  <c r="G108" i="10"/>
  <c r="F108" i="10"/>
  <c r="L108" i="10" s="1"/>
  <c r="L107" i="10"/>
  <c r="M107" i="10" s="1"/>
  <c r="J107" i="10"/>
  <c r="G107" i="10"/>
  <c r="F107" i="10"/>
  <c r="J106" i="10"/>
  <c r="M106" i="10" s="1"/>
  <c r="G106" i="10"/>
  <c r="F106" i="10"/>
  <c r="L106" i="10" s="1"/>
  <c r="L105" i="10"/>
  <c r="J105" i="10"/>
  <c r="M105" i="10" s="1"/>
  <c r="G105" i="10"/>
  <c r="F105" i="10"/>
  <c r="J104" i="10"/>
  <c r="M104" i="10" s="1"/>
  <c r="G104" i="10"/>
  <c r="F104" i="10"/>
  <c r="L104" i="10" s="1"/>
  <c r="L103" i="10"/>
  <c r="M103" i="10" s="1"/>
  <c r="J103" i="10"/>
  <c r="G103" i="10"/>
  <c r="F103" i="10"/>
  <c r="J102" i="10"/>
  <c r="M102" i="10" s="1"/>
  <c r="G102" i="10"/>
  <c r="F102" i="10"/>
  <c r="L102" i="10" s="1"/>
  <c r="L101" i="10"/>
  <c r="J101" i="10"/>
  <c r="M101" i="10" s="1"/>
  <c r="G101" i="10"/>
  <c r="F101" i="10"/>
  <c r="J100" i="10"/>
  <c r="M100" i="10" s="1"/>
  <c r="G100" i="10"/>
  <c r="F100" i="10"/>
  <c r="L100" i="10" s="1"/>
  <c r="L99" i="10"/>
  <c r="M99" i="10" s="1"/>
  <c r="J99" i="10"/>
  <c r="G99" i="10"/>
  <c r="F99" i="10"/>
  <c r="J98" i="10"/>
  <c r="M98" i="10" s="1"/>
  <c r="G98" i="10"/>
  <c r="F98" i="10"/>
  <c r="L98" i="10" s="1"/>
  <c r="L97" i="10"/>
  <c r="J97" i="10"/>
  <c r="M97" i="10" s="1"/>
  <c r="G97" i="10"/>
  <c r="F97" i="10"/>
  <c r="J96" i="10"/>
  <c r="M96" i="10" s="1"/>
  <c r="G96" i="10"/>
  <c r="F96" i="10"/>
  <c r="L96" i="10" s="1"/>
  <c r="L95" i="10"/>
  <c r="M95" i="10" s="1"/>
  <c r="J95" i="10"/>
  <c r="G95" i="10"/>
  <c r="F95" i="10"/>
  <c r="J94" i="10"/>
  <c r="M94" i="10" s="1"/>
  <c r="G94" i="10"/>
  <c r="F94" i="10"/>
  <c r="L94" i="10" s="1"/>
  <c r="J93" i="10"/>
  <c r="G93" i="10"/>
  <c r="F93" i="10"/>
  <c r="J92" i="10"/>
  <c r="G92" i="10"/>
  <c r="F92" i="10"/>
  <c r="L91" i="10"/>
  <c r="M91" i="10" s="1"/>
  <c r="J91" i="10"/>
  <c r="G91" i="10"/>
  <c r="F91" i="10"/>
  <c r="J90" i="10"/>
  <c r="G90" i="10"/>
  <c r="F90" i="10"/>
  <c r="J89" i="10"/>
  <c r="L89" i="10" s="1"/>
  <c r="G89" i="10"/>
  <c r="F89" i="10"/>
  <c r="L88" i="10"/>
  <c r="M88" i="10" s="1"/>
  <c r="J88" i="10"/>
  <c r="G88" i="10"/>
  <c r="F88" i="10"/>
  <c r="J87" i="10"/>
  <c r="G87" i="10"/>
  <c r="F87" i="10"/>
  <c r="L87" i="10" s="1"/>
  <c r="M87" i="10" s="1"/>
  <c r="J86" i="10"/>
  <c r="M86" i="10" s="1"/>
  <c r="G86" i="10"/>
  <c r="F86" i="10"/>
  <c r="L86" i="10" s="1"/>
  <c r="J85" i="10"/>
  <c r="G85" i="10"/>
  <c r="F85" i="10"/>
  <c r="J84" i="10"/>
  <c r="G84" i="10"/>
  <c r="F84" i="10"/>
  <c r="L83" i="10"/>
  <c r="M83" i="10" s="1"/>
  <c r="J83" i="10"/>
  <c r="G83" i="10"/>
  <c r="F83" i="10"/>
  <c r="J82" i="10"/>
  <c r="G82" i="10"/>
  <c r="F82" i="10"/>
  <c r="J81" i="10"/>
  <c r="L81" i="10" s="1"/>
  <c r="G81" i="10"/>
  <c r="F81" i="10"/>
  <c r="L80" i="10"/>
  <c r="M80" i="10" s="1"/>
  <c r="J80" i="10"/>
  <c r="G80" i="10"/>
  <c r="F80" i="10"/>
  <c r="J79" i="10"/>
  <c r="G79" i="10"/>
  <c r="F79" i="10"/>
  <c r="L79" i="10" s="1"/>
  <c r="M79" i="10" s="1"/>
  <c r="J78" i="10"/>
  <c r="M78" i="10" s="1"/>
  <c r="G78" i="10"/>
  <c r="F78" i="10"/>
  <c r="L78" i="10" s="1"/>
  <c r="J77" i="10"/>
  <c r="G77" i="10"/>
  <c r="F77" i="10"/>
  <c r="J76" i="10"/>
  <c r="G76" i="10"/>
  <c r="F76" i="10"/>
  <c r="L75" i="10"/>
  <c r="M75" i="10" s="1"/>
  <c r="J75" i="10"/>
  <c r="G75" i="10"/>
  <c r="F75" i="10"/>
  <c r="J74" i="10"/>
  <c r="G74" i="10"/>
  <c r="F74" i="10"/>
  <c r="J73" i="10"/>
  <c r="G73" i="10"/>
  <c r="F73" i="10"/>
  <c r="L72" i="10"/>
  <c r="M72" i="10" s="1"/>
  <c r="J72" i="10"/>
  <c r="G72" i="10"/>
  <c r="F72" i="10"/>
  <c r="J71" i="10"/>
  <c r="G71" i="10"/>
  <c r="F71" i="10"/>
  <c r="L71" i="10" s="1"/>
  <c r="M71" i="10" s="1"/>
  <c r="J70" i="10"/>
  <c r="M70" i="10" s="1"/>
  <c r="G70" i="10"/>
  <c r="F70" i="10"/>
  <c r="L70" i="10" s="1"/>
  <c r="J69" i="10"/>
  <c r="G69" i="10"/>
  <c r="F69" i="10"/>
  <c r="J68" i="10"/>
  <c r="G68" i="10"/>
  <c r="F68" i="10"/>
  <c r="L67" i="10"/>
  <c r="M67" i="10" s="1"/>
  <c r="J67" i="10"/>
  <c r="G67" i="10"/>
  <c r="F67" i="10"/>
  <c r="J66" i="10"/>
  <c r="G66" i="10"/>
  <c r="F66" i="10"/>
  <c r="J65" i="10"/>
  <c r="L65" i="10" s="1"/>
  <c r="G65" i="10"/>
  <c r="F65" i="10"/>
  <c r="L64" i="10"/>
  <c r="M64" i="10" s="1"/>
  <c r="J64" i="10"/>
  <c r="G64" i="10"/>
  <c r="F64" i="10"/>
  <c r="J63" i="10"/>
  <c r="G63" i="10"/>
  <c r="F63" i="10"/>
  <c r="L63" i="10" s="1"/>
  <c r="M63" i="10" s="1"/>
  <c r="J62" i="10"/>
  <c r="M62" i="10" s="1"/>
  <c r="G62" i="10"/>
  <c r="F62" i="10"/>
  <c r="L62" i="10" s="1"/>
  <c r="J61" i="10"/>
  <c r="G61" i="10"/>
  <c r="F61" i="10"/>
  <c r="J60" i="10"/>
  <c r="G60" i="10"/>
  <c r="F60" i="10"/>
  <c r="L59" i="10"/>
  <c r="M59" i="10" s="1"/>
  <c r="J59" i="10"/>
  <c r="G59" i="10"/>
  <c r="F59" i="10"/>
  <c r="J58" i="10"/>
  <c r="G58" i="10"/>
  <c r="F58" i="10"/>
  <c r="J57" i="10"/>
  <c r="L57" i="10" s="1"/>
  <c r="G57" i="10"/>
  <c r="F57" i="10"/>
  <c r="L56" i="10"/>
  <c r="M56" i="10" s="1"/>
  <c r="J56" i="10"/>
  <c r="G56" i="10"/>
  <c r="F56" i="10"/>
  <c r="J55" i="10"/>
  <c r="G55" i="10"/>
  <c r="F55" i="10"/>
  <c r="L55" i="10" s="1"/>
  <c r="M55" i="10" s="1"/>
  <c r="J54" i="10"/>
  <c r="M54" i="10" s="1"/>
  <c r="G54" i="10"/>
  <c r="F54" i="10"/>
  <c r="L54" i="10" s="1"/>
  <c r="J53" i="10"/>
  <c r="G53" i="10"/>
  <c r="F53" i="10"/>
  <c r="J52" i="10"/>
  <c r="G52" i="10"/>
  <c r="F52" i="10"/>
  <c r="L51" i="10"/>
  <c r="M51" i="10" s="1"/>
  <c r="J51" i="10"/>
  <c r="G51" i="10"/>
  <c r="F51" i="10"/>
  <c r="J50" i="10"/>
  <c r="G50" i="10"/>
  <c r="F50" i="10"/>
  <c r="J49" i="10"/>
  <c r="L49" i="10" s="1"/>
  <c r="G49" i="10"/>
  <c r="F49" i="10"/>
  <c r="L48" i="10"/>
  <c r="M48" i="10" s="1"/>
  <c r="J48" i="10"/>
  <c r="G48" i="10"/>
  <c r="F48" i="10"/>
  <c r="J47" i="10"/>
  <c r="G47" i="10"/>
  <c r="F47" i="10"/>
  <c r="L47" i="10" s="1"/>
  <c r="M47" i="10" s="1"/>
  <c r="J46" i="10"/>
  <c r="M46" i="10" s="1"/>
  <c r="G46" i="10"/>
  <c r="F46" i="10"/>
  <c r="L46" i="10" s="1"/>
  <c r="J45" i="10"/>
  <c r="G45" i="10"/>
  <c r="F45" i="10"/>
  <c r="J44" i="10"/>
  <c r="G44" i="10"/>
  <c r="F44" i="10"/>
  <c r="L43" i="10"/>
  <c r="M43" i="10" s="1"/>
  <c r="J43" i="10"/>
  <c r="G43" i="10"/>
  <c r="F43" i="10"/>
  <c r="J42" i="10"/>
  <c r="G42" i="10"/>
  <c r="F42" i="10"/>
  <c r="J41" i="10"/>
  <c r="G41" i="10"/>
  <c r="F41" i="10"/>
  <c r="L40" i="10"/>
  <c r="M40" i="10" s="1"/>
  <c r="J40" i="10"/>
  <c r="G40" i="10"/>
  <c r="F40" i="10"/>
  <c r="J39" i="10"/>
  <c r="G39" i="10"/>
  <c r="F39" i="10"/>
  <c r="L39" i="10" s="1"/>
  <c r="M39" i="10" s="1"/>
  <c r="J38" i="10"/>
  <c r="M38" i="10" s="1"/>
  <c r="G38" i="10"/>
  <c r="F38" i="10"/>
  <c r="L38" i="10" s="1"/>
  <c r="J37" i="10"/>
  <c r="G37" i="10"/>
  <c r="F37" i="10"/>
  <c r="J36" i="10"/>
  <c r="G36" i="10"/>
  <c r="F36" i="10"/>
  <c r="L35" i="10"/>
  <c r="M35" i="10" s="1"/>
  <c r="J35" i="10"/>
  <c r="G35" i="10"/>
  <c r="F35" i="10"/>
  <c r="J34" i="10"/>
  <c r="G34" i="10"/>
  <c r="F34" i="10"/>
  <c r="J33" i="10"/>
  <c r="L33" i="10" s="1"/>
  <c r="G33" i="10"/>
  <c r="F33" i="10"/>
  <c r="L32" i="10"/>
  <c r="M32" i="10" s="1"/>
  <c r="J32" i="10"/>
  <c r="G32" i="10"/>
  <c r="F32" i="10"/>
  <c r="J31" i="10"/>
  <c r="G31" i="10"/>
  <c r="F31" i="10"/>
  <c r="L31" i="10" s="1"/>
  <c r="M31" i="10" s="1"/>
  <c r="J30" i="10"/>
  <c r="M30" i="10" s="1"/>
  <c r="G30" i="10"/>
  <c r="F30" i="10"/>
  <c r="L30" i="10" s="1"/>
  <c r="J29" i="10"/>
  <c r="F29" i="10"/>
  <c r="L29" i="10" s="1"/>
  <c r="L28" i="10"/>
  <c r="J28" i="10"/>
  <c r="F28" i="10"/>
  <c r="J27" i="10"/>
  <c r="F27" i="10"/>
  <c r="J26" i="10"/>
  <c r="F26" i="10"/>
  <c r="L26" i="10" s="1"/>
  <c r="J25" i="10"/>
  <c r="F25" i="10"/>
  <c r="L25" i="10" s="1"/>
  <c r="L24" i="10"/>
  <c r="J24" i="10"/>
  <c r="G24" i="10"/>
  <c r="F24" i="10"/>
  <c r="J23" i="10"/>
  <c r="G23" i="10"/>
  <c r="F23" i="10"/>
  <c r="L23" i="10" s="1"/>
  <c r="M23" i="10" s="1"/>
  <c r="L22" i="10"/>
  <c r="M22" i="10" s="1"/>
  <c r="J22" i="10"/>
  <c r="G22" i="10"/>
  <c r="F22" i="10"/>
  <c r="J21" i="10"/>
  <c r="G21" i="10"/>
  <c r="F21" i="10"/>
  <c r="J20" i="10"/>
  <c r="G20" i="10"/>
  <c r="F20" i="10"/>
  <c r="J19" i="10"/>
  <c r="L19" i="10" s="1"/>
  <c r="G19" i="10"/>
  <c r="F19" i="10"/>
  <c r="L18" i="10"/>
  <c r="M18" i="10" s="1"/>
  <c r="J18" i="10"/>
  <c r="G18" i="10"/>
  <c r="F18" i="10"/>
  <c r="M17" i="10"/>
  <c r="J17" i="10"/>
  <c r="G17" i="10"/>
  <c r="F17" i="10"/>
  <c r="L17" i="10" s="1"/>
  <c r="L16" i="10"/>
  <c r="J16" i="10"/>
  <c r="G16" i="10"/>
  <c r="F16" i="10"/>
  <c r="J15" i="10"/>
  <c r="G15" i="10"/>
  <c r="F15" i="10"/>
  <c r="L15" i="10" s="1"/>
  <c r="K14" i="10"/>
  <c r="J14" i="10"/>
  <c r="J13" i="10" s="1"/>
  <c r="I14" i="10"/>
  <c r="I13" i="10" s="1"/>
  <c r="H14" i="10"/>
  <c r="E14" i="10"/>
  <c r="E13" i="10" s="1"/>
  <c r="D14" i="10"/>
  <c r="D13" i="10" s="1"/>
  <c r="C14" i="10"/>
  <c r="H13" i="10"/>
  <c r="C13" i="10"/>
  <c r="E10" i="10"/>
  <c r="D10" i="10"/>
  <c r="I14" i="11" l="1"/>
  <c r="H13" i="11"/>
  <c r="I13" i="11" s="1"/>
  <c r="M15" i="10"/>
  <c r="M68" i="10"/>
  <c r="M34" i="10"/>
  <c r="M66" i="10"/>
  <c r="M44" i="10"/>
  <c r="M76" i="10"/>
  <c r="M73" i="10"/>
  <c r="F14" i="10"/>
  <c r="F13" i="10" s="1"/>
  <c r="M26" i="10"/>
  <c r="L73" i="10"/>
  <c r="M19" i="10"/>
  <c r="L20" i="10"/>
  <c r="L14" i="10" s="1"/>
  <c r="L13" i="10" s="1"/>
  <c r="M25" i="10"/>
  <c r="M29" i="10"/>
  <c r="L34" i="10"/>
  <c r="L36" i="10"/>
  <c r="M36" i="10" s="1"/>
  <c r="L42" i="10"/>
  <c r="M42" i="10" s="1"/>
  <c r="L44" i="10"/>
  <c r="L50" i="10"/>
  <c r="M50" i="10" s="1"/>
  <c r="L52" i="10"/>
  <c r="M52" i="10" s="1"/>
  <c r="L58" i="10"/>
  <c r="M58" i="10" s="1"/>
  <c r="L60" i="10"/>
  <c r="M60" i="10" s="1"/>
  <c r="M61" i="10"/>
  <c r="L66" i="10"/>
  <c r="L68" i="10"/>
  <c r="L74" i="10"/>
  <c r="M74" i="10" s="1"/>
  <c r="L76" i="10"/>
  <c r="L82" i="10"/>
  <c r="M82" i="10" s="1"/>
  <c r="L84" i="10"/>
  <c r="M84" i="10" s="1"/>
  <c r="L90" i="10"/>
  <c r="M90" i="10" s="1"/>
  <c r="L92" i="10"/>
  <c r="M92" i="10" s="1"/>
  <c r="M93" i="10"/>
  <c r="M114" i="10"/>
  <c r="L122" i="10"/>
  <c r="M122" i="10" s="1"/>
  <c r="M16" i="10"/>
  <c r="L21" i="10"/>
  <c r="M21" i="10" s="1"/>
  <c r="M24" i="10"/>
  <c r="M28" i="10"/>
  <c r="L37" i="10"/>
  <c r="M37" i="10" s="1"/>
  <c r="L45" i="10"/>
  <c r="M45" i="10" s="1"/>
  <c r="L53" i="10"/>
  <c r="M53" i="10" s="1"/>
  <c r="L61" i="10"/>
  <c r="L69" i="10"/>
  <c r="M69" i="10" s="1"/>
  <c r="L77" i="10"/>
  <c r="M77" i="10" s="1"/>
  <c r="L85" i="10"/>
  <c r="M85" i="10" s="1"/>
  <c r="L93" i="10"/>
  <c r="L118" i="10"/>
  <c r="M33" i="10"/>
  <c r="M41" i="10"/>
  <c r="M49" i="10"/>
  <c r="M81" i="10"/>
  <c r="M57" i="10"/>
  <c r="M65" i="10"/>
  <c r="M89" i="10"/>
  <c r="L27" i="10"/>
  <c r="M27" i="10" s="1"/>
  <c r="L41" i="10"/>
  <c r="M118" i="10"/>
  <c r="M227" i="10"/>
  <c r="L227" i="10"/>
  <c r="L125" i="10"/>
  <c r="M125" i="10" s="1"/>
  <c r="L127" i="10"/>
  <c r="M131" i="10"/>
  <c r="L131" i="10"/>
  <c r="M138" i="10"/>
  <c r="L139" i="10"/>
  <c r="M139" i="10" s="1"/>
  <c r="M146" i="10"/>
  <c r="M147" i="10"/>
  <c r="L147" i="10"/>
  <c r="M154" i="10"/>
  <c r="L155" i="10"/>
  <c r="M155" i="10" s="1"/>
  <c r="M162" i="10"/>
  <c r="M163" i="10"/>
  <c r="L163" i="10"/>
  <c r="M171" i="10"/>
  <c r="L171" i="10"/>
  <c r="M178" i="10"/>
  <c r="L179" i="10"/>
  <c r="M179" i="10" s="1"/>
  <c r="M186" i="10"/>
  <c r="M187" i="10"/>
  <c r="M195" i="10"/>
  <c r="M196" i="10"/>
  <c r="L200" i="10"/>
  <c r="M200" i="10" s="1"/>
  <c r="M203" i="10"/>
  <c r="M204" i="10"/>
  <c r="L208" i="10"/>
  <c r="M211" i="10"/>
  <c r="M212" i="10"/>
  <c r="M217" i="10"/>
  <c r="F243" i="10"/>
  <c r="M128" i="10"/>
  <c r="M136" i="10"/>
  <c r="M144" i="10"/>
  <c r="M152" i="10"/>
  <c r="M160" i="10"/>
  <c r="M168" i="10"/>
  <c r="M176" i="10"/>
  <c r="L219" i="10"/>
  <c r="M219" i="10" s="1"/>
  <c r="M223" i="10"/>
  <c r="M231" i="10"/>
  <c r="L231" i="10"/>
  <c r="M236" i="10"/>
  <c r="L236" i="10"/>
  <c r="M127" i="10"/>
  <c r="M134" i="10"/>
  <c r="M135" i="10"/>
  <c r="L135" i="10"/>
  <c r="M142" i="10"/>
  <c r="L143" i="10"/>
  <c r="M143" i="10" s="1"/>
  <c r="M150" i="10"/>
  <c r="M151" i="10"/>
  <c r="L151" i="10"/>
  <c r="M158" i="10"/>
  <c r="L159" i="10"/>
  <c r="M159" i="10" s="1"/>
  <c r="L167" i="10"/>
  <c r="M167" i="10" s="1"/>
  <c r="M174" i="10"/>
  <c r="M175" i="10"/>
  <c r="L175" i="10"/>
  <c r="M182" i="10"/>
  <c r="L183" i="10"/>
  <c r="M183" i="10" s="1"/>
  <c r="M191" i="10"/>
  <c r="M192" i="10"/>
  <c r="L192" i="10"/>
  <c r="M199" i="10"/>
  <c r="M207" i="10"/>
  <c r="M208" i="10"/>
  <c r="M215" i="10"/>
  <c r="M244" i="10"/>
  <c r="M243" i="10" s="1"/>
  <c r="L243" i="10"/>
  <c r="M20" i="10" l="1"/>
  <c r="M14" i="10"/>
  <c r="M13" i="10" s="1"/>
  <c r="K15" i="9" l="1"/>
  <c r="J15" i="9"/>
  <c r="I15" i="9"/>
  <c r="H15" i="9"/>
  <c r="G15" i="9"/>
  <c r="L15" i="9" s="1"/>
  <c r="F15" i="9"/>
  <c r="E15" i="9"/>
  <c r="D15" i="9"/>
  <c r="R278" i="8" l="1"/>
  <c r="T278" i="8" s="1"/>
  <c r="P278" i="8"/>
  <c r="O278" i="8"/>
  <c r="M278" i="8"/>
  <c r="H278" i="8"/>
  <c r="R277" i="8"/>
  <c r="T277" i="8" s="1"/>
  <c r="P277" i="8"/>
  <c r="O277" i="8"/>
  <c r="M277" i="8"/>
  <c r="H277" i="8"/>
  <c r="R276" i="8"/>
  <c r="T276" i="8" s="1"/>
  <c r="P276" i="8"/>
  <c r="O276" i="8"/>
  <c r="M276" i="8"/>
  <c r="H276" i="8"/>
  <c r="N276" i="8" s="1"/>
  <c r="R275" i="8"/>
  <c r="T275" i="8" s="1"/>
  <c r="P275" i="8"/>
  <c r="O275" i="8"/>
  <c r="Q275" i="8" s="1"/>
  <c r="M275" i="8"/>
  <c r="H275" i="8"/>
  <c r="R274" i="8"/>
  <c r="T274" i="8" s="1"/>
  <c r="P274" i="8"/>
  <c r="O274" i="8"/>
  <c r="M274" i="8"/>
  <c r="H274" i="8"/>
  <c r="R273" i="8"/>
  <c r="T273" i="8" s="1"/>
  <c r="P273" i="8"/>
  <c r="O273" i="8"/>
  <c r="M273" i="8"/>
  <c r="H273" i="8"/>
  <c r="R272" i="8"/>
  <c r="T272" i="8" s="1"/>
  <c r="P272" i="8"/>
  <c r="O272" i="8"/>
  <c r="M272" i="8"/>
  <c r="H272" i="8"/>
  <c r="N272" i="8" s="1"/>
  <c r="R271" i="8"/>
  <c r="T271" i="8" s="1"/>
  <c r="P271" i="8"/>
  <c r="O271" i="8"/>
  <c r="M271" i="8"/>
  <c r="H271" i="8"/>
  <c r="R270" i="8"/>
  <c r="T270" i="8" s="1"/>
  <c r="P270" i="8"/>
  <c r="O270" i="8"/>
  <c r="M270" i="8"/>
  <c r="H270" i="8"/>
  <c r="R269" i="8"/>
  <c r="T269" i="8" s="1"/>
  <c r="P269" i="8"/>
  <c r="O269" i="8"/>
  <c r="M269" i="8"/>
  <c r="H269" i="8"/>
  <c r="R268" i="8"/>
  <c r="T268" i="8" s="1"/>
  <c r="P268" i="8"/>
  <c r="O268" i="8"/>
  <c r="M268" i="8"/>
  <c r="H268" i="8"/>
  <c r="N268" i="8" s="1"/>
  <c r="R267" i="8"/>
  <c r="T267" i="8" s="1"/>
  <c r="P267" i="8"/>
  <c r="O267" i="8"/>
  <c r="M267" i="8"/>
  <c r="H267" i="8"/>
  <c r="R266" i="8"/>
  <c r="T266" i="8" s="1"/>
  <c r="P266" i="8"/>
  <c r="O266" i="8"/>
  <c r="M266" i="8"/>
  <c r="H266" i="8"/>
  <c r="R265" i="8"/>
  <c r="T265" i="8" s="1"/>
  <c r="P265" i="8"/>
  <c r="O265" i="8"/>
  <c r="M265" i="8"/>
  <c r="H265" i="8"/>
  <c r="R264" i="8"/>
  <c r="T264" i="8" s="1"/>
  <c r="P264" i="8"/>
  <c r="O264" i="8"/>
  <c r="M264" i="8"/>
  <c r="H264" i="8"/>
  <c r="N264" i="8" s="1"/>
  <c r="R263" i="8"/>
  <c r="T263" i="8" s="1"/>
  <c r="P263" i="8"/>
  <c r="O263" i="8"/>
  <c r="M263" i="8"/>
  <c r="H263" i="8"/>
  <c r="R262" i="8"/>
  <c r="T262" i="8" s="1"/>
  <c r="P262" i="8"/>
  <c r="O262" i="8"/>
  <c r="M262" i="8"/>
  <c r="H262" i="8"/>
  <c r="R261" i="8"/>
  <c r="T261" i="8" s="1"/>
  <c r="P261" i="8"/>
  <c r="O261" i="8"/>
  <c r="M261" i="8"/>
  <c r="H261" i="8"/>
  <c r="R260" i="8"/>
  <c r="T260" i="8" s="1"/>
  <c r="P260" i="8"/>
  <c r="O260" i="8"/>
  <c r="M260" i="8"/>
  <c r="H260" i="8"/>
  <c r="N260" i="8" s="1"/>
  <c r="R259" i="8"/>
  <c r="T259" i="8" s="1"/>
  <c r="P259" i="8"/>
  <c r="O259" i="8"/>
  <c r="M259" i="8"/>
  <c r="H259" i="8"/>
  <c r="R258" i="8"/>
  <c r="T258" i="8" s="1"/>
  <c r="P258" i="8"/>
  <c r="O258" i="8"/>
  <c r="M258" i="8"/>
  <c r="H258" i="8"/>
  <c r="R257" i="8"/>
  <c r="T257" i="8" s="1"/>
  <c r="P257" i="8"/>
  <c r="O257" i="8"/>
  <c r="M257" i="8"/>
  <c r="H257" i="8"/>
  <c r="N257" i="8" s="1"/>
  <c r="R256" i="8"/>
  <c r="T256" i="8" s="1"/>
  <c r="P256" i="8"/>
  <c r="O256" i="8"/>
  <c r="M256" i="8"/>
  <c r="H256" i="8"/>
  <c r="R255" i="8"/>
  <c r="T255" i="8" s="1"/>
  <c r="P255" i="8"/>
  <c r="O255" i="8"/>
  <c r="M255" i="8"/>
  <c r="H255" i="8"/>
  <c r="R254" i="8"/>
  <c r="T254" i="8" s="1"/>
  <c r="P254" i="8"/>
  <c r="O254" i="8"/>
  <c r="M254" i="8"/>
  <c r="H254" i="8"/>
  <c r="R253" i="8"/>
  <c r="T253" i="8" s="1"/>
  <c r="P253" i="8"/>
  <c r="O253" i="8"/>
  <c r="M253" i="8"/>
  <c r="H253" i="8"/>
  <c r="N253" i="8" s="1"/>
  <c r="R252" i="8"/>
  <c r="T252" i="8" s="1"/>
  <c r="P252" i="8"/>
  <c r="O252" i="8"/>
  <c r="N252" i="8"/>
  <c r="M252" i="8"/>
  <c r="H252" i="8"/>
  <c r="R251" i="8"/>
  <c r="T251" i="8" s="1"/>
  <c r="P251" i="8"/>
  <c r="O251" i="8"/>
  <c r="M251" i="8"/>
  <c r="H251" i="8"/>
  <c r="N251" i="8" s="1"/>
  <c r="R250" i="8"/>
  <c r="T250" i="8" s="1"/>
  <c r="P250" i="8"/>
  <c r="O250" i="8"/>
  <c r="M250" i="8"/>
  <c r="H250" i="8"/>
  <c r="R249" i="8"/>
  <c r="T249" i="8" s="1"/>
  <c r="P249" i="8"/>
  <c r="O249" i="8"/>
  <c r="M249" i="8"/>
  <c r="H249" i="8"/>
  <c r="R248" i="8"/>
  <c r="T248" i="8" s="1"/>
  <c r="P248" i="8"/>
  <c r="O248" i="8"/>
  <c r="M248" i="8"/>
  <c r="N248" i="8" s="1"/>
  <c r="H248" i="8"/>
  <c r="R247" i="8"/>
  <c r="T247" i="8" s="1"/>
  <c r="P247" i="8"/>
  <c r="O247" i="8"/>
  <c r="M247" i="8"/>
  <c r="H247" i="8"/>
  <c r="N247" i="8" s="1"/>
  <c r="R246" i="8"/>
  <c r="T246" i="8" s="1"/>
  <c r="P246" i="8"/>
  <c r="O246" i="8"/>
  <c r="M246" i="8"/>
  <c r="H246" i="8"/>
  <c r="R245" i="8"/>
  <c r="T245" i="8" s="1"/>
  <c r="P245" i="8"/>
  <c r="O245" i="8"/>
  <c r="M245" i="8"/>
  <c r="H245" i="8"/>
  <c r="R244" i="8"/>
  <c r="T244" i="8" s="1"/>
  <c r="P244" i="8"/>
  <c r="O244" i="8"/>
  <c r="M244" i="8"/>
  <c r="H244" i="8"/>
  <c r="R243" i="8"/>
  <c r="T243" i="8" s="1"/>
  <c r="P243" i="8"/>
  <c r="O243" i="8"/>
  <c r="M243" i="8"/>
  <c r="H243" i="8"/>
  <c r="R242" i="8"/>
  <c r="T242" i="8" s="1"/>
  <c r="P242" i="8"/>
  <c r="O242" i="8"/>
  <c r="M242" i="8"/>
  <c r="H242" i="8"/>
  <c r="R241" i="8"/>
  <c r="T241" i="8" s="1"/>
  <c r="P241" i="8"/>
  <c r="O241" i="8"/>
  <c r="M241" i="8"/>
  <c r="H241" i="8"/>
  <c r="R240" i="8"/>
  <c r="T240" i="8" s="1"/>
  <c r="P240" i="8"/>
  <c r="O240" i="8"/>
  <c r="M240" i="8"/>
  <c r="H240" i="8"/>
  <c r="R239" i="8"/>
  <c r="T239" i="8" s="1"/>
  <c r="P239" i="8"/>
  <c r="O239" i="8"/>
  <c r="M239" i="8"/>
  <c r="H239" i="8"/>
  <c r="N239" i="8" s="1"/>
  <c r="R238" i="8"/>
  <c r="T238" i="8" s="1"/>
  <c r="P238" i="8"/>
  <c r="O238" i="8"/>
  <c r="M238" i="8"/>
  <c r="H238" i="8"/>
  <c r="R237" i="8"/>
  <c r="T237" i="8" s="1"/>
  <c r="P237" i="8"/>
  <c r="O237" i="8"/>
  <c r="M237" i="8"/>
  <c r="H237" i="8"/>
  <c r="R236" i="8"/>
  <c r="T236" i="8" s="1"/>
  <c r="P236" i="8"/>
  <c r="O236" i="8"/>
  <c r="M236" i="8"/>
  <c r="H236" i="8"/>
  <c r="N236" i="8" s="1"/>
  <c r="R235" i="8"/>
  <c r="T235" i="8" s="1"/>
  <c r="P235" i="8"/>
  <c r="O235" i="8"/>
  <c r="M235" i="8"/>
  <c r="H235" i="8"/>
  <c r="N235" i="8" s="1"/>
  <c r="R234" i="8"/>
  <c r="T234" i="8" s="1"/>
  <c r="P234" i="8"/>
  <c r="O234" i="8"/>
  <c r="M234" i="8"/>
  <c r="H234" i="8"/>
  <c r="R233" i="8"/>
  <c r="T233" i="8" s="1"/>
  <c r="P233" i="8"/>
  <c r="O233" i="8"/>
  <c r="M233" i="8"/>
  <c r="H233" i="8"/>
  <c r="N233" i="8" s="1"/>
  <c r="R232" i="8"/>
  <c r="T232" i="8" s="1"/>
  <c r="P232" i="8"/>
  <c r="O232" i="8"/>
  <c r="M232" i="8"/>
  <c r="H232" i="8"/>
  <c r="N232" i="8" s="1"/>
  <c r="R231" i="8"/>
  <c r="T231" i="8" s="1"/>
  <c r="P231" i="8"/>
  <c r="O231" i="8"/>
  <c r="M231" i="8"/>
  <c r="H231" i="8"/>
  <c r="R230" i="8"/>
  <c r="T230" i="8" s="1"/>
  <c r="P230" i="8"/>
  <c r="O230" i="8"/>
  <c r="M230" i="8"/>
  <c r="H230" i="8"/>
  <c r="R229" i="8"/>
  <c r="T229" i="8" s="1"/>
  <c r="P229" i="8"/>
  <c r="O229" i="8"/>
  <c r="M229" i="8"/>
  <c r="H229" i="8"/>
  <c r="R228" i="8"/>
  <c r="T228" i="8" s="1"/>
  <c r="P228" i="8"/>
  <c r="O228" i="8"/>
  <c r="M228" i="8"/>
  <c r="H228" i="8"/>
  <c r="N228" i="8" s="1"/>
  <c r="R227" i="8"/>
  <c r="T227" i="8" s="1"/>
  <c r="P227" i="8"/>
  <c r="O227" i="8"/>
  <c r="M227" i="8"/>
  <c r="H227" i="8"/>
  <c r="R226" i="8"/>
  <c r="T226" i="8" s="1"/>
  <c r="P226" i="8"/>
  <c r="O226" i="8"/>
  <c r="M226" i="8"/>
  <c r="H226" i="8"/>
  <c r="R225" i="8"/>
  <c r="T225" i="8" s="1"/>
  <c r="P225" i="8"/>
  <c r="O225" i="8"/>
  <c r="M225" i="8"/>
  <c r="H225" i="8"/>
  <c r="N225" i="8" s="1"/>
  <c r="R224" i="8"/>
  <c r="T224" i="8" s="1"/>
  <c r="P224" i="8"/>
  <c r="O224" i="8"/>
  <c r="M224" i="8"/>
  <c r="H224" i="8"/>
  <c r="N224" i="8" s="1"/>
  <c r="R223" i="8"/>
  <c r="T223" i="8" s="1"/>
  <c r="P223" i="8"/>
  <c r="O223" i="8"/>
  <c r="M223" i="8"/>
  <c r="H223" i="8"/>
  <c r="R222" i="8"/>
  <c r="T222" i="8" s="1"/>
  <c r="P222" i="8"/>
  <c r="O222" i="8"/>
  <c r="M222" i="8"/>
  <c r="H222" i="8"/>
  <c r="R221" i="8"/>
  <c r="T221" i="8" s="1"/>
  <c r="P221" i="8"/>
  <c r="O221" i="8"/>
  <c r="M221" i="8"/>
  <c r="H221" i="8"/>
  <c r="N221" i="8" s="1"/>
  <c r="R220" i="8"/>
  <c r="T220" i="8" s="1"/>
  <c r="P220" i="8"/>
  <c r="O220" i="8"/>
  <c r="M220" i="8"/>
  <c r="H220" i="8"/>
  <c r="R219" i="8"/>
  <c r="T219" i="8" s="1"/>
  <c r="P219" i="8"/>
  <c r="O219" i="8"/>
  <c r="M219" i="8"/>
  <c r="H219" i="8"/>
  <c r="R218" i="8"/>
  <c r="T218" i="8" s="1"/>
  <c r="P218" i="8"/>
  <c r="O218" i="8"/>
  <c r="M218" i="8"/>
  <c r="H218" i="8"/>
  <c r="N218" i="8" s="1"/>
  <c r="R217" i="8"/>
  <c r="T217" i="8" s="1"/>
  <c r="P217" i="8"/>
  <c r="O217" i="8"/>
  <c r="M217" i="8"/>
  <c r="H217" i="8"/>
  <c r="R216" i="8"/>
  <c r="T216" i="8" s="1"/>
  <c r="P216" i="8"/>
  <c r="O216" i="8"/>
  <c r="M216" i="8"/>
  <c r="H216" i="8"/>
  <c r="R215" i="8"/>
  <c r="T215" i="8" s="1"/>
  <c r="P215" i="8"/>
  <c r="O215" i="8"/>
  <c r="M215" i="8"/>
  <c r="H215" i="8"/>
  <c r="R214" i="8"/>
  <c r="T214" i="8" s="1"/>
  <c r="P214" i="8"/>
  <c r="O214" i="8"/>
  <c r="M214" i="8"/>
  <c r="H214" i="8"/>
  <c r="N214" i="8" s="1"/>
  <c r="R213" i="8"/>
  <c r="T213" i="8" s="1"/>
  <c r="P213" i="8"/>
  <c r="O213" i="8"/>
  <c r="M213" i="8"/>
  <c r="H213" i="8"/>
  <c r="N213" i="8" s="1"/>
  <c r="R212" i="8"/>
  <c r="T212" i="8" s="1"/>
  <c r="P212" i="8"/>
  <c r="O212" i="8"/>
  <c r="M212" i="8"/>
  <c r="H212" i="8"/>
  <c r="R211" i="8"/>
  <c r="T211" i="8" s="1"/>
  <c r="P211" i="8"/>
  <c r="O211" i="8"/>
  <c r="M211" i="8"/>
  <c r="H211" i="8"/>
  <c r="N211" i="8" s="1"/>
  <c r="R210" i="8"/>
  <c r="T210" i="8" s="1"/>
  <c r="P210" i="8"/>
  <c r="O210" i="8"/>
  <c r="M210" i="8"/>
  <c r="H210" i="8"/>
  <c r="R209" i="8"/>
  <c r="T209" i="8" s="1"/>
  <c r="P209" i="8"/>
  <c r="O209" i="8"/>
  <c r="Q209" i="8" s="1"/>
  <c r="M209" i="8"/>
  <c r="H209" i="8"/>
  <c r="R208" i="8"/>
  <c r="T208" i="8" s="1"/>
  <c r="P208" i="8"/>
  <c r="O208" i="8"/>
  <c r="M208" i="8"/>
  <c r="N208" i="8" s="1"/>
  <c r="H208" i="8"/>
  <c r="R207" i="8"/>
  <c r="T207" i="8" s="1"/>
  <c r="P207" i="8"/>
  <c r="O207" i="8"/>
  <c r="M207" i="8"/>
  <c r="H207" i="8"/>
  <c r="N207" i="8" s="1"/>
  <c r="R206" i="8"/>
  <c r="T206" i="8" s="1"/>
  <c r="P206" i="8"/>
  <c r="O206" i="8"/>
  <c r="M206" i="8"/>
  <c r="H206" i="8"/>
  <c r="R205" i="8"/>
  <c r="T205" i="8" s="1"/>
  <c r="P205" i="8"/>
  <c r="O205" i="8"/>
  <c r="M205" i="8"/>
  <c r="H205" i="8"/>
  <c r="R204" i="8"/>
  <c r="T204" i="8" s="1"/>
  <c r="P204" i="8"/>
  <c r="O204" i="8"/>
  <c r="M204" i="8"/>
  <c r="H204" i="8"/>
  <c r="R203" i="8"/>
  <c r="T203" i="8" s="1"/>
  <c r="P203" i="8"/>
  <c r="O203" i="8"/>
  <c r="M203" i="8"/>
  <c r="H203" i="8"/>
  <c r="N203" i="8" s="1"/>
  <c r="R202" i="8"/>
  <c r="T202" i="8" s="1"/>
  <c r="P202" i="8"/>
  <c r="O202" i="8"/>
  <c r="M202" i="8"/>
  <c r="H202" i="8"/>
  <c r="R201" i="8"/>
  <c r="T201" i="8" s="1"/>
  <c r="P201" i="8"/>
  <c r="O201" i="8"/>
  <c r="Q201" i="8" s="1"/>
  <c r="M201" i="8"/>
  <c r="H201" i="8"/>
  <c r="R200" i="8"/>
  <c r="T200" i="8" s="1"/>
  <c r="P200" i="8"/>
  <c r="O200" i="8"/>
  <c r="M200" i="8"/>
  <c r="H200" i="8"/>
  <c r="R199" i="8"/>
  <c r="T199" i="8" s="1"/>
  <c r="P199" i="8"/>
  <c r="O199" i="8"/>
  <c r="M199" i="8"/>
  <c r="H199" i="8"/>
  <c r="R198" i="8"/>
  <c r="T198" i="8" s="1"/>
  <c r="P198" i="8"/>
  <c r="O198" i="8"/>
  <c r="M198" i="8"/>
  <c r="H198" i="8"/>
  <c r="R197" i="8"/>
  <c r="T197" i="8" s="1"/>
  <c r="P197" i="8"/>
  <c r="O197" i="8"/>
  <c r="M197" i="8"/>
  <c r="H197" i="8"/>
  <c r="R196" i="8"/>
  <c r="T196" i="8" s="1"/>
  <c r="P196" i="8"/>
  <c r="O196" i="8"/>
  <c r="M196" i="8"/>
  <c r="H196" i="8"/>
  <c r="R195" i="8"/>
  <c r="T195" i="8" s="1"/>
  <c r="P195" i="8"/>
  <c r="O195" i="8"/>
  <c r="M195" i="8"/>
  <c r="H195" i="8"/>
  <c r="N195" i="8" s="1"/>
  <c r="R194" i="8"/>
  <c r="T194" i="8" s="1"/>
  <c r="P194" i="8"/>
  <c r="O194" i="8"/>
  <c r="M194" i="8"/>
  <c r="H194" i="8"/>
  <c r="N194" i="8" s="1"/>
  <c r="R193" i="8"/>
  <c r="T193" i="8" s="1"/>
  <c r="P193" i="8"/>
  <c r="O193" i="8"/>
  <c r="Q193" i="8" s="1"/>
  <c r="M193" i="8"/>
  <c r="H193" i="8"/>
  <c r="R192" i="8"/>
  <c r="T192" i="8" s="1"/>
  <c r="P192" i="8"/>
  <c r="O192" i="8"/>
  <c r="M192" i="8"/>
  <c r="H192" i="8"/>
  <c r="R191" i="8"/>
  <c r="T191" i="8" s="1"/>
  <c r="P191" i="8"/>
  <c r="O191" i="8"/>
  <c r="M191" i="8"/>
  <c r="H191" i="8"/>
  <c r="N191" i="8" s="1"/>
  <c r="R190" i="8"/>
  <c r="T190" i="8" s="1"/>
  <c r="P190" i="8"/>
  <c r="O190" i="8"/>
  <c r="M190" i="8"/>
  <c r="H190" i="8"/>
  <c r="N190" i="8" s="1"/>
  <c r="R189" i="8"/>
  <c r="T189" i="8" s="1"/>
  <c r="P189" i="8"/>
  <c r="O189" i="8"/>
  <c r="Q189" i="8" s="1"/>
  <c r="M189" i="8"/>
  <c r="H189" i="8"/>
  <c r="R188" i="8"/>
  <c r="T188" i="8" s="1"/>
  <c r="P188" i="8"/>
  <c r="O188" i="8"/>
  <c r="M188" i="8"/>
  <c r="H188" i="8"/>
  <c r="R187" i="8"/>
  <c r="T187" i="8" s="1"/>
  <c r="P187" i="8"/>
  <c r="O187" i="8"/>
  <c r="M187" i="8"/>
  <c r="H187" i="8"/>
  <c r="N187" i="8" s="1"/>
  <c r="R186" i="8"/>
  <c r="T186" i="8" s="1"/>
  <c r="P186" i="8"/>
  <c r="O186" i="8"/>
  <c r="M186" i="8"/>
  <c r="H186" i="8"/>
  <c r="R185" i="8"/>
  <c r="T185" i="8" s="1"/>
  <c r="P185" i="8"/>
  <c r="O185" i="8"/>
  <c r="Q185" i="8" s="1"/>
  <c r="M185" i="8"/>
  <c r="H185" i="8"/>
  <c r="R184" i="8"/>
  <c r="T184" i="8" s="1"/>
  <c r="P184" i="8"/>
  <c r="O184" i="8"/>
  <c r="M184" i="8"/>
  <c r="H184" i="8"/>
  <c r="R183" i="8"/>
  <c r="T183" i="8" s="1"/>
  <c r="P183" i="8"/>
  <c r="O183" i="8"/>
  <c r="M183" i="8"/>
  <c r="H183" i="8"/>
  <c r="N183" i="8" s="1"/>
  <c r="R182" i="8"/>
  <c r="T182" i="8" s="1"/>
  <c r="P182" i="8"/>
  <c r="O182" i="8"/>
  <c r="M182" i="8"/>
  <c r="H182" i="8"/>
  <c r="R181" i="8"/>
  <c r="T181" i="8" s="1"/>
  <c r="P181" i="8"/>
  <c r="O181" i="8"/>
  <c r="Q181" i="8" s="1"/>
  <c r="M181" i="8"/>
  <c r="H181" i="8"/>
  <c r="R180" i="8"/>
  <c r="T180" i="8" s="1"/>
  <c r="P180" i="8"/>
  <c r="O180" i="8"/>
  <c r="M180" i="8"/>
  <c r="H180" i="8"/>
  <c r="R179" i="8"/>
  <c r="T179" i="8" s="1"/>
  <c r="P179" i="8"/>
  <c r="O179" i="8"/>
  <c r="M179" i="8"/>
  <c r="H179" i="8"/>
  <c r="N179" i="8" s="1"/>
  <c r="R178" i="8"/>
  <c r="T178" i="8" s="1"/>
  <c r="P178" i="8"/>
  <c r="O178" i="8"/>
  <c r="M178" i="8"/>
  <c r="H178" i="8"/>
  <c r="N178" i="8" s="1"/>
  <c r="R177" i="8"/>
  <c r="T177" i="8" s="1"/>
  <c r="P177" i="8"/>
  <c r="O177" i="8"/>
  <c r="Q177" i="8" s="1"/>
  <c r="M177" i="8"/>
  <c r="H177" i="8"/>
  <c r="R176" i="8"/>
  <c r="T176" i="8" s="1"/>
  <c r="P176" i="8"/>
  <c r="O176" i="8"/>
  <c r="M176" i="8"/>
  <c r="H176" i="8"/>
  <c r="R175" i="8"/>
  <c r="T175" i="8" s="1"/>
  <c r="P175" i="8"/>
  <c r="O175" i="8"/>
  <c r="M175" i="8"/>
  <c r="H175" i="8"/>
  <c r="N175" i="8" s="1"/>
  <c r="R174" i="8"/>
  <c r="T174" i="8" s="1"/>
  <c r="P174" i="8"/>
  <c r="O174" i="8"/>
  <c r="M174" i="8"/>
  <c r="H174" i="8"/>
  <c r="N174" i="8" s="1"/>
  <c r="R173" i="8"/>
  <c r="T173" i="8" s="1"/>
  <c r="P173" i="8"/>
  <c r="O173" i="8"/>
  <c r="M173" i="8"/>
  <c r="H173" i="8"/>
  <c r="R172" i="8"/>
  <c r="T172" i="8" s="1"/>
  <c r="P172" i="8"/>
  <c r="O172" i="8"/>
  <c r="M172" i="8"/>
  <c r="H172" i="8"/>
  <c r="R171" i="8"/>
  <c r="T171" i="8" s="1"/>
  <c r="P171" i="8"/>
  <c r="O171" i="8"/>
  <c r="M171" i="8"/>
  <c r="H171" i="8"/>
  <c r="N171" i="8" s="1"/>
  <c r="R170" i="8"/>
  <c r="T170" i="8" s="1"/>
  <c r="P170" i="8"/>
  <c r="O170" i="8"/>
  <c r="M170" i="8"/>
  <c r="H170" i="8"/>
  <c r="N170" i="8" s="1"/>
  <c r="R169" i="8"/>
  <c r="T169" i="8" s="1"/>
  <c r="P169" i="8"/>
  <c r="O169" i="8"/>
  <c r="M169" i="8"/>
  <c r="H169" i="8"/>
  <c r="R168" i="8"/>
  <c r="T168" i="8" s="1"/>
  <c r="P168" i="8"/>
  <c r="O168" i="8"/>
  <c r="M168" i="8"/>
  <c r="H168" i="8"/>
  <c r="R167" i="8"/>
  <c r="T167" i="8" s="1"/>
  <c r="P167" i="8"/>
  <c r="O167" i="8"/>
  <c r="M167" i="8"/>
  <c r="H167" i="8"/>
  <c r="N167" i="8" s="1"/>
  <c r="R166" i="8"/>
  <c r="T166" i="8" s="1"/>
  <c r="P166" i="8"/>
  <c r="O166" i="8"/>
  <c r="M166" i="8"/>
  <c r="H166" i="8"/>
  <c r="N166" i="8" s="1"/>
  <c r="R165" i="8"/>
  <c r="T165" i="8" s="1"/>
  <c r="P165" i="8"/>
  <c r="O165" i="8"/>
  <c r="M165" i="8"/>
  <c r="H165" i="8"/>
  <c r="R164" i="8"/>
  <c r="T164" i="8" s="1"/>
  <c r="P164" i="8"/>
  <c r="O164" i="8"/>
  <c r="M164" i="8"/>
  <c r="H164" i="8"/>
  <c r="R163" i="8"/>
  <c r="T163" i="8" s="1"/>
  <c r="P163" i="8"/>
  <c r="O163" i="8"/>
  <c r="M163" i="8"/>
  <c r="H163" i="8"/>
  <c r="N163" i="8" s="1"/>
  <c r="R162" i="8"/>
  <c r="T162" i="8" s="1"/>
  <c r="P162" i="8"/>
  <c r="O162" i="8"/>
  <c r="M162" i="8"/>
  <c r="H162" i="8"/>
  <c r="R161" i="8"/>
  <c r="T161" i="8" s="1"/>
  <c r="P161" i="8"/>
  <c r="O161" i="8"/>
  <c r="M161" i="8"/>
  <c r="H161" i="8"/>
  <c r="N161" i="8" s="1"/>
  <c r="R160" i="8"/>
  <c r="T160" i="8" s="1"/>
  <c r="P160" i="8"/>
  <c r="O160" i="8"/>
  <c r="M160" i="8"/>
  <c r="H160" i="8"/>
  <c r="R159" i="8"/>
  <c r="T159" i="8" s="1"/>
  <c r="P159" i="8"/>
  <c r="O159" i="8"/>
  <c r="M159" i="8"/>
  <c r="H159" i="8"/>
  <c r="R158" i="8"/>
  <c r="T158" i="8" s="1"/>
  <c r="P158" i="8"/>
  <c r="O158" i="8"/>
  <c r="M158" i="8"/>
  <c r="N158" i="8" s="1"/>
  <c r="H158" i="8"/>
  <c r="R157" i="8"/>
  <c r="T157" i="8" s="1"/>
  <c r="P157" i="8"/>
  <c r="O157" i="8"/>
  <c r="M157" i="8"/>
  <c r="H157" i="8"/>
  <c r="N157" i="8" s="1"/>
  <c r="R156" i="8"/>
  <c r="T156" i="8" s="1"/>
  <c r="P156" i="8"/>
  <c r="O156" i="8"/>
  <c r="M156" i="8"/>
  <c r="H156" i="8"/>
  <c r="R155" i="8"/>
  <c r="T155" i="8" s="1"/>
  <c r="P155" i="8"/>
  <c r="O155" i="8"/>
  <c r="M155" i="8"/>
  <c r="H155" i="8"/>
  <c r="R154" i="8"/>
  <c r="T154" i="8" s="1"/>
  <c r="P154" i="8"/>
  <c r="O154" i="8"/>
  <c r="M154" i="8"/>
  <c r="H154" i="8"/>
  <c r="R153" i="8"/>
  <c r="T153" i="8" s="1"/>
  <c r="P153" i="8"/>
  <c r="O153" i="8"/>
  <c r="M153" i="8"/>
  <c r="H153" i="8"/>
  <c r="N153" i="8" s="1"/>
  <c r="R152" i="8"/>
  <c r="T152" i="8" s="1"/>
  <c r="P152" i="8"/>
  <c r="O152" i="8"/>
  <c r="M152" i="8"/>
  <c r="H152" i="8"/>
  <c r="R151" i="8"/>
  <c r="T151" i="8" s="1"/>
  <c r="P151" i="8"/>
  <c r="O151" i="8"/>
  <c r="M151" i="8"/>
  <c r="H151" i="8"/>
  <c r="R150" i="8"/>
  <c r="T150" i="8" s="1"/>
  <c r="P150" i="8"/>
  <c r="O150" i="8"/>
  <c r="M150" i="8"/>
  <c r="H150" i="8"/>
  <c r="R149" i="8"/>
  <c r="T149" i="8" s="1"/>
  <c r="P149" i="8"/>
  <c r="O149" i="8"/>
  <c r="M149" i="8"/>
  <c r="H149" i="8"/>
  <c r="R148" i="8"/>
  <c r="T148" i="8" s="1"/>
  <c r="P148" i="8"/>
  <c r="O148" i="8"/>
  <c r="M148" i="8"/>
  <c r="H148" i="8"/>
  <c r="R147" i="8"/>
  <c r="T147" i="8" s="1"/>
  <c r="P147" i="8"/>
  <c r="O147" i="8"/>
  <c r="M147" i="8"/>
  <c r="H147" i="8"/>
  <c r="N147" i="8" s="1"/>
  <c r="R146" i="8"/>
  <c r="T146" i="8" s="1"/>
  <c r="P146" i="8"/>
  <c r="O146" i="8"/>
  <c r="M146" i="8"/>
  <c r="H146" i="8"/>
  <c r="R145" i="8"/>
  <c r="T145" i="8" s="1"/>
  <c r="P145" i="8"/>
  <c r="O145" i="8"/>
  <c r="M145" i="8"/>
  <c r="H145" i="8"/>
  <c r="R144" i="8"/>
  <c r="T144" i="8" s="1"/>
  <c r="P144" i="8"/>
  <c r="O144" i="8"/>
  <c r="M144" i="8"/>
  <c r="H144" i="8"/>
  <c r="N144" i="8" s="1"/>
  <c r="R143" i="8"/>
  <c r="T143" i="8" s="1"/>
  <c r="P143" i="8"/>
  <c r="O143" i="8"/>
  <c r="M143" i="8"/>
  <c r="H143" i="8"/>
  <c r="N143" i="8" s="1"/>
  <c r="R142" i="8"/>
  <c r="T142" i="8" s="1"/>
  <c r="P142" i="8"/>
  <c r="O142" i="8"/>
  <c r="M142" i="8"/>
  <c r="H142" i="8"/>
  <c r="R141" i="8"/>
  <c r="T141" i="8" s="1"/>
  <c r="P141" i="8"/>
  <c r="O141" i="8"/>
  <c r="M141" i="8"/>
  <c r="H141" i="8"/>
  <c r="N141" i="8" s="1"/>
  <c r="R140" i="8"/>
  <c r="T140" i="8" s="1"/>
  <c r="P140" i="8"/>
  <c r="O140" i="8"/>
  <c r="M140" i="8"/>
  <c r="H140" i="8"/>
  <c r="R139" i="8"/>
  <c r="T139" i="8" s="1"/>
  <c r="P139" i="8"/>
  <c r="O139" i="8"/>
  <c r="M139" i="8"/>
  <c r="H139" i="8"/>
  <c r="N139" i="8" s="1"/>
  <c r="R138" i="8"/>
  <c r="T138" i="8" s="1"/>
  <c r="P138" i="8"/>
  <c r="O138" i="8"/>
  <c r="M138" i="8"/>
  <c r="H138" i="8"/>
  <c r="R137" i="8"/>
  <c r="T137" i="8" s="1"/>
  <c r="P137" i="8"/>
  <c r="O137" i="8"/>
  <c r="M137" i="8"/>
  <c r="H137" i="8"/>
  <c r="R136" i="8"/>
  <c r="T136" i="8" s="1"/>
  <c r="P136" i="8"/>
  <c r="O136" i="8"/>
  <c r="M136" i="8"/>
  <c r="H136" i="8"/>
  <c r="N136" i="8" s="1"/>
  <c r="R135" i="8"/>
  <c r="T135" i="8" s="1"/>
  <c r="P135" i="8"/>
  <c r="O135" i="8"/>
  <c r="M135" i="8"/>
  <c r="H135" i="8"/>
  <c r="R134" i="8"/>
  <c r="T134" i="8" s="1"/>
  <c r="P134" i="8"/>
  <c r="O134" i="8"/>
  <c r="M134" i="8"/>
  <c r="H134" i="8"/>
  <c r="R133" i="8"/>
  <c r="T133" i="8" s="1"/>
  <c r="P133" i="8"/>
  <c r="O133" i="8"/>
  <c r="M133" i="8"/>
  <c r="H133" i="8"/>
  <c r="R132" i="8"/>
  <c r="T132" i="8" s="1"/>
  <c r="P132" i="8"/>
  <c r="O132" i="8"/>
  <c r="M132" i="8"/>
  <c r="H132" i="8"/>
  <c r="N132" i="8" s="1"/>
  <c r="R131" i="8"/>
  <c r="T131" i="8" s="1"/>
  <c r="P131" i="8"/>
  <c r="O131" i="8"/>
  <c r="M131" i="8"/>
  <c r="H131" i="8"/>
  <c r="N131" i="8" s="1"/>
  <c r="R130" i="8"/>
  <c r="T130" i="8" s="1"/>
  <c r="P130" i="8"/>
  <c r="O130" i="8"/>
  <c r="M130" i="8"/>
  <c r="H130" i="8"/>
  <c r="R129" i="8"/>
  <c r="T129" i="8" s="1"/>
  <c r="P129" i="8"/>
  <c r="O129" i="8"/>
  <c r="M129" i="8"/>
  <c r="H129" i="8"/>
  <c r="R128" i="8"/>
  <c r="T128" i="8" s="1"/>
  <c r="P128" i="8"/>
  <c r="O128" i="8"/>
  <c r="M128" i="8"/>
  <c r="H128" i="8"/>
  <c r="R127" i="8"/>
  <c r="T127" i="8" s="1"/>
  <c r="P127" i="8"/>
  <c r="O127" i="8"/>
  <c r="M127" i="8"/>
  <c r="H127" i="8"/>
  <c r="R126" i="8"/>
  <c r="T126" i="8" s="1"/>
  <c r="P126" i="8"/>
  <c r="O126" i="8"/>
  <c r="M126" i="8"/>
  <c r="H126" i="8"/>
  <c r="N126" i="8" s="1"/>
  <c r="R125" i="8"/>
  <c r="T125" i="8" s="1"/>
  <c r="P125" i="8"/>
  <c r="O125" i="8"/>
  <c r="M125" i="8"/>
  <c r="H125" i="8"/>
  <c r="R124" i="8"/>
  <c r="T124" i="8" s="1"/>
  <c r="P124" i="8"/>
  <c r="O124" i="8"/>
  <c r="M124" i="8"/>
  <c r="H124" i="8"/>
  <c r="R123" i="8"/>
  <c r="T123" i="8" s="1"/>
  <c r="P123" i="8"/>
  <c r="O123" i="8"/>
  <c r="M123" i="8"/>
  <c r="H123" i="8"/>
  <c r="R122" i="8"/>
  <c r="T122" i="8" s="1"/>
  <c r="P122" i="8"/>
  <c r="O122" i="8"/>
  <c r="M122" i="8"/>
  <c r="H122" i="8"/>
  <c r="N122" i="8" s="1"/>
  <c r="R121" i="8"/>
  <c r="T121" i="8" s="1"/>
  <c r="P121" i="8"/>
  <c r="O121" i="8"/>
  <c r="M121" i="8"/>
  <c r="H121" i="8"/>
  <c r="R120" i="8"/>
  <c r="T120" i="8" s="1"/>
  <c r="P120" i="8"/>
  <c r="O120" i="8"/>
  <c r="M120" i="8"/>
  <c r="H120" i="8"/>
  <c r="R119" i="8"/>
  <c r="T119" i="8" s="1"/>
  <c r="P119" i="8"/>
  <c r="O119" i="8"/>
  <c r="M119" i="8"/>
  <c r="H119" i="8"/>
  <c r="N119" i="8" s="1"/>
  <c r="R118" i="8"/>
  <c r="T118" i="8" s="1"/>
  <c r="P118" i="8"/>
  <c r="O118" i="8"/>
  <c r="M118" i="8"/>
  <c r="H118" i="8"/>
  <c r="R117" i="8"/>
  <c r="T117" i="8" s="1"/>
  <c r="P117" i="8"/>
  <c r="O117" i="8"/>
  <c r="M117" i="8"/>
  <c r="H117" i="8"/>
  <c r="R116" i="8"/>
  <c r="T116" i="8" s="1"/>
  <c r="P116" i="8"/>
  <c r="O116" i="8"/>
  <c r="M116" i="8"/>
  <c r="H116" i="8"/>
  <c r="N116" i="8" s="1"/>
  <c r="R115" i="8"/>
  <c r="T115" i="8" s="1"/>
  <c r="P115" i="8"/>
  <c r="O115" i="8"/>
  <c r="M115" i="8"/>
  <c r="H115" i="8"/>
  <c r="N115" i="8" s="1"/>
  <c r="R114" i="8"/>
  <c r="T114" i="8" s="1"/>
  <c r="P114" i="8"/>
  <c r="O114" i="8"/>
  <c r="M114" i="8"/>
  <c r="H114" i="8"/>
  <c r="R113" i="8"/>
  <c r="T113" i="8" s="1"/>
  <c r="P113" i="8"/>
  <c r="O113" i="8"/>
  <c r="M113" i="8"/>
  <c r="H113" i="8"/>
  <c r="R112" i="8"/>
  <c r="T112" i="8" s="1"/>
  <c r="P112" i="8"/>
  <c r="O112" i="8"/>
  <c r="M112" i="8"/>
  <c r="H112" i="8"/>
  <c r="R111" i="8"/>
  <c r="T111" i="8" s="1"/>
  <c r="P111" i="8"/>
  <c r="O111" i="8"/>
  <c r="M111" i="8"/>
  <c r="H111" i="8"/>
  <c r="N111" i="8" s="1"/>
  <c r="R110" i="8"/>
  <c r="T110" i="8" s="1"/>
  <c r="P110" i="8"/>
  <c r="O110" i="8"/>
  <c r="M110" i="8"/>
  <c r="H110" i="8"/>
  <c r="R109" i="8"/>
  <c r="T109" i="8" s="1"/>
  <c r="P109" i="8"/>
  <c r="O109" i="8"/>
  <c r="M109" i="8"/>
  <c r="H109" i="8"/>
  <c r="R108" i="8"/>
  <c r="T108" i="8" s="1"/>
  <c r="P108" i="8"/>
  <c r="O108" i="8"/>
  <c r="M108" i="8"/>
  <c r="H108" i="8"/>
  <c r="N108" i="8" s="1"/>
  <c r="R107" i="8"/>
  <c r="T107" i="8" s="1"/>
  <c r="P107" i="8"/>
  <c r="O107" i="8"/>
  <c r="M107" i="8"/>
  <c r="H107" i="8"/>
  <c r="R106" i="8"/>
  <c r="T106" i="8" s="1"/>
  <c r="P106" i="8"/>
  <c r="O106" i="8"/>
  <c r="N106" i="8"/>
  <c r="M106" i="8"/>
  <c r="H106" i="8"/>
  <c r="R105" i="8"/>
  <c r="T105" i="8" s="1"/>
  <c r="P105" i="8"/>
  <c r="O105" i="8"/>
  <c r="M105" i="8"/>
  <c r="H105" i="8"/>
  <c r="R104" i="8"/>
  <c r="T104" i="8" s="1"/>
  <c r="P104" i="8"/>
  <c r="O104" i="8"/>
  <c r="M104" i="8"/>
  <c r="H104" i="8"/>
  <c r="R103" i="8"/>
  <c r="T103" i="8" s="1"/>
  <c r="P103" i="8"/>
  <c r="O103" i="8"/>
  <c r="M103" i="8"/>
  <c r="H103" i="8"/>
  <c r="R102" i="8"/>
  <c r="T102" i="8" s="1"/>
  <c r="P102" i="8"/>
  <c r="O102" i="8"/>
  <c r="M102" i="8"/>
  <c r="N102" i="8" s="1"/>
  <c r="H102" i="8"/>
  <c r="R101" i="8"/>
  <c r="T101" i="8" s="1"/>
  <c r="P101" i="8"/>
  <c r="O101" i="8"/>
  <c r="M101" i="8"/>
  <c r="H101" i="8"/>
  <c r="R100" i="8"/>
  <c r="T100" i="8" s="1"/>
  <c r="P100" i="8"/>
  <c r="O100" i="8"/>
  <c r="M100" i="8"/>
  <c r="H100" i="8"/>
  <c r="R99" i="8"/>
  <c r="T99" i="8" s="1"/>
  <c r="P99" i="8"/>
  <c r="O99" i="8"/>
  <c r="M99" i="8"/>
  <c r="H99" i="8"/>
  <c r="R98" i="8"/>
  <c r="T98" i="8" s="1"/>
  <c r="P98" i="8"/>
  <c r="O98" i="8"/>
  <c r="M98" i="8"/>
  <c r="H98" i="8"/>
  <c r="R97" i="8"/>
  <c r="T97" i="8" s="1"/>
  <c r="P97" i="8"/>
  <c r="O97" i="8"/>
  <c r="M97" i="8"/>
  <c r="H97" i="8"/>
  <c r="R96" i="8"/>
  <c r="T96" i="8" s="1"/>
  <c r="P96" i="8"/>
  <c r="O96" i="8"/>
  <c r="M96" i="8"/>
  <c r="H96" i="8"/>
  <c r="R95" i="8"/>
  <c r="T95" i="8" s="1"/>
  <c r="P95" i="8"/>
  <c r="O95" i="8"/>
  <c r="M95" i="8"/>
  <c r="H95" i="8"/>
  <c r="R94" i="8"/>
  <c r="T94" i="8" s="1"/>
  <c r="P94" i="8"/>
  <c r="O94" i="8"/>
  <c r="M94" i="8"/>
  <c r="H94" i="8"/>
  <c r="N94" i="8" s="1"/>
  <c r="R93" i="8"/>
  <c r="T93" i="8" s="1"/>
  <c r="P93" i="8"/>
  <c r="O93" i="8"/>
  <c r="M93" i="8"/>
  <c r="H93" i="8"/>
  <c r="R92" i="8"/>
  <c r="T92" i="8" s="1"/>
  <c r="P92" i="8"/>
  <c r="O92" i="8"/>
  <c r="M92" i="8"/>
  <c r="H92" i="8"/>
  <c r="R91" i="8"/>
  <c r="T91" i="8" s="1"/>
  <c r="P91" i="8"/>
  <c r="O91" i="8"/>
  <c r="M91" i="8"/>
  <c r="H91" i="8"/>
  <c r="R90" i="8"/>
  <c r="T90" i="8" s="1"/>
  <c r="P90" i="8"/>
  <c r="O90" i="8"/>
  <c r="M90" i="8"/>
  <c r="H90" i="8"/>
  <c r="N90" i="8" s="1"/>
  <c r="R89" i="8"/>
  <c r="T89" i="8" s="1"/>
  <c r="P89" i="8"/>
  <c r="O89" i="8"/>
  <c r="M89" i="8"/>
  <c r="H89" i="8"/>
  <c r="R88" i="8"/>
  <c r="T88" i="8" s="1"/>
  <c r="P88" i="8"/>
  <c r="O88" i="8"/>
  <c r="M88" i="8"/>
  <c r="H88" i="8"/>
  <c r="R87" i="8"/>
  <c r="T87" i="8" s="1"/>
  <c r="P87" i="8"/>
  <c r="O87" i="8"/>
  <c r="M87" i="8"/>
  <c r="H87" i="8"/>
  <c r="N87" i="8" s="1"/>
  <c r="R86" i="8"/>
  <c r="T86" i="8" s="1"/>
  <c r="P86" i="8"/>
  <c r="O86" i="8"/>
  <c r="M86" i="8"/>
  <c r="H86" i="8"/>
  <c r="R85" i="8"/>
  <c r="T85" i="8" s="1"/>
  <c r="P85" i="8"/>
  <c r="O85" i="8"/>
  <c r="M85" i="8"/>
  <c r="H85" i="8"/>
  <c r="R84" i="8"/>
  <c r="T84" i="8" s="1"/>
  <c r="P84" i="8"/>
  <c r="O84" i="8"/>
  <c r="M84" i="8"/>
  <c r="H84" i="8"/>
  <c r="R83" i="8"/>
  <c r="T83" i="8" s="1"/>
  <c r="P83" i="8"/>
  <c r="O83" i="8"/>
  <c r="M83" i="8"/>
  <c r="H83" i="8"/>
  <c r="R82" i="8"/>
  <c r="T82" i="8" s="1"/>
  <c r="P82" i="8"/>
  <c r="O82" i="8"/>
  <c r="M82" i="8"/>
  <c r="H82" i="8"/>
  <c r="R81" i="8"/>
  <c r="T81" i="8" s="1"/>
  <c r="P81" i="8"/>
  <c r="O81" i="8"/>
  <c r="M81" i="8"/>
  <c r="H81" i="8"/>
  <c r="R80" i="8"/>
  <c r="T80" i="8" s="1"/>
  <c r="P80" i="8"/>
  <c r="O80" i="8"/>
  <c r="M80" i="8"/>
  <c r="H80" i="8"/>
  <c r="R79" i="8"/>
  <c r="T79" i="8" s="1"/>
  <c r="P79" i="8"/>
  <c r="O79" i="8"/>
  <c r="M79" i="8"/>
  <c r="H79" i="8"/>
  <c r="R78" i="8"/>
  <c r="T78" i="8" s="1"/>
  <c r="P78" i="8"/>
  <c r="Q78" i="8" s="1"/>
  <c r="O78" i="8"/>
  <c r="M78" i="8"/>
  <c r="H78" i="8"/>
  <c r="R77" i="8"/>
  <c r="T77" i="8" s="1"/>
  <c r="P77" i="8"/>
  <c r="O77" i="8"/>
  <c r="M77" i="8"/>
  <c r="H77" i="8"/>
  <c r="R76" i="8"/>
  <c r="T76" i="8" s="1"/>
  <c r="P76" i="8"/>
  <c r="O76" i="8"/>
  <c r="M76" i="8"/>
  <c r="H76" i="8"/>
  <c r="R75" i="8"/>
  <c r="T75" i="8" s="1"/>
  <c r="P75" i="8"/>
  <c r="O75" i="8"/>
  <c r="M75" i="8"/>
  <c r="H75" i="8"/>
  <c r="R74" i="8"/>
  <c r="T74" i="8" s="1"/>
  <c r="P74" i="8"/>
  <c r="O74" i="8"/>
  <c r="M74" i="8"/>
  <c r="H74" i="8"/>
  <c r="R73" i="8"/>
  <c r="T73" i="8" s="1"/>
  <c r="P73" i="8"/>
  <c r="O73" i="8"/>
  <c r="M73" i="8"/>
  <c r="H73" i="8"/>
  <c r="R72" i="8"/>
  <c r="T72" i="8" s="1"/>
  <c r="P72" i="8"/>
  <c r="O72" i="8"/>
  <c r="M72" i="8"/>
  <c r="H72" i="8"/>
  <c r="R71" i="8"/>
  <c r="T71" i="8" s="1"/>
  <c r="P71" i="8"/>
  <c r="O71" i="8"/>
  <c r="M71" i="8"/>
  <c r="H71" i="8"/>
  <c r="R70" i="8"/>
  <c r="T70" i="8" s="1"/>
  <c r="P70" i="8"/>
  <c r="O70" i="8"/>
  <c r="M70" i="8"/>
  <c r="H70" i="8"/>
  <c r="R69" i="8"/>
  <c r="T69" i="8" s="1"/>
  <c r="P69" i="8"/>
  <c r="O69" i="8"/>
  <c r="M69" i="8"/>
  <c r="H69" i="8"/>
  <c r="R68" i="8"/>
  <c r="T68" i="8" s="1"/>
  <c r="P68" i="8"/>
  <c r="O68" i="8"/>
  <c r="M68" i="8"/>
  <c r="H68" i="8"/>
  <c r="R67" i="8"/>
  <c r="T67" i="8" s="1"/>
  <c r="P67" i="8"/>
  <c r="O67" i="8"/>
  <c r="M67" i="8"/>
  <c r="H67" i="8"/>
  <c r="R66" i="8"/>
  <c r="T66" i="8" s="1"/>
  <c r="P66" i="8"/>
  <c r="O66" i="8"/>
  <c r="Q66" i="8" s="1"/>
  <c r="M66" i="8"/>
  <c r="H66" i="8"/>
  <c r="R65" i="8"/>
  <c r="T65" i="8" s="1"/>
  <c r="P65" i="8"/>
  <c r="O65" i="8"/>
  <c r="M65" i="8"/>
  <c r="H65" i="8"/>
  <c r="R64" i="8"/>
  <c r="T64" i="8" s="1"/>
  <c r="P64" i="8"/>
  <c r="O64" i="8"/>
  <c r="Q64" i="8" s="1"/>
  <c r="M64" i="8"/>
  <c r="H64" i="8"/>
  <c r="R63" i="8"/>
  <c r="T63" i="8" s="1"/>
  <c r="P63" i="8"/>
  <c r="O63" i="8"/>
  <c r="M63" i="8"/>
  <c r="H63" i="8"/>
  <c r="R62" i="8"/>
  <c r="T62" i="8" s="1"/>
  <c r="P62" i="8"/>
  <c r="O62" i="8"/>
  <c r="M62" i="8"/>
  <c r="H62" i="8"/>
  <c r="R61" i="8"/>
  <c r="T61" i="8" s="1"/>
  <c r="P61" i="8"/>
  <c r="O61" i="8"/>
  <c r="M61" i="8"/>
  <c r="H61" i="8"/>
  <c r="R60" i="8"/>
  <c r="T60" i="8" s="1"/>
  <c r="P60" i="8"/>
  <c r="O60" i="8"/>
  <c r="Q60" i="8" s="1"/>
  <c r="M60" i="8"/>
  <c r="H60" i="8"/>
  <c r="R59" i="8"/>
  <c r="T59" i="8" s="1"/>
  <c r="P59" i="8"/>
  <c r="O59" i="8"/>
  <c r="M59" i="8"/>
  <c r="H59" i="8"/>
  <c r="R58" i="8"/>
  <c r="T58" i="8" s="1"/>
  <c r="P58" i="8"/>
  <c r="O58" i="8"/>
  <c r="M58" i="8"/>
  <c r="H58" i="8"/>
  <c r="R57" i="8"/>
  <c r="T57" i="8" s="1"/>
  <c r="P57" i="8"/>
  <c r="O57" i="8"/>
  <c r="M57" i="8"/>
  <c r="H57" i="8"/>
  <c r="R56" i="8"/>
  <c r="T56" i="8" s="1"/>
  <c r="P56" i="8"/>
  <c r="O56" i="8"/>
  <c r="M56" i="8"/>
  <c r="H56" i="8"/>
  <c r="R55" i="8"/>
  <c r="T55" i="8" s="1"/>
  <c r="P55" i="8"/>
  <c r="O55" i="8"/>
  <c r="M55" i="8"/>
  <c r="H55" i="8"/>
  <c r="R54" i="8"/>
  <c r="T54" i="8" s="1"/>
  <c r="P54" i="8"/>
  <c r="O54" i="8"/>
  <c r="M54" i="8"/>
  <c r="H54" i="8"/>
  <c r="R53" i="8"/>
  <c r="T53" i="8" s="1"/>
  <c r="P53" i="8"/>
  <c r="O53" i="8"/>
  <c r="M53" i="8"/>
  <c r="H53" i="8"/>
  <c r="R52" i="8"/>
  <c r="T52" i="8" s="1"/>
  <c r="P52" i="8"/>
  <c r="O52" i="8"/>
  <c r="M52" i="8"/>
  <c r="H52" i="8"/>
  <c r="R51" i="8"/>
  <c r="T51" i="8" s="1"/>
  <c r="P51" i="8"/>
  <c r="O51" i="8"/>
  <c r="M51" i="8"/>
  <c r="H51" i="8"/>
  <c r="R50" i="8"/>
  <c r="T50" i="8" s="1"/>
  <c r="P50" i="8"/>
  <c r="Q50" i="8" s="1"/>
  <c r="O50" i="8"/>
  <c r="M50" i="8"/>
  <c r="H50" i="8"/>
  <c r="R49" i="8"/>
  <c r="T49" i="8" s="1"/>
  <c r="P49" i="8"/>
  <c r="O49" i="8"/>
  <c r="M49" i="8"/>
  <c r="H49" i="8"/>
  <c r="R48" i="8"/>
  <c r="T48" i="8" s="1"/>
  <c r="P48" i="8"/>
  <c r="O48" i="8"/>
  <c r="M48" i="8"/>
  <c r="H48" i="8"/>
  <c r="R47" i="8"/>
  <c r="T47" i="8" s="1"/>
  <c r="P47" i="8"/>
  <c r="O47" i="8"/>
  <c r="M47" i="8"/>
  <c r="H47" i="8"/>
  <c r="R46" i="8"/>
  <c r="T46" i="8" s="1"/>
  <c r="P46" i="8"/>
  <c r="Q46" i="8" s="1"/>
  <c r="O46" i="8"/>
  <c r="M46" i="8"/>
  <c r="H46" i="8"/>
  <c r="R45" i="8"/>
  <c r="T45" i="8" s="1"/>
  <c r="P45" i="8"/>
  <c r="O45" i="8"/>
  <c r="M45" i="8"/>
  <c r="H45" i="8"/>
  <c r="R44" i="8"/>
  <c r="T44" i="8" s="1"/>
  <c r="P44" i="8"/>
  <c r="O44" i="8"/>
  <c r="M44" i="8"/>
  <c r="H44" i="8"/>
  <c r="R43" i="8"/>
  <c r="T43" i="8" s="1"/>
  <c r="P43" i="8"/>
  <c r="O43" i="8"/>
  <c r="M43" i="8"/>
  <c r="H43" i="8"/>
  <c r="R42" i="8"/>
  <c r="T42" i="8" s="1"/>
  <c r="P42" i="8"/>
  <c r="O42" i="8"/>
  <c r="M42" i="8"/>
  <c r="H42" i="8"/>
  <c r="N42" i="8" s="1"/>
  <c r="R41" i="8"/>
  <c r="T41" i="8" s="1"/>
  <c r="P41" i="8"/>
  <c r="O41" i="8"/>
  <c r="M41" i="8"/>
  <c r="N41" i="8" s="1"/>
  <c r="H41" i="8"/>
  <c r="R40" i="8"/>
  <c r="T40" i="8" s="1"/>
  <c r="P40" i="8"/>
  <c r="O40" i="8"/>
  <c r="M40" i="8"/>
  <c r="H40" i="8"/>
  <c r="R39" i="8"/>
  <c r="T39" i="8" s="1"/>
  <c r="P39" i="8"/>
  <c r="O39" i="8"/>
  <c r="M39" i="8"/>
  <c r="H39" i="8"/>
  <c r="R38" i="8"/>
  <c r="T38" i="8" s="1"/>
  <c r="P38" i="8"/>
  <c r="O38" i="8"/>
  <c r="M38" i="8"/>
  <c r="H38" i="8"/>
  <c r="N38" i="8" s="1"/>
  <c r="R37" i="8"/>
  <c r="T37" i="8" s="1"/>
  <c r="P37" i="8"/>
  <c r="O37" i="8"/>
  <c r="M37" i="8"/>
  <c r="N37" i="8" s="1"/>
  <c r="H37" i="8"/>
  <c r="R36" i="8"/>
  <c r="T36" i="8" s="1"/>
  <c r="P36" i="8"/>
  <c r="O36" i="8"/>
  <c r="M36" i="8"/>
  <c r="H36" i="8"/>
  <c r="R35" i="8"/>
  <c r="T35" i="8" s="1"/>
  <c r="P35" i="8"/>
  <c r="O35" i="8"/>
  <c r="M35" i="8"/>
  <c r="H35" i="8"/>
  <c r="R34" i="8"/>
  <c r="T34" i="8" s="1"/>
  <c r="P34" i="8"/>
  <c r="O34" i="8"/>
  <c r="M34" i="8"/>
  <c r="H34" i="8"/>
  <c r="N34" i="8" s="1"/>
  <c r="R33" i="8"/>
  <c r="T33" i="8" s="1"/>
  <c r="P33" i="8"/>
  <c r="O33" i="8"/>
  <c r="M33" i="8"/>
  <c r="N33" i="8" s="1"/>
  <c r="H33" i="8"/>
  <c r="R32" i="8"/>
  <c r="T32" i="8" s="1"/>
  <c r="P32" i="8"/>
  <c r="O32" i="8"/>
  <c r="M32" i="8"/>
  <c r="H32" i="8"/>
  <c r="R31" i="8"/>
  <c r="T31" i="8" s="1"/>
  <c r="P31" i="8"/>
  <c r="O31" i="8"/>
  <c r="M31" i="8"/>
  <c r="H31" i="8"/>
  <c r="R30" i="8"/>
  <c r="T30" i="8" s="1"/>
  <c r="P30" i="8"/>
  <c r="O30" i="8"/>
  <c r="M30" i="8"/>
  <c r="H30" i="8"/>
  <c r="N30" i="8" s="1"/>
  <c r="R29" i="8"/>
  <c r="T29" i="8" s="1"/>
  <c r="P29" i="8"/>
  <c r="O29" i="8"/>
  <c r="M29" i="8"/>
  <c r="N29" i="8" s="1"/>
  <c r="H29" i="8"/>
  <c r="R28" i="8"/>
  <c r="T28" i="8" s="1"/>
  <c r="P28" i="8"/>
  <c r="O28" i="8"/>
  <c r="M28" i="8"/>
  <c r="H28" i="8"/>
  <c r="R27" i="8"/>
  <c r="T27" i="8" s="1"/>
  <c r="P27" i="8"/>
  <c r="O27" i="8"/>
  <c r="M27" i="8"/>
  <c r="H27" i="8"/>
  <c r="R26" i="8"/>
  <c r="T26" i="8" s="1"/>
  <c r="P26" i="8"/>
  <c r="O26" i="8"/>
  <c r="M26" i="8"/>
  <c r="H26" i="8"/>
  <c r="N26" i="8" s="1"/>
  <c r="R25" i="8"/>
  <c r="T25" i="8" s="1"/>
  <c r="P25" i="8"/>
  <c r="O25" i="8"/>
  <c r="M25" i="8"/>
  <c r="N25" i="8" s="1"/>
  <c r="H25" i="8"/>
  <c r="R24" i="8"/>
  <c r="T24" i="8" s="1"/>
  <c r="P24" i="8"/>
  <c r="O24" i="8"/>
  <c r="M24" i="8"/>
  <c r="H24" i="8"/>
  <c r="R23" i="8"/>
  <c r="T23" i="8" s="1"/>
  <c r="P23" i="8"/>
  <c r="O23" i="8"/>
  <c r="M23" i="8"/>
  <c r="H23" i="8"/>
  <c r="R22" i="8"/>
  <c r="T22" i="8" s="1"/>
  <c r="P22" i="8"/>
  <c r="O22" i="8"/>
  <c r="M22" i="8"/>
  <c r="H22" i="8"/>
  <c r="N22" i="8" s="1"/>
  <c r="R21" i="8"/>
  <c r="T21" i="8" s="1"/>
  <c r="P21" i="8"/>
  <c r="O21" i="8"/>
  <c r="M21" i="8"/>
  <c r="N21" i="8" s="1"/>
  <c r="H21" i="8"/>
  <c r="R20" i="8"/>
  <c r="T20" i="8" s="1"/>
  <c r="P20" i="8"/>
  <c r="O20" i="8"/>
  <c r="M20" i="8"/>
  <c r="H20" i="8"/>
  <c r="R19" i="8"/>
  <c r="P19" i="8"/>
  <c r="O19" i="8"/>
  <c r="M19" i="8"/>
  <c r="H19" i="8"/>
  <c r="S18" i="8"/>
  <c r="L18" i="8"/>
  <c r="K18" i="8"/>
  <c r="J18" i="8"/>
  <c r="I18" i="8"/>
  <c r="G18" i="8"/>
  <c r="F18" i="8"/>
  <c r="E18" i="8"/>
  <c r="D18" i="8"/>
  <c r="Q277" i="8" l="1"/>
  <c r="Q68" i="8"/>
  <c r="Q56" i="8"/>
  <c r="N118" i="8"/>
  <c r="N152" i="8"/>
  <c r="N182" i="8"/>
  <c r="N186" i="8"/>
  <c r="Q58" i="8"/>
  <c r="Q70" i="8"/>
  <c r="N95" i="8"/>
  <c r="N240" i="8"/>
  <c r="N255" i="8"/>
  <c r="N261" i="8"/>
  <c r="N265" i="8"/>
  <c r="N269" i="8"/>
  <c r="N273" i="8"/>
  <c r="N44" i="8"/>
  <c r="N92" i="8"/>
  <c r="N99" i="8"/>
  <c r="N103" i="8"/>
  <c r="N110" i="8"/>
  <c r="N125" i="8"/>
  <c r="N127" i="8"/>
  <c r="N142" i="8"/>
  <c r="N150" i="8"/>
  <c r="N154" i="8"/>
  <c r="N169" i="8"/>
  <c r="N200" i="8"/>
  <c r="N204" i="8"/>
  <c r="Q217" i="8"/>
  <c r="N219" i="8"/>
  <c r="N231" i="8"/>
  <c r="N237" i="8"/>
  <c r="N249" i="8"/>
  <c r="N256" i="8"/>
  <c r="Q74" i="8"/>
  <c r="Q75" i="8"/>
  <c r="Q81" i="8"/>
  <c r="Q229" i="8"/>
  <c r="Q45" i="8"/>
  <c r="Q57" i="8"/>
  <c r="Q72" i="8"/>
  <c r="Q83" i="8"/>
  <c r="Q65" i="8"/>
  <c r="Q80" i="8"/>
  <c r="Q84" i="8"/>
  <c r="Q131" i="8"/>
  <c r="Q54" i="8"/>
  <c r="Q71" i="8"/>
  <c r="Q167" i="8"/>
  <c r="Q55" i="8"/>
  <c r="Q52" i="8"/>
  <c r="Q59" i="8"/>
  <c r="Q63" i="8"/>
  <c r="Q73" i="8"/>
  <c r="Q82" i="8"/>
  <c r="Q151" i="8"/>
  <c r="Q159" i="8"/>
  <c r="Q213" i="8"/>
  <c r="Q245" i="8"/>
  <c r="Q249" i="8"/>
  <c r="N217" i="8"/>
  <c r="Q47" i="8"/>
  <c r="Q51" i="8"/>
  <c r="Q67" i="8"/>
  <c r="Q79" i="8"/>
  <c r="N86" i="8"/>
  <c r="Q127" i="8"/>
  <c r="N129" i="8"/>
  <c r="N138" i="8"/>
  <c r="Q233" i="8"/>
  <c r="N244" i="8"/>
  <c r="Q62" i="8"/>
  <c r="Q77" i="8"/>
  <c r="Q175" i="8"/>
  <c r="N177" i="8"/>
  <c r="Q179" i="8"/>
  <c r="N181" i="8"/>
  <c r="Q183" i="8"/>
  <c r="N185" i="8"/>
  <c r="Q187" i="8"/>
  <c r="N189" i="8"/>
  <c r="Q191" i="8"/>
  <c r="N193" i="8"/>
  <c r="N197" i="8"/>
  <c r="N223" i="8"/>
  <c r="N241" i="8"/>
  <c r="Q44" i="8"/>
  <c r="Q48" i="8"/>
  <c r="Q49" i="8"/>
  <c r="N91" i="8"/>
  <c r="N100" i="8"/>
  <c r="N107" i="8"/>
  <c r="N135" i="8"/>
  <c r="Q143" i="8"/>
  <c r="N145" i="8"/>
  <c r="N159" i="8"/>
  <c r="N209" i="8"/>
  <c r="Q225" i="8"/>
  <c r="Q241" i="8"/>
  <c r="Q257" i="8"/>
  <c r="Q261" i="8"/>
  <c r="Q265" i="8"/>
  <c r="Q269" i="8"/>
  <c r="Q273" i="8"/>
  <c r="N274" i="8"/>
  <c r="N20" i="8"/>
  <c r="N23" i="8"/>
  <c r="N24" i="8"/>
  <c r="N27" i="8"/>
  <c r="N28" i="8"/>
  <c r="N31" i="8"/>
  <c r="N32" i="8"/>
  <c r="N35" i="8"/>
  <c r="N36" i="8"/>
  <c r="N39" i="8"/>
  <c r="N40" i="8"/>
  <c r="N43" i="8"/>
  <c r="P18" i="8"/>
  <c r="H18" i="8"/>
  <c r="Q53" i="8"/>
  <c r="Q61" i="8"/>
  <c r="Q69" i="8"/>
  <c r="Q76" i="8"/>
  <c r="Q91" i="8"/>
  <c r="N93" i="8"/>
  <c r="N98" i="8"/>
  <c r="Q99" i="8"/>
  <c r="N101" i="8"/>
  <c r="Q107" i="8"/>
  <c r="N109" i="8"/>
  <c r="N114" i="8"/>
  <c r="Q115" i="8"/>
  <c r="N117" i="8"/>
  <c r="N123" i="8"/>
  <c r="N128" i="8"/>
  <c r="N134" i="8"/>
  <c r="Q135" i="8"/>
  <c r="N137" i="8"/>
  <c r="Q147" i="8"/>
  <c r="N148" i="8"/>
  <c r="N155" i="8"/>
  <c r="N160" i="8"/>
  <c r="N168" i="8"/>
  <c r="N176" i="8"/>
  <c r="N180" i="8"/>
  <c r="N184" i="8"/>
  <c r="N188" i="8"/>
  <c r="N192" i="8"/>
  <c r="Q197" i="8"/>
  <c r="N198" i="8"/>
  <c r="N201" i="8"/>
  <c r="N202" i="8"/>
  <c r="N205" i="8"/>
  <c r="N210" i="8"/>
  <c r="N216" i="8"/>
  <c r="N220" i="8"/>
  <c r="N227" i="8"/>
  <c r="N229" i="8"/>
  <c r="Q237" i="8"/>
  <c r="N243" i="8"/>
  <c r="N245" i="8"/>
  <c r="Q253" i="8"/>
  <c r="N259" i="8"/>
  <c r="N263" i="8"/>
  <c r="N267" i="8"/>
  <c r="N271" i="8"/>
  <c r="Q19" i="8"/>
  <c r="Q21" i="8"/>
  <c r="Q23" i="8"/>
  <c r="Q25" i="8"/>
  <c r="Q27" i="8"/>
  <c r="Q29" i="8"/>
  <c r="Q31" i="8"/>
  <c r="Q33" i="8"/>
  <c r="Q35" i="8"/>
  <c r="Q37" i="8"/>
  <c r="Q39" i="8"/>
  <c r="Q41" i="8"/>
  <c r="Q43" i="8"/>
  <c r="N45" i="8"/>
  <c r="N47" i="8"/>
  <c r="N49" i="8"/>
  <c r="N51" i="8"/>
  <c r="N72" i="8"/>
  <c r="N76" i="8"/>
  <c r="N80" i="8"/>
  <c r="N89" i="8"/>
  <c r="Q95" i="8"/>
  <c r="N96" i="8"/>
  <c r="N105" i="8"/>
  <c r="Q111" i="8"/>
  <c r="N112" i="8"/>
  <c r="N121" i="8"/>
  <c r="N130" i="8"/>
  <c r="N162" i="8"/>
  <c r="N212" i="8"/>
  <c r="V18" i="8"/>
  <c r="R18" i="8"/>
  <c r="N19" i="8"/>
  <c r="Q20" i="8"/>
  <c r="Q22" i="8"/>
  <c r="Q24" i="8"/>
  <c r="Q26" i="8"/>
  <c r="Q28" i="8"/>
  <c r="Q30" i="8"/>
  <c r="Q32" i="8"/>
  <c r="Q34" i="8"/>
  <c r="Q36" i="8"/>
  <c r="Q38" i="8"/>
  <c r="Q40" i="8"/>
  <c r="Q42" i="8"/>
  <c r="N46" i="8"/>
  <c r="N48" i="8"/>
  <c r="N50" i="8"/>
  <c r="N67" i="8"/>
  <c r="N74" i="8"/>
  <c r="N78" i="8"/>
  <c r="Q87" i="8"/>
  <c r="N88" i="8"/>
  <c r="N97" i="8"/>
  <c r="Q103" i="8"/>
  <c r="N104" i="8"/>
  <c r="N113" i="8"/>
  <c r="Q119" i="8"/>
  <c r="N120" i="8"/>
  <c r="N146" i="8"/>
  <c r="N151" i="8"/>
  <c r="N196" i="8"/>
  <c r="Q163" i="8"/>
  <c r="N164" i="8"/>
  <c r="N173" i="8"/>
  <c r="Q274" i="8"/>
  <c r="N275" i="8"/>
  <c r="Q276" i="8"/>
  <c r="N277" i="8"/>
  <c r="Q123" i="8"/>
  <c r="N124" i="8"/>
  <c r="N133" i="8"/>
  <c r="Q139" i="8"/>
  <c r="N140" i="8"/>
  <c r="N149" i="8"/>
  <c r="Q155" i="8"/>
  <c r="N156" i="8"/>
  <c r="N165" i="8"/>
  <c r="Q171" i="8"/>
  <c r="N172" i="8"/>
  <c r="N199" i="8"/>
  <c r="Q205" i="8"/>
  <c r="N206" i="8"/>
  <c r="N215" i="8"/>
  <c r="Q221" i="8"/>
  <c r="N222" i="8"/>
  <c r="N226" i="8"/>
  <c r="Q227" i="8"/>
  <c r="N230" i="8"/>
  <c r="Q231" i="8"/>
  <c r="N234" i="8"/>
  <c r="Q235" i="8"/>
  <c r="N238" i="8"/>
  <c r="Q239" i="8"/>
  <c r="N242" i="8"/>
  <c r="Q243" i="8"/>
  <c r="N246" i="8"/>
  <c r="Q247" i="8"/>
  <c r="N250" i="8"/>
  <c r="Q251" i="8"/>
  <c r="N254" i="8"/>
  <c r="Q255" i="8"/>
  <c r="N258" i="8"/>
  <c r="Q259" i="8"/>
  <c r="N262" i="8"/>
  <c r="Q263" i="8"/>
  <c r="N266" i="8"/>
  <c r="Q267" i="8"/>
  <c r="N270" i="8"/>
  <c r="Q271" i="8"/>
  <c r="N278" i="8"/>
  <c r="M18" i="8"/>
  <c r="N18" i="8" s="1"/>
  <c r="T19" i="8"/>
  <c r="T18" i="8" s="1"/>
  <c r="N53" i="8"/>
  <c r="N55" i="8"/>
  <c r="N57" i="8"/>
  <c r="N59" i="8"/>
  <c r="N61" i="8"/>
  <c r="N63" i="8"/>
  <c r="N65" i="8"/>
  <c r="N69" i="8"/>
  <c r="N71" i="8"/>
  <c r="N75" i="8"/>
  <c r="N79" i="8"/>
  <c r="N82" i="8"/>
  <c r="N84" i="8"/>
  <c r="O18" i="8"/>
  <c r="N52" i="8"/>
  <c r="N54" i="8"/>
  <c r="N56" i="8"/>
  <c r="N58" i="8"/>
  <c r="N60" i="8"/>
  <c r="N62" i="8"/>
  <c r="N64" i="8"/>
  <c r="N66" i="8"/>
  <c r="N68" i="8"/>
  <c r="N70" i="8"/>
  <c r="N73" i="8"/>
  <c r="N77" i="8"/>
  <c r="N81" i="8"/>
  <c r="N83" i="8"/>
  <c r="N85" i="8"/>
  <c r="Q86" i="8"/>
  <c r="Q90" i="8"/>
  <c r="Q94" i="8"/>
  <c r="Q98" i="8"/>
  <c r="Q102" i="8"/>
  <c r="Q106" i="8"/>
  <c r="Q110" i="8"/>
  <c r="Q114" i="8"/>
  <c r="Q118" i="8"/>
  <c r="Q122" i="8"/>
  <c r="Q126" i="8"/>
  <c r="Q130" i="8"/>
  <c r="Q134" i="8"/>
  <c r="Q138" i="8"/>
  <c r="Q142" i="8"/>
  <c r="Q146" i="8"/>
  <c r="Q150" i="8"/>
  <c r="Q154" i="8"/>
  <c r="Q158" i="8"/>
  <c r="Q162" i="8"/>
  <c r="Q166" i="8"/>
  <c r="Q170" i="8"/>
  <c r="Q174" i="8"/>
  <c r="Q85" i="8"/>
  <c r="Q89" i="8"/>
  <c r="Q93" i="8"/>
  <c r="Q97" i="8"/>
  <c r="Q101" i="8"/>
  <c r="Q105" i="8"/>
  <c r="Q109" i="8"/>
  <c r="Q113" i="8"/>
  <c r="Q117" i="8"/>
  <c r="Q121" i="8"/>
  <c r="Q125" i="8"/>
  <c r="Q129" i="8"/>
  <c r="Q133" i="8"/>
  <c r="Q137" i="8"/>
  <c r="Q141" i="8"/>
  <c r="Q145" i="8"/>
  <c r="Q149" i="8"/>
  <c r="Q153" i="8"/>
  <c r="Q157" i="8"/>
  <c r="Q161" i="8"/>
  <c r="Q165" i="8"/>
  <c r="Q169" i="8"/>
  <c r="Q173" i="8"/>
  <c r="Q176" i="8"/>
  <c r="Q178" i="8"/>
  <c r="Q180" i="8"/>
  <c r="Q182" i="8"/>
  <c r="Q184" i="8"/>
  <c r="Q186" i="8"/>
  <c r="Q188" i="8"/>
  <c r="Q190" i="8"/>
  <c r="Q192" i="8"/>
  <c r="Q88" i="8"/>
  <c r="Q92" i="8"/>
  <c r="Q96" i="8"/>
  <c r="Q100" i="8"/>
  <c r="Q104" i="8"/>
  <c r="Q108" i="8"/>
  <c r="Q112" i="8"/>
  <c r="Q116" i="8"/>
  <c r="Q120" i="8"/>
  <c r="Q124" i="8"/>
  <c r="Q128" i="8"/>
  <c r="Q132" i="8"/>
  <c r="Q136" i="8"/>
  <c r="Q140" i="8"/>
  <c r="Q144" i="8"/>
  <c r="Q148" i="8"/>
  <c r="Q152" i="8"/>
  <c r="Q156" i="8"/>
  <c r="Q160" i="8"/>
  <c r="Q164" i="8"/>
  <c r="Q168" i="8"/>
  <c r="Q172" i="8"/>
  <c r="Q196" i="8"/>
  <c r="Q200" i="8"/>
  <c r="Q204" i="8"/>
  <c r="Q208" i="8"/>
  <c r="Q212" i="8"/>
  <c r="Q216" i="8"/>
  <c r="Q220" i="8"/>
  <c r="Q224" i="8"/>
  <c r="Q228" i="8"/>
  <c r="Q232" i="8"/>
  <c r="Q236" i="8"/>
  <c r="Q240" i="8"/>
  <c r="Q244" i="8"/>
  <c r="Q248" i="8"/>
  <c r="Q252" i="8"/>
  <c r="Q256" i="8"/>
  <c r="Q260" i="8"/>
  <c r="Q264" i="8"/>
  <c r="Q268" i="8"/>
  <c r="Q272" i="8"/>
  <c r="Q278" i="8"/>
  <c r="Q195" i="8"/>
  <c r="Q199" i="8"/>
  <c r="Q203" i="8"/>
  <c r="Q207" i="8"/>
  <c r="Q211" i="8"/>
  <c r="Q215" i="8"/>
  <c r="Q219" i="8"/>
  <c r="Q223" i="8"/>
  <c r="Q194" i="8"/>
  <c r="Q198" i="8"/>
  <c r="Q202" i="8"/>
  <c r="Q206" i="8"/>
  <c r="Q210" i="8"/>
  <c r="Q214" i="8"/>
  <c r="Q218" i="8"/>
  <c r="Q222" i="8"/>
  <c r="Q226" i="8"/>
  <c r="Q230" i="8"/>
  <c r="Q234" i="8"/>
  <c r="Q238" i="8"/>
  <c r="Q242" i="8"/>
  <c r="Q246" i="8"/>
  <c r="Q250" i="8"/>
  <c r="Q254" i="8"/>
  <c r="Q258" i="8"/>
  <c r="Q262" i="8"/>
  <c r="Q266" i="8"/>
  <c r="Q270" i="8"/>
  <c r="I101" i="2"/>
  <c r="G101" i="2"/>
  <c r="F101" i="2"/>
  <c r="J100" i="2"/>
  <c r="J99" i="2"/>
  <c r="J97" i="2"/>
  <c r="J96" i="2"/>
  <c r="R103" i="2"/>
  <c r="I98" i="2"/>
  <c r="I95" i="2"/>
  <c r="I92" i="2"/>
  <c r="I79" i="2"/>
  <c r="I65" i="2"/>
  <c r="I61" i="2"/>
  <c r="I51" i="2"/>
  <c r="I41" i="2"/>
  <c r="I35" i="2"/>
  <c r="I32" i="2"/>
  <c r="I28" i="2"/>
  <c r="I25" i="2"/>
  <c r="I20" i="2"/>
  <c r="I17" i="2"/>
  <c r="Q18" i="8" l="1"/>
  <c r="H101" i="2"/>
  <c r="K100" i="2"/>
  <c r="K96" i="2"/>
  <c r="K99" i="2"/>
  <c r="K97" i="2"/>
  <c r="F98" i="2"/>
  <c r="H92" i="2"/>
  <c r="F61" i="2"/>
  <c r="G95" i="2"/>
  <c r="H95" i="2"/>
  <c r="H28" i="2"/>
  <c r="G25" i="2"/>
  <c r="F25" i="2"/>
  <c r="H61" i="2"/>
  <c r="H41" i="2"/>
  <c r="H32" i="2"/>
  <c r="G17" i="2"/>
  <c r="H35" i="2"/>
  <c r="H20" i="2"/>
  <c r="F32" i="2"/>
  <c r="H51" i="2"/>
  <c r="F95" i="2"/>
  <c r="F65" i="2"/>
  <c r="G41" i="2"/>
  <c r="G92" i="2"/>
  <c r="G51" i="2"/>
  <c r="G79" i="2"/>
  <c r="J51" i="2"/>
  <c r="G65" i="2"/>
  <c r="G28" i="2"/>
  <c r="G32" i="2"/>
  <c r="H25" i="2"/>
  <c r="H79" i="2"/>
  <c r="F35" i="2"/>
  <c r="J98" i="2"/>
  <c r="J17" i="2"/>
  <c r="H65" i="2"/>
  <c r="F79" i="2"/>
  <c r="F28" i="2"/>
  <c r="F92" i="2"/>
  <c r="H98" i="2"/>
  <c r="H17" i="2"/>
  <c r="F20" i="2"/>
  <c r="F41" i="2"/>
  <c r="G98" i="2"/>
  <c r="I91" i="2"/>
  <c r="J95" i="2"/>
  <c r="J92" i="2"/>
  <c r="J79" i="2"/>
  <c r="I16" i="2"/>
  <c r="J65" i="2"/>
  <c r="I15" i="2"/>
  <c r="J61" i="2"/>
  <c r="G61" i="2"/>
  <c r="F51" i="2"/>
  <c r="J41" i="2"/>
  <c r="J35" i="2"/>
  <c r="G35" i="2"/>
  <c r="J32" i="2"/>
  <c r="J28" i="2"/>
  <c r="J20" i="2"/>
  <c r="G20" i="2"/>
  <c r="F17" i="2"/>
  <c r="K51" i="2" l="1"/>
  <c r="K95" i="2"/>
  <c r="K98" i="2"/>
  <c r="F91" i="2"/>
  <c r="H91" i="2"/>
  <c r="I14" i="2"/>
  <c r="K61" i="2"/>
  <c r="G91" i="2"/>
  <c r="K92" i="2"/>
  <c r="K79" i="2"/>
  <c r="K17" i="2"/>
  <c r="K28" i="2"/>
  <c r="H16" i="2"/>
  <c r="H14" i="2" s="1"/>
  <c r="H15" i="2"/>
  <c r="K32" i="2"/>
  <c r="K65" i="2"/>
  <c r="K41" i="2"/>
  <c r="K35" i="2"/>
  <c r="J101" i="2"/>
  <c r="J25" i="2"/>
  <c r="K25" i="2" s="1"/>
  <c r="G15" i="2"/>
  <c r="F16" i="2"/>
  <c r="F15" i="2"/>
  <c r="K20" i="2"/>
  <c r="G16" i="2"/>
  <c r="F14" i="2" l="1"/>
  <c r="G14" i="2"/>
  <c r="J16" i="2"/>
  <c r="K16" i="2" s="1"/>
  <c r="K101" i="2"/>
  <c r="J91" i="2"/>
  <c r="J15" i="2"/>
  <c r="K15" i="2" s="1"/>
  <c r="J14" i="2" l="1"/>
  <c r="K91" i="2"/>
  <c r="K14" i="2" l="1"/>
</calcChain>
</file>

<file path=xl/sharedStrings.xml><?xml version="1.0" encoding="utf-8"?>
<sst xmlns="http://schemas.openxmlformats.org/spreadsheetml/2006/main" count="3007" uniqueCount="1492">
  <si>
    <t>Con base en los artículos 107, fracción I, inciso d) de la Ley Federal de Presupuesto y Responsabilidad Hacendaria y 205 de su Reglamento</t>
  </si>
  <si>
    <t>Comisión Federal de Electricidad</t>
  </si>
  <si>
    <t xml:space="preserve">No </t>
  </si>
  <si>
    <t>Nombre del proyecto</t>
  </si>
  <si>
    <t>Estado del proyecto</t>
  </si>
  <si>
    <t>Acumulado 2018</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</si>
  <si>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</si>
  <si>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</si>
  <si>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</si>
  <si>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</si>
  <si>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</si>
  <si>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</si>
  <si>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</si>
  <si>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</si>
  <si>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</si>
  <si>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</si>
  <si>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</si>
  <si>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</si>
  <si>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</si>
  <si>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</si>
  <si>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</si>
  <si>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</si>
  <si>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</si>
  <si>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</si>
  <si>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</si>
  <si>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</si>
  <si>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</si>
  <si>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</si>
  <si>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</si>
  <si>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</si>
  <si>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</si>
  <si>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</si>
  <si>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Aprobados en 2008</t>
  </si>
  <si>
    <t>SE 1320 DISTRIBUCION NOROESTE</t>
  </si>
  <si>
    <t>Aprobados en 2009</t>
  </si>
  <si>
    <t>SLT 1405 Subest y Líneas de Transmisión de las Áreas Sureste</t>
  </si>
  <si>
    <t>Por Licitar sin cambio de alcance</t>
  </si>
  <si>
    <t>Construcción</t>
  </si>
  <si>
    <t>Aprobados en 2010</t>
  </si>
  <si>
    <t>CCC Cogeneración Salamanca Fase I</t>
  </si>
  <si>
    <t>Aprobados en 2011</t>
  </si>
  <si>
    <t>CC Centro</t>
  </si>
  <si>
    <t>SLT 1603 Subestación Lago</t>
  </si>
  <si>
    <t>CCI Guerrero Negro IV</t>
  </si>
  <si>
    <t>SE 1621 Distribución Norte-Sur</t>
  </si>
  <si>
    <t>SE 1620 Distribución Valle de México</t>
  </si>
  <si>
    <t>Aprobados en 2012</t>
  </si>
  <si>
    <t>RM CT José López Portillo</t>
  </si>
  <si>
    <t>SLT 1721 DISTRIBUCIÓN NORTE</t>
  </si>
  <si>
    <t>LT Red de Transmisión Asociada al CC Noreste</t>
  </si>
  <si>
    <t>SLT 1720 Distribución Valle de México</t>
  </si>
  <si>
    <t>LT Red de Transmisión Asociada al CC Norte III</t>
  </si>
  <si>
    <t>SLT 1722 Distribución Sur</t>
  </si>
  <si>
    <t>Aprobados en 2013</t>
  </si>
  <si>
    <t>CC Empalme I</t>
  </si>
  <si>
    <t>CC Valle de México II</t>
  </si>
  <si>
    <t>LT Red de Transmisión Asociada al CC Topolobampo III</t>
  </si>
  <si>
    <t>LT 1805 Línea de Transmisión Huasteca - Monterrey</t>
  </si>
  <si>
    <t>SLT 1820 Divisiones de Distribución del Valle de México</t>
  </si>
  <si>
    <t>SLT 1821 Divisiones de Distribución</t>
  </si>
  <si>
    <t>RM CCC TULA PAQUETES 1 Y 2</t>
  </si>
  <si>
    <t>RM CH TEMASCAL UNIDADES 1 A 4</t>
  </si>
  <si>
    <t>Aprobados en 2014</t>
  </si>
  <si>
    <t>CC Empalme II</t>
  </si>
  <si>
    <t>Aprobados en 2015</t>
  </si>
  <si>
    <t>CC San Luis Potosí</t>
  </si>
  <si>
    <t>CC Lerdo (Norte IV)</t>
  </si>
  <si>
    <t>LT Red de Transmisión Asociada al CC Lerdo (Norte IV)</t>
  </si>
  <si>
    <t>CG Los Azufres III Fase II</t>
  </si>
  <si>
    <t>CH Las Cruces</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</si>
  <si>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</si>
  <si>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</si>
  <si>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</si>
  <si>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</si>
  <si>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Aprobados en 2016</t>
  </si>
  <si>
    <t>CC San Luis Río Colorado I</t>
  </si>
  <si>
    <t>LT Red de Transmisión Asociada al CC San Luis Río Colorado I</t>
  </si>
  <si>
    <t>CC Guadalajara I</t>
  </si>
  <si>
    <t>LT Red de Transmisión Asociada al CC Guadalajara I</t>
  </si>
  <si>
    <t>CC Mazatlán</t>
  </si>
  <si>
    <t>CC Mérida</t>
  </si>
  <si>
    <t>CC Salamanca</t>
  </si>
  <si>
    <t>SE 2101 Compensación Capacitiva Baja - Occidental</t>
  </si>
  <si>
    <t>Fallo y adjudicación</t>
  </si>
  <si>
    <t>SLT SLT 2120 Subestaciones y Líneas de Distribución</t>
  </si>
  <si>
    <t>SLT SLT 2121 Reducción de Pérdidas de Energía en Distribución</t>
  </si>
  <si>
    <t>Inversión Condicionada</t>
  </si>
  <si>
    <t>CC Norte III (Juárez)</t>
  </si>
  <si>
    <t>CC Noroeste</t>
  </si>
  <si>
    <t>CC Noreste</t>
  </si>
  <si>
    <t>CC Topolobampo III</t>
  </si>
  <si>
    <t>LT LT en Corriente Directa Ixtepec Potencia-Yautepec Potencia</t>
  </si>
  <si>
    <t>CE Sureste IV y V</t>
  </si>
  <si>
    <t>Fuente: Comisión Federal de Electricidad</t>
  </si>
  <si>
    <t>***( PREVIO DEL PROYECTO DE PRESUPUESTO DE EGRESOS DE LA FEDERACIÓN 2019 )</t>
  </si>
  <si>
    <t>ACTUALIZACIÓN DE MONTOS,  AVANCES FÍSICOS Y FINANCIEROS POR PROYECTO: VARIACIÓN EN EL MONTO TOTAL DE INVERSIÓN FINANCIADA Y RESUMEN DE LA JUSTIFICACIÓN DE PROYECTOS DE INVERSIÓN FINANCIADA DIRECTA Y CONDICIONADA EN ETAPAS DE CONSTRUCCIÓN, POR LICITAR Y CIERRE PARCIAL</t>
  </si>
  <si>
    <t>ENTIDAD: CFE Consolidado</t>
  </si>
  <si>
    <t>SECTOR: 53  Comisión Federal de Electricidad</t>
  </si>
  <si>
    <t>PIDIREGAS (CUADRO 04)</t>
  </si>
  <si>
    <t>NOMBRE DEL PROYECTO</t>
  </si>
  <si>
    <t>ENTREGA INICIAL</t>
  </si>
  <si>
    <t>ENTREGA FINAL</t>
  </si>
  <si>
    <t>FISICO ACUMULADO 2017</t>
  </si>
  <si>
    <t>FISICO PROGRAMADO 2018</t>
  </si>
  <si>
    <t>FISICO PROGRAMADO 2019</t>
  </si>
  <si>
    <t>FINANCIERO ACUMULADO 2017</t>
  </si>
  <si>
    <t>FINANCIERO PROGRAMADO 2018</t>
  </si>
  <si>
    <t>FINANCIERO PROGRAMADO 2019</t>
  </si>
  <si>
    <t>AUTORIZADO 2018</t>
  </si>
  <si>
    <t>ACTUALIZACION 2019</t>
  </si>
  <si>
    <t>ABSOLUTAS</t>
  </si>
  <si>
    <t>RELATIVA NOMINAL</t>
  </si>
  <si>
    <t>RELATIVA REAL</t>
  </si>
  <si>
    <t>EXPLICACION DE ACTUALIZACION</t>
  </si>
  <si>
    <t>171    CC    Agua Prieta II (con campo solar)</t>
  </si>
  <si>
    <t>ACTUALIZACIÓN DE GASTOS DE SUPERVISIÓN.</t>
  </si>
  <si>
    <t>188    SE    1116 Transformación del Noreste</t>
  </si>
  <si>
    <t>*</t>
  </si>
  <si>
    <t>209    SE    1212 SUR - PENINSULAR</t>
  </si>
  <si>
    <t>212    SE    1202 Suministro de Energía a la Zona Manzanillo</t>
  </si>
  <si>
    <t>214    SE    1210 NORTE - NOROESTE</t>
  </si>
  <si>
    <t>242    SE    1323 DISTRIBUCION SUR</t>
  </si>
  <si>
    <t>245    SE    1320 DISTRIBUCION NOROESTE</t>
  </si>
  <si>
    <t>249    SLT    1405 Subest y Líneas de Transmisión de las Áreas Sureste</t>
  </si>
  <si>
    <t>257    CCI    Santa Rosalía II</t>
  </si>
  <si>
    <t>258    RM    CT Altamira Unidades 1 y 2</t>
  </si>
  <si>
    <t>259    SE    SE 1521 DISTRIBUCIÓN SUR</t>
  </si>
  <si>
    <t>261    CCC    Cogeneración Salamanca Fase I</t>
  </si>
  <si>
    <t>264    CC    Centro</t>
  </si>
  <si>
    <t>266    SLT    1603 Subestación Lago</t>
  </si>
  <si>
    <t>ACTUALIZACIÓN A PRECIOS DE MERCADO, ESCENARIOS DE FINANCIAMIENTO Y TIPO DE CAMBIO</t>
  </si>
  <si>
    <t>268    CCI    Guerrero Negro IV</t>
  </si>
  <si>
    <t>INCREMENTO DE LOS COSTOS DE SUPERVISIÓN Y PUESTA EN SERVICIO.</t>
  </si>
  <si>
    <t>273    SE    1621 Distribución Norte-Sur</t>
  </si>
  <si>
    <t>274    SE    1620 Distribución Valle de México</t>
  </si>
  <si>
    <t>ACTUALIZACIÓN DE LOS COSTOS DE SUPERVISIÓN</t>
  </si>
  <si>
    <t>278    RM    CT José López Portillo</t>
  </si>
  <si>
    <t>280    SLT    1721 DISTRIBUCIÓN NORTE</t>
  </si>
  <si>
    <t>281    LT    Red de Transmisión Asociada al CC Noreste</t>
  </si>
  <si>
    <t>INCREMENTO DE LA PLUSVALÍA DE LA ZONA DE INFLUENCIA DEL PROYECTO, GRAVAMEN DE LA SERVIDUMBRE DE PASO REPERCUTIENDO EN EL INCREMENTO DE LOS DERECHOS INMOBILIARIOS Y GASTOS DE SUPERVISIÓN.</t>
  </si>
  <si>
    <t>282    SLT    1720 Distribución Valle de México</t>
  </si>
  <si>
    <t>283    LT    Red de Transmisión Asociada al CC Norte III</t>
  </si>
  <si>
    <t>ACTUALIZACIÓN DE COSTOS DE SUPERVISIÓN.</t>
  </si>
  <si>
    <t>284    CG    Los Humeros III</t>
  </si>
  <si>
    <t>288    SLT    1722 Distribución Sur</t>
  </si>
  <si>
    <t>289    CH    Chicoasén II</t>
  </si>
  <si>
    <t>SOBRECOSTOS POR GASTOS DE SUPERVISIÓN POR LA ESTADÍA DE UN MAYOR TIEMPO DEL ORIGINALMENTE PROGRAMADO, PROPICIADO POR LOS PAROS Y BLOQUEOS SUSCITADOS DURANTE  2016 Y 2017;  LOS SOBRECOSTOS  EN EL CONVENIO DE PROSPECCIÓN ARQUEOLÓGICA POR ENCONTRARSE UNA CANTIDAD CONSIDERABLE DE VESTIGIOS.</t>
  </si>
  <si>
    <t>290    LT    Red de transmisión asociada a la CH Chicoasén II</t>
  </si>
  <si>
    <t>296    CC    Empalme I</t>
  </si>
  <si>
    <t>AJUSTES EN LOS PRECIOS DE MERCADO DE LAS CENTRALES DE CICLO COMBINADO.</t>
  </si>
  <si>
    <t>297    LT    Red de Transmisión Asociada al CC Empalme I</t>
  </si>
  <si>
    <t>298    CC    Valle de México II</t>
  </si>
  <si>
    <t>300    LT    Red de Transmisión Asociada al CC Topolobampo III</t>
  </si>
  <si>
    <t>304    LT    1805 Línea de Transmisión Huasteca - Monterrey</t>
  </si>
  <si>
    <t>ACTUALIZACIÓN DE GASTOS DE SUPERVISIÓN Y ACTIVIDADES PREVIAS.</t>
  </si>
  <si>
    <t>307    SLT    1802 Subestaciones y Líneas de Transmisión del Norte</t>
  </si>
  <si>
    <t>309    SLT    1820 Divisiones de Distribución del Valle de México</t>
  </si>
  <si>
    <t>310    SLT    1821 Divisiones de Distribución</t>
  </si>
  <si>
    <t>311    RM    CCC TULA PAQUETES 1 Y 2</t>
  </si>
  <si>
    <t>COSTOS ADICIONALES.</t>
  </si>
  <si>
    <t>312    RM    CH TEMASCAL UNIDADES 1 A 4</t>
  </si>
  <si>
    <t>313    CC    Empalme II</t>
  </si>
  <si>
    <t>314    LT    Red de Transmisión Asociada al CC Empalme II</t>
  </si>
  <si>
    <t>ACTUALIZACIÓN DE COSTOS PARA SUPERVISIÓN Y ACTIVIDADES PREVIAS.</t>
  </si>
  <si>
    <t>321    SLT    1920 Subestaciones y Líneas de Distribución</t>
  </si>
  <si>
    <t>322    SLT    1921 Reducción de Pérdidas de Energía en Distribución</t>
  </si>
  <si>
    <t>323    CC    San Luis Potosí</t>
  </si>
  <si>
    <t>324    LT    Red de Transmisión Asociada al CC San Luis Potosí</t>
  </si>
  <si>
    <t>325    CC    Lerdo (Norte IV)</t>
  </si>
  <si>
    <t>326    LT    Red de Transmisión Asociada al CC Lerdo (Norte IV)</t>
  </si>
  <si>
    <t>327    CG    Los Azufres III Fase II</t>
  </si>
  <si>
    <t>329    CG    Cerritos Colorados Fase I</t>
  </si>
  <si>
    <t>330    CH    Las Cruces</t>
  </si>
  <si>
    <t>331    LT    Red de transmisión asociada a la CH Las Cruces</t>
  </si>
  <si>
    <t>332    CE    Sureste II y III</t>
  </si>
  <si>
    <t>334    LT    Red de Transmisión Asociada a la CI Santa Rosalía II</t>
  </si>
  <si>
    <t>336    SLT    2001 Subestaciones y Líneas Baja California Sur - Noroeste</t>
  </si>
  <si>
    <t>337    SLT    2002 Subestaciones y Líneas de las Áreas Norte - Occidental</t>
  </si>
  <si>
    <t>338    SLT    SLT 2020 Subestaciones, Líneas y Redes de Distribución</t>
  </si>
  <si>
    <t>339    SLT    SLT 2021 Reducción de Pérdidas de Energía en Distribución</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</si>
  <si>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</si>
  <si>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</si>
  <si>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</si>
  <si>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</si>
  <si>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</si>
  <si>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</si>
  <si>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</si>
  <si>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</si>
  <si>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</si>
  <si>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</si>
  <si>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350    SLT    SLT 2121 Reducción de Pérdidas de Energía en Distribución</t>
  </si>
  <si>
    <t>36    CC    Baja California III</t>
  </si>
  <si>
    <t>38    CC    Norte III (Juárez)</t>
  </si>
  <si>
    <t>40    CE    Sureste I</t>
  </si>
  <si>
    <t>42    CC    Noroeste</t>
  </si>
  <si>
    <t>43    CC    Noreste</t>
  </si>
  <si>
    <t>45    CC    Topolobampo III</t>
  </si>
  <si>
    <t>303    LT    LT en Corriente Directa Ixtepec Potencia-Yautepec Potencia</t>
  </si>
  <si>
    <t>49    CE    Sureste IV y V</t>
  </si>
  <si>
    <t>FLUJO DE INVERSIÓN FINANCIADA ANUAL ESTIMADO POR PROYECTO: MONTO TOTAL DE INVERSIÓN FINANCIADA Y CALENDARIO ESTIMADO DE INVERSIÓN DIRECTA Y CONDICIONADA</t>
  </si>
  <si>
    <t>PIDIREGAS (CUADRO 07)</t>
  </si>
  <si>
    <t>APROBADO EN</t>
  </si>
  <si>
    <t>CONS_ANIOS</t>
  </si>
  <si>
    <t>CONS_MESES</t>
  </si>
  <si>
    <t>MONTO</t>
  </si>
  <si>
    <t>ACUMULADO 2016</t>
  </si>
  <si>
    <t>OTROS AÑOS</t>
  </si>
  <si>
    <t>SUMA 96 - 2017</t>
  </si>
  <si>
    <t>% DEL TOTAL</t>
  </si>
  <si>
    <t>1    CG    Cerro Prieto IV</t>
  </si>
  <si>
    <t>2    CC    Chihuahua</t>
  </si>
  <si>
    <t>3    CCI    Guerrero Negro II</t>
  </si>
  <si>
    <t>4    CC    Monterrey II</t>
  </si>
  <si>
    <t>5    CD    Puerto San Carlos II</t>
  </si>
  <si>
    <t>6    CC    Rosarito III (Unidades 8 y 9)</t>
  </si>
  <si>
    <t>7    CT    Samalayuca II</t>
  </si>
  <si>
    <t>9    LT    211 Cable Submarino</t>
  </si>
  <si>
    <t>10    LT    214 y 215 Sureste-Peninsular</t>
  </si>
  <si>
    <t>11    LT    216 y 217 Noroeste</t>
  </si>
  <si>
    <t>12    SE    212 y 213 SF6 Potencia y Distribución</t>
  </si>
  <si>
    <t>13    SE    218 Noroeste</t>
  </si>
  <si>
    <t>14    SE    219 Sureste-Peninsular</t>
  </si>
  <si>
    <t>15    SE    220 Oriental-Centro</t>
  </si>
  <si>
    <t>16    SE    221 Occidental</t>
  </si>
  <si>
    <t>17    LT    301 Centro</t>
  </si>
  <si>
    <t>18    LT    302 Sureste</t>
  </si>
  <si>
    <t>19    LT    303 Ixtapa - Pie de la Cuesta</t>
  </si>
  <si>
    <t>20    LT    304 Noroeste</t>
  </si>
  <si>
    <t>21    SE    305 Centro-Oriente</t>
  </si>
  <si>
    <t>22    SE    306 Sureste</t>
  </si>
  <si>
    <t>23    SE    307 Noreste</t>
  </si>
  <si>
    <t>24    SE    308 Noroeste</t>
  </si>
  <si>
    <t>25    CG    Los Azufres II y Campo Geotérmico</t>
  </si>
  <si>
    <t>26    CH    Manuel Moreno Torres (2a. Etapa)</t>
  </si>
  <si>
    <t>27    LT    406 Red Asociada a Tuxpan II, III y IV</t>
  </si>
  <si>
    <t>28    LT    407 Red Asociada a Altamira II, III y IV</t>
  </si>
  <si>
    <t>29    LT    408 Naco-Nogales - Área Noroeste</t>
  </si>
  <si>
    <t>30    LT    411 Sistema Nacional</t>
  </si>
  <si>
    <t>31    LT    Manuel Moreno Torres Red Asociada (2a. Etapa)</t>
  </si>
  <si>
    <t>32    SE    401 Occidental - Central</t>
  </si>
  <si>
    <t>33    SE    402 Oriental - Peninsular</t>
  </si>
  <si>
    <t>34    SE    403 Noreste</t>
  </si>
  <si>
    <t>35    SE    404 Noroeste-Norte</t>
  </si>
  <si>
    <t>36    SE    405 Compensación Alta Tensión</t>
  </si>
  <si>
    <t>37    SE    410 Sistema Nacional</t>
  </si>
  <si>
    <t>38    CC    El Sauz conversión de TG a CC</t>
  </si>
  <si>
    <t>39    LT    414 Norte-Occidental</t>
  </si>
  <si>
    <t>40    LT    502 Oriental - Norte</t>
  </si>
  <si>
    <t>41    LT    506 Saltillo-Cañada</t>
  </si>
  <si>
    <t>42    LT    Red Asociada de la Central Tamazunchale</t>
  </si>
  <si>
    <t>43    LT    Red Asociada de la Central Río Bravo III</t>
  </si>
  <si>
    <t>44    SE    412 Compensación Norte</t>
  </si>
  <si>
    <t>45    SE    413 Noroeste - Occidental</t>
  </si>
  <si>
    <t>46    SE    503 Oriental</t>
  </si>
  <si>
    <t>47    SE    504 Norte - Occidental</t>
  </si>
  <si>
    <t>48    CCI    Baja California Sur I</t>
  </si>
  <si>
    <t>49    LT    609 Transmisión Noroeste - Occidental</t>
  </si>
  <si>
    <t>50    LT    610 Transmisión Noroeste - Norte</t>
  </si>
  <si>
    <t>51    LT    612 Subtransmisión Norte - Noreste</t>
  </si>
  <si>
    <t>52    LT    613 Subtransmisión Occidental</t>
  </si>
  <si>
    <t>53    LT    614 Subtransmisión Oriental</t>
  </si>
  <si>
    <t>54    LT    615 Subtransmisión Peninsular</t>
  </si>
  <si>
    <t>55    LT    Red Asociada de Transmisión de la CCI Baja California Sur I</t>
  </si>
  <si>
    <t>57    LT    1012 Red de Transmisión Asociada a la CCC Baja California</t>
  </si>
  <si>
    <t>58    SE    607 Sistema Bajio - Oriental</t>
  </si>
  <si>
    <t>59    SE    611 Subtransmisión Baja California - Noroeste</t>
  </si>
  <si>
    <t>60    SUV    Suministro de vapor a las Centrales de Cerro Prieto</t>
  </si>
  <si>
    <t>61    CC    Hermosillo Conversión de TG a CC</t>
  </si>
  <si>
    <t>62    CCC    Pacífico</t>
  </si>
  <si>
    <t>63    CH    El Cajón</t>
  </si>
  <si>
    <t>64    LT    Lineas Centro</t>
  </si>
  <si>
    <t>65    LT    Red de Transmisión Asociada a la CH el Cajón</t>
  </si>
  <si>
    <t>66    LT    Red de Transmisión Asociada a Altamira V</t>
  </si>
  <si>
    <t>67    LT    Red de Transmisión Asociada a la Laguna II</t>
  </si>
  <si>
    <t>68    LT    Red de Transmisión Asociada a el Pacífico</t>
  </si>
  <si>
    <t>69    LT    707 Enlace Norte-Sur</t>
  </si>
  <si>
    <t>70    LT    Riviera Maya</t>
  </si>
  <si>
    <t>71    PRR    Presa Reguladora Amata</t>
  </si>
  <si>
    <t>72    RM    Adolfo López Mateos</t>
  </si>
  <si>
    <t>73    RM    Altamira</t>
  </si>
  <si>
    <t>74    RM    Botello</t>
  </si>
  <si>
    <t>75    RM    Carbón II</t>
  </si>
  <si>
    <t>76    RM    Carlos Rodríguez Rivero</t>
  </si>
  <si>
    <t>77    RM    Dos Bocas</t>
  </si>
  <si>
    <t>78    RM    Emilio Portes Gil</t>
  </si>
  <si>
    <t>79    RM    Francisco Pérez Ríos</t>
  </si>
  <si>
    <t>80    RM    Gomez Palacio</t>
  </si>
  <si>
    <t>82    RM    Huinalá</t>
  </si>
  <si>
    <t>83    RM    Ixtaczoquitlán</t>
  </si>
  <si>
    <t>84    RM    José Aceves Pozos (Mazatlán II)</t>
  </si>
  <si>
    <t>87    RM    Gral. Manuel Alvarez Moreno (Manzanillo)</t>
  </si>
  <si>
    <t>90    RM    CT Puerto Libertad</t>
  </si>
  <si>
    <t>91    RM    Punta Prieta</t>
  </si>
  <si>
    <t>92    RM    Salamanca</t>
  </si>
  <si>
    <t>93    RM    Tuxpango</t>
  </si>
  <si>
    <t>94    RM    CT Valle de México</t>
  </si>
  <si>
    <t>95    SE    Norte</t>
  </si>
  <si>
    <t>98    SE    705 Capacitores</t>
  </si>
  <si>
    <t>99    SE    708 Compensación Dinámicas Oriental -Norte</t>
  </si>
  <si>
    <t>100    SLT    701 Occidente-Centro</t>
  </si>
  <si>
    <t>101    SLT    702 Sureste-Peninsular</t>
  </si>
  <si>
    <t>102    SLT    703 Noreste-Norte</t>
  </si>
  <si>
    <t>103    SLT    704 Baja California -Noroeste</t>
  </si>
  <si>
    <t>104    SLT    706 Sistemas Norte</t>
  </si>
  <si>
    <t>105    SLT    709 Sistemas Sur</t>
  </si>
  <si>
    <t>106    CC    Conversión El Encino de TG aCC</t>
  </si>
  <si>
    <t>107    CCI    Baja California Sur II</t>
  </si>
  <si>
    <t>108    LT    807 Durango I</t>
  </si>
  <si>
    <t>110    RM    CCC Tula</t>
  </si>
  <si>
    <t>111    RM    CGT Cerro Prieto (U5)</t>
  </si>
  <si>
    <t>112    RM    CT Carbón II Unidades 2 y 4</t>
  </si>
  <si>
    <t>113    RM    CT Emilio Portes Gil Unidad 4</t>
  </si>
  <si>
    <t>114    RM    CT Francisco Pérez Ríos Unidad 5</t>
  </si>
  <si>
    <t>117    RM    CT Pdte. Adolfo López Mateos Unidades 3, 4, 5 y 6</t>
  </si>
  <si>
    <t>118    RM    CT Pdte. Plutarco Elías Calles Unidades 1 y 2</t>
  </si>
  <si>
    <t>122    SE    811 Noroeste</t>
  </si>
  <si>
    <t>123    SE    812 Golfo Norte</t>
  </si>
  <si>
    <t>124    SE    813 División Bajío</t>
  </si>
  <si>
    <t>126    SLT    801 Altiplano</t>
  </si>
  <si>
    <t>127    SLT    802 Tamaulipas</t>
  </si>
  <si>
    <t>128    SLT    803 NOINE</t>
  </si>
  <si>
    <t>130    SLT    806 Bajío</t>
  </si>
  <si>
    <t>132    CE    La Venta II</t>
  </si>
  <si>
    <t>136    LT    Red de Transmisión Asociada a la CE La Venta II</t>
  </si>
  <si>
    <t>138    SE    911 Noreste</t>
  </si>
  <si>
    <t>139    SE    912 División Oriente</t>
  </si>
  <si>
    <t>140    SE    914 División Centro Sur</t>
  </si>
  <si>
    <t>141    SE    915 Occidental</t>
  </si>
  <si>
    <t>142    SLT    901 Pacífico</t>
  </si>
  <si>
    <t>143    SLT    902 Istmo</t>
  </si>
  <si>
    <t>144    SLT    903 Cabo - Norte</t>
  </si>
  <si>
    <t>146    CH    La Yesca</t>
  </si>
  <si>
    <t>147    CCC    Baja California</t>
  </si>
  <si>
    <t>148    RFO    Red de Fibra Optica Proyecto Sur</t>
  </si>
  <si>
    <t>149    RFO    Red de Fibra Optica Proyecto Centro</t>
  </si>
  <si>
    <t>150    RFO    Red de Fibra Optica Proyecto Norte</t>
  </si>
  <si>
    <t>151    SE    1006 Central----Sur</t>
  </si>
  <si>
    <t>152    SE    1005 Noroeste</t>
  </si>
  <si>
    <t>156    RM    Infiernillo</t>
  </si>
  <si>
    <t>157    RM    CT Francisco Pérez Ríos Unidades 1 y 2</t>
  </si>
  <si>
    <t>158    RM    CT Puerto Libertad Unidad 4</t>
  </si>
  <si>
    <t>159    RM    CT Valle de México Unidades 5,6 y 7</t>
  </si>
  <si>
    <t>160    RM    CCC Samalayuca II</t>
  </si>
  <si>
    <t>161    RM    CCC El Sauz</t>
  </si>
  <si>
    <t>162    RM    CCC Huinala II</t>
  </si>
  <si>
    <t>163    SE    1004 Compensación Dinámica Área Central</t>
  </si>
  <si>
    <t>164    SE    1003 Subestaciones Eléctricas de Occidente</t>
  </si>
  <si>
    <t>165    LT    Red de Transmisión Asociada a la CC San Lorenzo</t>
  </si>
  <si>
    <t>166    SLT    1002 Compensación y Transmisión Noreste - Sureste</t>
  </si>
  <si>
    <t>167    CC    San Lorenzo Conversión de TG a CC</t>
  </si>
  <si>
    <t>168    SLT    1001 Red de Transmisión Baja -- Nogales</t>
  </si>
  <si>
    <t>170    LT    Red de Transmisión Asociada a la CH La Yesca</t>
  </si>
  <si>
    <t>176    LT    Red de transmisión asociada a la CC Agua Prieta II</t>
  </si>
  <si>
    <t>177    LT    Red de Transmisión Asociada a la CE La Venta III</t>
  </si>
  <si>
    <t>181    RM    CN Laguna Verde</t>
  </si>
  <si>
    <t>182    RM    CT Puerto Libertad Unidades 2 y 3</t>
  </si>
  <si>
    <t>183    RM    CT Punta Prieta Unidad 2</t>
  </si>
  <si>
    <t>185    SE    1110 Compensación Capacitiva del Norte</t>
  </si>
  <si>
    <t>189    SE    1117 Transformación de Guaymas</t>
  </si>
  <si>
    <t>190    SE    1120 Noroeste</t>
  </si>
  <si>
    <t>191    SE    1121 Baja California</t>
  </si>
  <si>
    <t>192    SE    1122 Golfo Norte</t>
  </si>
  <si>
    <t>193    SE    1123 Norte</t>
  </si>
  <si>
    <t>194    SE    1124 Bajío Centro</t>
  </si>
  <si>
    <t>195    SE    1125 Distribución</t>
  </si>
  <si>
    <t>197    SE    1127 Sureste</t>
  </si>
  <si>
    <t>198    SE    1128 Centro Sur</t>
  </si>
  <si>
    <t>199    SE    1129 Compensación redes</t>
  </si>
  <si>
    <t>200    SLT    1111 Transmisión y Transformación del Central - Occidental</t>
  </si>
  <si>
    <t>201    SLT    1112 Transmisión y Transformación del Noroeste</t>
  </si>
  <si>
    <t>202    SLT    1114 Transmisión y Transformación del Oriental</t>
  </si>
  <si>
    <t>203    SLT    1118 Transmisión y Transformación del Norte</t>
  </si>
  <si>
    <t>204    SLT    1119 Transmisión y Transformación del Sureste</t>
  </si>
  <si>
    <t>205    SUV    Suministro de 970 T/h a las Centrales de Cerro Prieto</t>
  </si>
  <si>
    <t>206    SE    1206 Conversión a 400 kV de la LT Mazatlan II - La Higuera</t>
  </si>
  <si>
    <t>207    SE    1213 COMPENSACION DE REDES</t>
  </si>
  <si>
    <t>208    SE    1205 Compensación Oriental - Peninsular</t>
  </si>
  <si>
    <t>210    SLT    1204 Conversión a 400 kV del Área Peninsular</t>
  </si>
  <si>
    <t>211    SLT    1203 Transmisión y Transformación Oriental - Sureste</t>
  </si>
  <si>
    <t>213    SE    1211 NORESTE - CENTRAL</t>
  </si>
  <si>
    <t>215    SLT    1201 Transmisión y Transformación de Baja California</t>
  </si>
  <si>
    <t>216    RM    CCC Poza Rica</t>
  </si>
  <si>
    <t>217    RM    CCC El Sauz Paquete 1</t>
  </si>
  <si>
    <t>218    LT    Red de Trans Asoc al proy de temp abierta y Oax. II, III, IV</t>
  </si>
  <si>
    <t>219    SLT    Red de Transmisión Asociada a Manzanillo I U-1 y 2</t>
  </si>
  <si>
    <t>222    CC    CC Repotenciación CT Manzanillo I U-1 y 2</t>
  </si>
  <si>
    <t>223    LT    Red de transmisión asociada a la CG Los Humeros II</t>
  </si>
  <si>
    <t>225    LT    Red de transmisión asociada a la CI Guerrero Negro III</t>
  </si>
  <si>
    <t>226    CCI    CI Guerrero Negro III</t>
  </si>
  <si>
    <t>227    CG    Los Humeros II</t>
  </si>
  <si>
    <t>228    LT    Red de transmisión asociada a la CCC Norte II</t>
  </si>
  <si>
    <t>229    CT    TG Baja California II</t>
  </si>
  <si>
    <t>231    SLT    1304 Transmisión y Transformación del Oriental</t>
  </si>
  <si>
    <t>233    SLT    1303 Transmisión y Transformación Baja - Noroeste</t>
  </si>
  <si>
    <t>234    SLT    1302 Transformación del Noreste</t>
  </si>
  <si>
    <t>235    CCI    Baja California Sur IV</t>
  </si>
  <si>
    <t>236    CCI    Baja California Sur III</t>
  </si>
  <si>
    <t>237    LT    1313 Red de Transmisión Asociada al CC Baja California III</t>
  </si>
  <si>
    <t>243    SE    1322 DISTRIBUCION CENTRO</t>
  </si>
  <si>
    <t>244    SE    1321 DISTRIBUCION NORESTE</t>
  </si>
  <si>
    <t>247    SLT    SLT 1404 Subestaciones del Oriente</t>
  </si>
  <si>
    <t>248    SLT    1401 SEs y LTs de las Áreas Baja California y Noroeste</t>
  </si>
  <si>
    <t>250    SLT    1402 Cambio de Tensión de la LT Culiacán - Los Mochis</t>
  </si>
  <si>
    <t>251    SE    1421 DISTRIBUCIÓN SUR</t>
  </si>
  <si>
    <t>252    SE    1403 Compensación Capacitiva de las Áreas Noroeste - Norte</t>
  </si>
  <si>
    <t>253    SE    1420 DISTRIBUCIÓN NORTE</t>
  </si>
  <si>
    <t>260    SE    SE 1520 DISTRIBUCION NORTE</t>
  </si>
  <si>
    <t>262    SLT    1601 Transmisión y Transformación Noroeste - Norte</t>
  </si>
  <si>
    <t>267    SLT    1604 Transmisión Ayotla-Chalco</t>
  </si>
  <si>
    <t>269    LT    Red de Transmisión Asociada a la CI Guerrero Negro IV</t>
  </si>
  <si>
    <t>275    CG    Los Azufres III (Fase I)</t>
  </si>
  <si>
    <t>286    CCI    Baja California Sur V</t>
  </si>
  <si>
    <t>292    SE    1701 Subestación Chimalpa Dos</t>
  </si>
  <si>
    <t>293    SLT    1703  Conversión a 400 kV de la Riviera Maya</t>
  </si>
  <si>
    <t>294    SLT    1702 Transmisión y Transformación Baja - Noine</t>
  </si>
  <si>
    <t>295    SLT    1704 Interconexión sist aislados Guerrero Negro Sta Rosalía</t>
  </si>
  <si>
    <t>305    SE    1801 Subestaciones Baja - Noroeste</t>
  </si>
  <si>
    <t>306    SE    1803 Subestaciones del Occidental</t>
  </si>
  <si>
    <t>308    SLT    1804 Subestaciones y Líneas Transmisión Oriental-Peninsular</t>
  </si>
  <si>
    <t>316    SE    1901 Subestaciones de Baja California</t>
  </si>
  <si>
    <t>317    SLT    1902 Subestaciones y Compensación del Noroeste</t>
  </si>
  <si>
    <t>318    SE    1903 Subestaciones Norte - Noreste</t>
  </si>
  <si>
    <t>319    SLT    1904 Transmisión y Transformación de Occidente</t>
  </si>
  <si>
    <t>320    LT    1905 Transmisión Sureste - Peninsular</t>
  </si>
  <si>
    <t>328    LT    Red de transmisión asociada a la CG Los Azufres III Fase II</t>
  </si>
  <si>
    <t>1    TRN    Terminal de Carbón de la CT Pdte. Plutarco Elías Calles</t>
  </si>
  <si>
    <t>2    CC    Altamira II</t>
  </si>
  <si>
    <t>3    CC    Bajío</t>
  </si>
  <si>
    <t>4    CC    Campeche</t>
  </si>
  <si>
    <t>5    CC    Hermosillo</t>
  </si>
  <si>
    <t>6    CT    Mérida III</t>
  </si>
  <si>
    <t>7    CC    Monterrey III</t>
  </si>
  <si>
    <t>8    CC    Naco-Nogales</t>
  </si>
  <si>
    <t>9    CC    Río Bravo II</t>
  </si>
  <si>
    <t>10    CC    Mexicali</t>
  </si>
  <si>
    <t>11    CC    Saltillo</t>
  </si>
  <si>
    <t>12    CC    Tuxpan II</t>
  </si>
  <si>
    <t>13    TRN    Gasoducto Cd. Pemex-Valladolid</t>
  </si>
  <si>
    <t>15    CC    Altamira III y IV</t>
  </si>
  <si>
    <t>16    CC    Chihuahua III</t>
  </si>
  <si>
    <t>17    CC    La Laguna II</t>
  </si>
  <si>
    <t>18    CC    Río Bravo III</t>
  </si>
  <si>
    <t>19    CC    Tuxpan III y IV</t>
  </si>
  <si>
    <t>20    CC    Altamira V</t>
  </si>
  <si>
    <t>21    CC    Tamazunchale</t>
  </si>
  <si>
    <t>24    CC    Río Bravo IV</t>
  </si>
  <si>
    <t>25    CC    Tuxpan V</t>
  </si>
  <si>
    <t>26    CC    Valladolid III</t>
  </si>
  <si>
    <t>28    CCC    Norte II</t>
  </si>
  <si>
    <t>29    CCC    Norte</t>
  </si>
  <si>
    <t>31    CE    La Venta III</t>
  </si>
  <si>
    <t>33    CE    Oaxaca I</t>
  </si>
  <si>
    <t>34    CE    Oaxaca II y CE Oaxaca III y CE Oaxaca IV</t>
  </si>
  <si>
    <t>SLT 1920 Subestaciones y Líneas de Distribución</t>
  </si>
  <si>
    <t>Terminado Totalmente</t>
  </si>
  <si>
    <t>FLUJO NETO DE PROYECTOS DE INFRAESTRUCTURA PRODUCTIVA DE LARGO PLAZO DE INVERSIÓN DIRECTA</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</si>
  <si>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</si>
  <si>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</si>
  <si>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</si>
  <si>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</si>
  <si>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</si>
  <si>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</si>
  <si>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</si>
  <si>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</si>
  <si>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</si>
  <si>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</si>
  <si>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</si>
  <si>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</si>
  <si>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</si>
  <si>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</si>
  <si>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</si>
  <si>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</si>
  <si>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</si>
  <si>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</si>
  <si>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</si>
  <si>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</si>
  <si>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</si>
  <si>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</si>
  <si>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</si>
  <si>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</si>
  <si>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</si>
  <si>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</si>
  <si>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</si>
  <si>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</si>
  <si>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</si>
  <si>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</si>
  <si>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</si>
  <si>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</si>
  <si>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</si>
  <si>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</si>
  <si>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</si>
  <si>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</si>
  <si>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</si>
  <si>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</si>
  <si>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</si>
  <si>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</si>
  <si>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</si>
  <si>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</si>
  <si>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</si>
  <si>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</si>
  <si>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</si>
  <si>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</si>
  <si>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</si>
  <si>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</si>
  <si>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</si>
  <si>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</si>
  <si>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</si>
  <si>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</si>
  <si>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</si>
  <si>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</si>
  <si>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</si>
  <si>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</si>
  <si>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</si>
  <si>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</si>
  <si>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</si>
  <si>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</si>
  <si>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</si>
  <si>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</si>
  <si>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</si>
  <si>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</si>
  <si>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</si>
  <si>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</si>
  <si>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</si>
  <si>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</si>
  <si>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</si>
  <si>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</si>
  <si>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</si>
  <si>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</si>
  <si>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</si>
  <si>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</si>
  <si>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</si>
  <si>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</si>
  <si>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</si>
  <si>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</si>
  <si>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</si>
  <si>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</si>
  <si>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</si>
  <si>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</si>
  <si>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</si>
  <si>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</si>
  <si>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</si>
  <si>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</si>
  <si>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</si>
  <si>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</si>
  <si>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</si>
  <si>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</si>
  <si>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</si>
  <si>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</si>
  <si>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</si>
  <si>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</si>
  <si>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</si>
  <si>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</si>
  <si>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</si>
  <si>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</si>
  <si>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</si>
  <si>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</si>
  <si>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</si>
  <si>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</si>
  <si>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</si>
  <si>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</si>
  <si>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</si>
  <si>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</si>
  <si>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</si>
  <si>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</si>
  <si>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</si>
  <si>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</si>
  <si>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</si>
  <si>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</si>
  <si>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</si>
  <si>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</si>
  <si>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</si>
  <si>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</si>
  <si>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</si>
  <si>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</si>
  <si>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</si>
  <si>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</si>
  <si>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</si>
  <si>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</si>
  <si>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</si>
  <si>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</si>
  <si>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</si>
  <si>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</si>
  <si>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</si>
  <si>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</si>
  <si>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</si>
  <si>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</si>
  <si>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</si>
  <si>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</si>
  <si>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</si>
  <si>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</si>
  <si>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</si>
  <si>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</si>
  <si>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</si>
  <si>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</si>
  <si>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</si>
  <si>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</si>
  <si>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</si>
  <si>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</si>
  <si>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</si>
  <si>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</si>
  <si>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</si>
  <si>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</si>
  <si>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</si>
  <si>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</si>
  <si>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</si>
  <si>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</si>
  <si>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</si>
  <si>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</si>
  <si>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</si>
  <si>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</si>
  <si>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</si>
  <si>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</si>
  <si>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</si>
  <si>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</si>
  <si>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</si>
  <si>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</si>
  <si>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</si>
  <si>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</si>
  <si>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</si>
  <si>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</si>
  <si>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</si>
  <si>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</si>
  <si>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</si>
  <si>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</si>
  <si>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</si>
  <si>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</si>
  <si>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</si>
  <si>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</si>
  <si>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</si>
  <si>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</si>
  <si>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</si>
  <si>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</si>
  <si>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</si>
  <si>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</si>
  <si>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</si>
  <si>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</si>
  <si>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</si>
  <si>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</si>
  <si>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</si>
  <si>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</si>
  <si>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</si>
  <si>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</si>
  <si>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</si>
  <si>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</si>
  <si>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</si>
  <si>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</si>
  <si>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</si>
  <si>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</si>
  <si>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</si>
  <si>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</si>
  <si>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</si>
  <si>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</si>
  <si>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</si>
  <si>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</si>
  <si>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</si>
  <si>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</si>
  <si>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</si>
  <si>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</si>
  <si>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</si>
  <si>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</si>
  <si>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</si>
  <si>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</si>
  <si>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</si>
  <si>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</si>
  <si>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</si>
  <si>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</si>
  <si>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</si>
  <si>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</si>
  <si>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</si>
  <si>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</si>
  <si>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</si>
  <si>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</si>
  <si>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</si>
  <si>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</si>
  <si>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</si>
  <si>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</si>
  <si>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</si>
  <si>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</si>
  <si>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</si>
  <si>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</si>
  <si>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</si>
  <si>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</si>
  <si>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</si>
  <si>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</si>
  <si>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</si>
  <si>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</si>
  <si>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</si>
  <si>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</si>
  <si>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</si>
  <si>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</si>
  <si>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</si>
  <si>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</si>
  <si>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</si>
  <si>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</si>
  <si>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</si>
  <si>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</si>
  <si>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</si>
  <si>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</si>
  <si>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</si>
  <si>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</si>
  <si>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</si>
  <si>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</si>
  <si>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</si>
  <si>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</si>
  <si>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</si>
  <si>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</si>
  <si>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</si>
  <si>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</si>
  <si>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</si>
  <si>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</si>
  <si>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</si>
  <si>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</si>
  <si>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</si>
  <si>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</si>
  <si>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</si>
  <si>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</si>
  <si>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</si>
  <si>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</si>
  <si>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</si>
  <si>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</si>
  <si>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</si>
  <si>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</si>
  <si>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</si>
  <si>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</si>
  <si>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</si>
  <si>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</si>
  <si>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</si>
  <si>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</si>
  <si>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</si>
  <si>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</si>
  <si>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</si>
  <si>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</si>
  <si>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</si>
  <si>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</si>
  <si>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</si>
  <si>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</si>
  <si>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</si>
  <si>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</si>
  <si>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</si>
  <si>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</si>
  <si>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</si>
  <si>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</si>
  <si>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 xml:space="preserve"> 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</si>
  <si>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</si>
  <si>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</si>
  <si>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</si>
  <si>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</si>
  <si>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</si>
  <si>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</si>
  <si>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</si>
  <si>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</si>
  <si>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</si>
  <si>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</si>
  <si>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</si>
  <si>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</si>
  <si>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</si>
  <si>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</si>
  <si>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</si>
  <si>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</si>
  <si>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</si>
  <si>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</si>
  <si>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</si>
  <si>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</si>
  <si>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</si>
  <si>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</si>
  <si>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</si>
  <si>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</si>
  <si>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</si>
  <si>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</si>
  <si>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</si>
  <si>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 xml:space="preserve"> SLT 2120 Subestaciones y Líneas de Distribución</t>
  </si>
  <si>
    <t>SLT 2121 Reducción de Pérdidas de Energía en Distribución</t>
  </si>
  <si>
    <t>Nota: Las sumas de los parciales pueden no coincidir con los totales debido al redondeo.</t>
  </si>
  <si>
    <t>p_/ Cifras preliminares.</t>
  </si>
  <si>
    <t>1_/ Considera los proyectos que entraron en operación comercial (con terminaciones parciales o totales).</t>
  </si>
  <si>
    <t>Fuente: Comisión Federal de Electricidad.</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</si>
  <si>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</si>
  <si>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</si>
  <si>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</si>
  <si>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</si>
  <si>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</si>
  <si>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</si>
  <si>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</si>
  <si>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</si>
  <si>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</si>
  <si>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Ingresos*</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</si>
  <si>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</si>
  <si>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</si>
  <si>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</si>
  <si>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</si>
  <si>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</si>
  <si>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</si>
  <si>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</si>
  <si>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</si>
  <si>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</si>
  <si>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</si>
  <si>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</si>
  <si>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</si>
  <si>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</si>
  <si>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</si>
  <si>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</si>
  <si>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</si>
  <si>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</si>
  <si>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</si>
  <si>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</si>
  <si>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</si>
  <si>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</si>
  <si>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&gt;500</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</si>
  <si>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</si>
  <si>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</si>
  <si>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</si>
  <si>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</si>
  <si>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</si>
  <si>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</si>
  <si>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</si>
  <si>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</si>
  <si>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</si>
  <si>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</si>
  <si>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</si>
  <si>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</si>
  <si>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</si>
  <si>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</si>
  <si>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</si>
  <si>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</si>
  <si>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</si>
  <si>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</si>
  <si>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&lt;-500</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</si>
  <si>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</si>
  <si>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</si>
  <si>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</si>
  <si>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</si>
  <si>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</si>
  <si>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</si>
  <si>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</si>
  <si>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</si>
  <si>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Dic 2019</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</si>
  <si>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</si>
  <si>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</si>
  <si>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</si>
  <si>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</si>
  <si>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</si>
  <si>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</si>
  <si>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</si>
  <si>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</si>
  <si>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</si>
  <si>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</si>
  <si>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</si>
  <si>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</si>
  <si>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</si>
  <si>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</si>
  <si>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</si>
  <si>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</si>
  <si>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</si>
  <si>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</si>
  <si>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</si>
  <si>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</si>
  <si>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</si>
  <si>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</si>
  <si>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</si>
  <si>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</si>
  <si>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</si>
  <si>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</si>
  <si>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</si>
  <si>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</si>
  <si>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</si>
  <si>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</si>
  <si>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</si>
  <si>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</si>
  <si>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</si>
  <si>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</si>
  <si>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</si>
  <si>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</si>
  <si>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</si>
  <si>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</si>
  <si>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</si>
  <si>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</si>
  <si>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</si>
  <si>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</si>
  <si>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</si>
  <si>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</si>
  <si>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</si>
  <si>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</si>
  <si>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</si>
  <si>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</si>
  <si>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</si>
  <si>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</si>
  <si>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</si>
  <si>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</si>
  <si>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</si>
  <si>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</si>
  <si>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</si>
  <si>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</si>
  <si>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</si>
  <si>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</si>
  <si>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</si>
  <si>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</si>
  <si>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</si>
  <si>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</si>
  <si>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</si>
  <si>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</si>
  <si>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</si>
  <si>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</si>
  <si>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</si>
  <si>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</si>
  <si>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</si>
  <si>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</si>
  <si>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</si>
  <si>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</si>
  <si>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</si>
  <si>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</si>
  <si>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</si>
  <si>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</si>
  <si>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</si>
  <si>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</si>
  <si>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</si>
  <si>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</si>
  <si>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</si>
  <si>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</si>
  <si>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</si>
  <si>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</si>
  <si>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</si>
  <si>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</si>
  <si>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</si>
  <si>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</si>
  <si>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</si>
  <si>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</si>
  <si>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</si>
  <si>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</si>
  <si>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</si>
  <si>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</si>
  <si>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</si>
  <si>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</si>
  <si>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</si>
  <si>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</si>
  <si>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</si>
  <si>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</si>
  <si>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</si>
  <si>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</si>
  <si>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</si>
  <si>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</si>
  <si>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</si>
  <si>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</si>
  <si>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</si>
  <si>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</si>
  <si>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</si>
  <si>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</si>
  <si>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</si>
  <si>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</si>
  <si>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</si>
  <si>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</si>
  <si>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</si>
  <si>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</si>
  <si>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</si>
  <si>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</si>
  <si>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</si>
  <si>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</si>
  <si>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</si>
  <si>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</si>
  <si>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</si>
  <si>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</si>
  <si>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</si>
  <si>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</si>
  <si>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</si>
  <si>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</si>
  <si>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</si>
  <si>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</si>
  <si>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</si>
  <si>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</si>
  <si>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</si>
  <si>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</si>
  <si>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</si>
  <si>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</si>
  <si>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</si>
  <si>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</si>
  <si>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</si>
  <si>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</si>
  <si>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</si>
  <si>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</si>
  <si>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</si>
  <si>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</si>
  <si>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</si>
  <si>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</si>
  <si>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</si>
  <si>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</si>
  <si>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</si>
  <si>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</si>
  <si>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</si>
  <si>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</si>
  <si>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</si>
  <si>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</si>
  <si>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</si>
  <si>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</si>
  <si>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</si>
  <si>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</si>
  <si>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</si>
  <si>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</si>
  <si>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</si>
  <si>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</si>
  <si>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</si>
  <si>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</si>
  <si>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</si>
  <si>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</si>
  <si>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</si>
  <si>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</si>
  <si>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</si>
  <si>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</si>
  <si>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</si>
  <si>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</si>
  <si>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</si>
  <si>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</si>
  <si>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</si>
  <si>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</si>
  <si>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</si>
  <si>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</si>
  <si>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</si>
  <si>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</si>
  <si>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</si>
  <si>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</si>
  <si>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</si>
  <si>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</si>
  <si>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</si>
  <si>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</si>
  <si>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</si>
  <si>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</si>
  <si>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</si>
  <si>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</si>
  <si>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</si>
  <si>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</si>
  <si>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</si>
  <si>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</si>
  <si>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</si>
  <si>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</si>
  <si>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</si>
  <si>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</si>
  <si>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</si>
  <si>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</si>
  <si>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</si>
  <si>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</si>
  <si>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</si>
  <si>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</si>
  <si>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</si>
  <si>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</si>
  <si>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</si>
  <si>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</si>
  <si>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</si>
  <si>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</si>
  <si>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</si>
  <si>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</si>
  <si>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</si>
  <si>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</si>
  <si>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</si>
  <si>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</si>
  <si>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</si>
  <si>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</si>
  <si>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</si>
  <si>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</si>
  <si>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</si>
  <si>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</si>
  <si>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1802 Subestaciones y Lineas del Norte</t>
  </si>
  <si>
    <t>SLT 1804 Subestaciones y Líneas Transmisión Oriental - Peninsular</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</si>
  <si>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</si>
  <si>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</si>
  <si>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</si>
  <si>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</si>
  <si>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</si>
  <si>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</si>
  <si>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</si>
  <si>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</si>
  <si>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</si>
  <si>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</si>
  <si>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</si>
  <si>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</si>
  <si>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</si>
  <si>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</si>
  <si>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</si>
  <si>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</si>
  <si>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</si>
  <si>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</si>
  <si>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</si>
  <si>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</si>
  <si>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SLT 1721 Distribución Norte</t>
  </si>
  <si>
    <t>LT Red de Transmisión asociada al CC Noreste</t>
  </si>
  <si>
    <t xml:space="preserve">CG Los Humeros III </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</si>
  <si>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</si>
  <si>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</si>
  <si>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</si>
  <si>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</si>
  <si>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</si>
  <si>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</si>
  <si>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SLT 2120 Subestaciones y Líneas de Distribución</t>
  </si>
  <si>
    <t xml:space="preserve">2_/ El 29 de septiembre de 2016 ingresaron a la cuenta en dólares de la CFE, 300.0 millones que no se reportan en el pasivo total. Dichos recursos se irán revelando </t>
  </si>
  <si>
    <t>*  El tipo de cambio utilizado es de 18.8452 correspondiente al cierre de diciembre de 2019.</t>
  </si>
  <si>
    <t>Costo total estimado</t>
  </si>
  <si>
    <t>Monto 
Contratado</t>
  </si>
  <si>
    <t>Comprometido al periodo</t>
  </si>
  <si>
    <t>Montos comprometidos por etapas</t>
  </si>
  <si>
    <t>PEF 2019</t>
  </si>
  <si>
    <t>Monto</t>
  </si>
  <si>
    <t>Proyectos adjudicados y/o en construcción</t>
  </si>
  <si>
    <t>Proyectos en operación</t>
  </si>
  <si>
    <t>MARZO</t>
  </si>
  <si>
    <t>( 3=2/1 )</t>
  </si>
  <si>
    <t>( 5=7+8 )</t>
  </si>
  <si>
    <t>( 6=5/2 )</t>
  </si>
  <si>
    <t>( 8 )</t>
  </si>
  <si>
    <t>TC Septiembre 2019</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</si>
  <si>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</si>
  <si>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</si>
  <si>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</si>
  <si>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</si>
  <si>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</si>
  <si>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</si>
  <si>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</si>
  <si>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</si>
  <si>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</si>
  <si>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</si>
  <si>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</si>
  <si>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</si>
  <si>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</si>
  <si>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</si>
  <si>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</si>
  <si>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</si>
  <si>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414 Norte-Occidental   </t>
  </si>
  <si>
    <t xml:space="preserve">502 Oriental - Norte    </t>
  </si>
  <si>
    <t xml:space="preserve">506 Saltillo - Cañada    </t>
  </si>
  <si>
    <t xml:space="preserve">Red Asociada de la Central Tamazunchale  </t>
  </si>
  <si>
    <t xml:space="preserve">Red Asociada de la Central Río Bravo III   </t>
  </si>
  <si>
    <t xml:space="preserve">413 Noroeste - Occidental     </t>
  </si>
  <si>
    <t xml:space="preserve">504 Norte - Occidental     </t>
  </si>
  <si>
    <t xml:space="preserve">Baja California Sur I    </t>
  </si>
  <si>
    <t xml:space="preserve">609 Transmisión Noroeste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</si>
  <si>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</si>
  <si>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</si>
  <si>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</si>
  <si>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</si>
  <si>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</si>
  <si>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</si>
  <si>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</si>
  <si>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</si>
  <si>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</si>
  <si>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</si>
  <si>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</si>
  <si>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 xml:space="preserve">Líneas Centro </t>
  </si>
  <si>
    <t xml:space="preserve">Red de Transmisión Asociada a la CH El Cajón   </t>
  </si>
  <si>
    <t xml:space="preserve">Red de Transmisión Asociada a Altamira V    </t>
  </si>
  <si>
    <t xml:space="preserve">Red de Transmisión Asociada a La Laguna II  </t>
  </si>
  <si>
    <t xml:space="preserve">Red de Transmisión Asociada a el Pacífico   </t>
  </si>
  <si>
    <t xml:space="preserve">707 Enlace Norte - Sur     </t>
  </si>
  <si>
    <t xml:space="preserve">Riviera Maya  </t>
  </si>
  <si>
    <t>PR</t>
  </si>
  <si>
    <t xml:space="preserve">Botello   </t>
  </si>
  <si>
    <t xml:space="preserve">Carbón II    </t>
  </si>
  <si>
    <t xml:space="preserve">Dos Bocas    </t>
  </si>
  <si>
    <t xml:space="preserve">Emilio Portes Gil    </t>
  </si>
  <si>
    <t xml:space="preserve">Francisco Pérez Ríos    </t>
  </si>
  <si>
    <t xml:space="preserve">Gómez Palacio    </t>
  </si>
  <si>
    <t xml:space="preserve">Ixtaczoquitlán    </t>
  </si>
  <si>
    <t xml:space="preserve">Gral. Manuel Alvarez Moreno (Manzanillo)    </t>
  </si>
  <si>
    <t xml:space="preserve">Punta Prieta    </t>
  </si>
  <si>
    <t xml:space="preserve">Tuxpango    </t>
  </si>
  <si>
    <t xml:space="preserve">708 Compensación Dinámicas Oriental -Norte   </t>
  </si>
  <si>
    <t xml:space="preserve">701 Occidente - Centro    </t>
  </si>
  <si>
    <t>702 Sureste - Peninsular</t>
  </si>
  <si>
    <t>703 Noreste - Norte</t>
  </si>
  <si>
    <t>704 Baja California-Noroeste</t>
  </si>
  <si>
    <t xml:space="preserve">706 Sistemas Norte    </t>
  </si>
  <si>
    <t>709 Sistemas Sur</t>
  </si>
  <si>
    <t xml:space="preserve">Conversión El Encino de TG a CC    </t>
  </si>
  <si>
    <t xml:space="preserve">Baja California Sur II    </t>
  </si>
  <si>
    <t xml:space="preserve">LT </t>
  </si>
  <si>
    <t xml:space="preserve">CT Carbón II Unidades 2 y 4    </t>
  </si>
  <si>
    <t>CT Presidente Adolfo López Mateos Unidades 3, 4, 5 y 6</t>
  </si>
  <si>
    <t xml:space="preserve">801 Altiplano    </t>
  </si>
  <si>
    <t xml:space="preserve">802 Tamaulipas   </t>
  </si>
  <si>
    <t xml:space="preserve">803 NOINE </t>
  </si>
  <si>
    <t xml:space="preserve">914 División Centro Sur </t>
  </si>
  <si>
    <t xml:space="preserve">902 Istmo    </t>
  </si>
  <si>
    <t xml:space="preserve">903 Cabo - Norte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</si>
  <si>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</si>
  <si>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</si>
  <si>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</si>
  <si>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</si>
  <si>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</si>
  <si>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</si>
  <si>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</si>
  <si>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</si>
  <si>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</si>
  <si>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</si>
  <si>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</si>
  <si>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</si>
  <si>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1_/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</si>
  <si>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</si>
  <si>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</si>
  <si>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</si>
  <si>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</si>
  <si>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</si>
  <si>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</si>
  <si>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</si>
  <si>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</si>
  <si>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</si>
  <si>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</si>
  <si>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</si>
  <si>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</si>
  <si>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</si>
  <si>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</si>
  <si>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1_/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</si>
  <si>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</si>
  <si>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</si>
  <si>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</si>
  <si>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</si>
  <si>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1_/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</si>
  <si>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</si>
  <si>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</si>
  <si>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</si>
  <si>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</si>
  <si>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</si>
  <si>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</si>
  <si>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</si>
  <si>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</si>
  <si>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</si>
  <si>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</si>
  <si>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</si>
  <si>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</si>
  <si>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</si>
  <si>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</si>
  <si>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 xml:space="preserve">1313 Red de Transmisión Asociada al CC Baja California III  </t>
  </si>
  <si>
    <t xml:space="preserve">1323 Distribución SUR     1_/    </t>
  </si>
  <si>
    <t xml:space="preserve">1322 Distribución CENTRO  </t>
  </si>
  <si>
    <t xml:space="preserve">1321 Distribución NORESTE    </t>
  </si>
  <si>
    <t xml:space="preserve">1320 Distribución NOROESTE     1_/  </t>
  </si>
  <si>
    <t xml:space="preserve">1404 Subestaciones del Oriente   </t>
  </si>
  <si>
    <t xml:space="preserve">1401 SEs y LTs de las Áreas Baja California y Noroeste     1_/   </t>
  </si>
  <si>
    <t xml:space="preserve">1402 Cambio de Tensión de la LT Culiacán - Los Mochis   </t>
  </si>
  <si>
    <t xml:space="preserve">1421 Distribución SUR (3a fase)   </t>
  </si>
  <si>
    <t xml:space="preserve">1420 Distribución NORTE  </t>
  </si>
  <si>
    <t xml:space="preserve">CT Altamira Unidades 1 y 2   </t>
  </si>
  <si>
    <t xml:space="preserve">1521 Distribución SUR (1ra fase)     1_/     </t>
  </si>
  <si>
    <t xml:space="preserve">SE 1520 Distribución NORTE    </t>
  </si>
  <si>
    <t>CoGeneración Salamanca Fase I      1_/</t>
  </si>
  <si>
    <t xml:space="preserve">Centro     1_/   </t>
  </si>
  <si>
    <t>1603 Subestación Lago     1_/</t>
  </si>
  <si>
    <t xml:space="preserve">1604 Transmisión Ayotla-Chalco </t>
  </si>
  <si>
    <t xml:space="preserve">CCI </t>
  </si>
  <si>
    <t>Red de Transmisión asociada a la CI Guerrero Negro IV</t>
  </si>
  <si>
    <t xml:space="preserve">1621 Distribución Norte-Sur (1a Fase)     1_/   </t>
  </si>
  <si>
    <t xml:space="preserve">1620 Distribución Valle de México     1_/   </t>
  </si>
  <si>
    <t xml:space="preserve">CT José López Portillo     1_/ </t>
  </si>
  <si>
    <t xml:space="preserve">1721 Distribución NORTE     1_/   </t>
  </si>
  <si>
    <t xml:space="preserve">Red de Transmisión Asociada al CC Noreste     1_/   </t>
  </si>
  <si>
    <t xml:space="preserve">1720 Distribución Valle de México     1_/     </t>
  </si>
  <si>
    <t xml:space="preserve">Red de Transmisión Asociada al CC Norte III     1_/   </t>
  </si>
  <si>
    <t xml:space="preserve">Los Humeros III Fase A      1_/   </t>
  </si>
  <si>
    <t xml:space="preserve">1722 Distribución Sur     1_/   </t>
  </si>
  <si>
    <t xml:space="preserve">Chicoasén II    </t>
  </si>
  <si>
    <t xml:space="preserve">1701 Subestación Chimalpa Dos   </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</si>
  <si>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</si>
  <si>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</si>
  <si>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</si>
  <si>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</si>
  <si>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1_/    </t>
  </si>
  <si>
    <t xml:space="preserve">Valle de México II </t>
  </si>
  <si>
    <t>Red de transmisión asociada al CC Topolobampo III</t>
  </si>
  <si>
    <t xml:space="preserve">1805 Líneas de Transmisión Huasteca-Monterrey </t>
  </si>
  <si>
    <t xml:space="preserve">1801 Subestaciones Baja-Noroeste  </t>
  </si>
  <si>
    <t xml:space="preserve">1803 Subestaciones del Oriental (2a Fase)    </t>
  </si>
  <si>
    <t xml:space="preserve">1802 Subestaciones y Líneas de Transmisión del Norte     1_/ </t>
  </si>
  <si>
    <t xml:space="preserve">1804 Subestaciones y Líneas Transmisión Oriental-Peninsular (1a Fase) </t>
  </si>
  <si>
    <t xml:space="preserve">1820 Divisiones de Distribución del Valle de México     1_/   </t>
  </si>
  <si>
    <t>1821 Divisiones de Distribución  1_/</t>
  </si>
  <si>
    <t xml:space="preserve">CCC Tula Paquetes 1 y 2     1_/  </t>
  </si>
  <si>
    <t>CH Temascal Unidades 1 a 4</t>
  </si>
  <si>
    <t xml:space="preserve">Empalme II    </t>
  </si>
  <si>
    <t xml:space="preserve">Red de Transmisión Asociada al CC Empalme II     1_/   </t>
  </si>
  <si>
    <t xml:space="preserve">1901 Subestaciones de Baja California   </t>
  </si>
  <si>
    <t xml:space="preserve">1902 Subestaciones y Compensación del Noroeste     </t>
  </si>
  <si>
    <t xml:space="preserve">1904 Transmisión y Transformación de Occidente   </t>
  </si>
  <si>
    <t xml:space="preserve">1905 Transmisión Sureste - Peninsular </t>
  </si>
  <si>
    <t>1920 Subestaciones y Lineas de Distribucion     1_/</t>
  </si>
  <si>
    <t xml:space="preserve">1921 Reducción de Pérdidas de Energía en Distribución     1_/  </t>
  </si>
  <si>
    <t xml:space="preserve">Red de transmisión asociada a la CG Los Azufres III Fase II    </t>
  </si>
  <si>
    <t xml:space="preserve">2001 Subestaciones y Líneas Baja California Sur - Noroeste     1_/   </t>
  </si>
  <si>
    <t xml:space="preserve"> SLT 2002 Subestaciones y Líneas  de las Áreas Norte - Occidental     1_/</t>
  </si>
  <si>
    <t>SLT 2020 Subestaciones, Líneas y Redes de Distribución     1_/</t>
  </si>
  <si>
    <t xml:space="preserve">2021 Reducción de Pérdidas de Energía en Distribución  (3A. Fase)     1_/  </t>
  </si>
  <si>
    <t>SLT 2120 Subestaciones y Líneas de distribución     1_/</t>
  </si>
  <si>
    <t>SLT 2121 Reducción de Pérdidas de Energía en Distribución     1_/</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</si>
  <si>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</si>
  <si>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</si>
  <si>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</si>
  <si>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</si>
  <si>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</si>
  <si>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</si>
  <si>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</si>
  <si>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</si>
  <si>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</si>
  <si>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</si>
  <si>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</si>
  <si>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</si>
  <si>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</si>
  <si>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</si>
  <si>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</si>
  <si>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</si>
  <si>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</si>
  <si>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</si>
  <si>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</si>
  <si>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</si>
  <si>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</si>
  <si>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</si>
  <si>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</si>
  <si>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</si>
  <si>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</si>
  <si>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</si>
  <si>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</si>
  <si>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</si>
  <si>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</si>
  <si>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</si>
  <si>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</si>
  <si>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</si>
  <si>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</si>
  <si>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</si>
  <si>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</si>
  <si>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</si>
  <si>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El tipo de cambio utilizado es de 18.8452 correspondiente al mes de diciembre de 2019.</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</si>
  <si>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</si>
  <si>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</si>
  <si>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</si>
  <si>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</si>
  <si>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</si>
  <si>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</si>
  <si>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</si>
  <si>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</si>
  <si>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</si>
  <si>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</si>
  <si>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</si>
  <si>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</si>
  <si>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</si>
  <si>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</si>
  <si>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</si>
  <si>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</si>
  <si>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</si>
  <si>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</si>
  <si>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</si>
  <si>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</si>
  <si>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</si>
  <si>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</si>
  <si>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</si>
  <si>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</si>
  <si>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</si>
  <si>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Conversión El Encino de TG a CC</t>
  </si>
  <si>
    <t>801 Altiplano</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</si>
  <si>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</si>
  <si>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</si>
  <si>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</si>
  <si>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</si>
  <si>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</si>
  <si>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</si>
  <si>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</si>
  <si>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</si>
  <si>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</si>
  <si>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</si>
  <si>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</si>
  <si>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</si>
  <si>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</si>
  <si>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</si>
  <si>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</si>
  <si>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</si>
  <si>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</si>
  <si>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</si>
  <si>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</si>
  <si>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</si>
  <si>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</si>
  <si>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</si>
  <si>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</si>
  <si>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</si>
  <si>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</si>
  <si>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Red de transmisión asociada a la CH Chicoasén II</t>
  </si>
  <si>
    <t>Autorizados en 2013</t>
  </si>
  <si>
    <t xml:space="preserve">CC    </t>
  </si>
  <si>
    <t xml:space="preserve">LT    </t>
  </si>
  <si>
    <t>Red de Transmisión Asociada al CC Empalme I</t>
  </si>
  <si>
    <t xml:space="preserve">LT   </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</si>
  <si>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</si>
  <si>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</si>
  <si>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</si>
  <si>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</si>
  <si>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</si>
  <si>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</si>
  <si>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</si>
  <si>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</si>
  <si>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</si>
  <si>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</si>
  <si>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</si>
  <si>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</si>
  <si>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</si>
  <si>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</si>
  <si>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Lerdo (Norte IV)</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</si>
  <si>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</si>
  <si>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</si>
  <si>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</si>
  <si>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</si>
  <si>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</si>
  <si>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</si>
  <si>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</si>
  <si>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</si>
  <si>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</si>
  <si>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</si>
  <si>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</si>
  <si>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</si>
  <si>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</si>
  <si>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</si>
  <si>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P_/ Cifras Preliminares</t>
  </si>
  <si>
    <t>1_/ El año de autorización corresponde al ejercicio fiscal en que el proyecto se incluyó por primera vez en el Presupuesto de Egresos de la Federación en la modalidad de Pidiregas.</t>
  </si>
  <si>
    <t>4_/ Es la fecha del último pago de amortizaciones de un proyecto</t>
  </si>
  <si>
    <t>5_/ No Aplica</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</si>
  <si>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</si>
  <si>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</si>
  <si>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</si>
  <si>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</si>
  <si>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</si>
  <si>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</si>
  <si>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</si>
  <si>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</si>
  <si>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</si>
  <si>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</si>
  <si>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</si>
  <si>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</si>
  <si>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</si>
  <si>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</si>
  <si>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</si>
  <si>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</si>
  <si>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</si>
  <si>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</si>
  <si>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</si>
  <si>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</si>
  <si>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2019, corresponde al primer cierre parcial del proyecto.</t>
  </si>
  <si>
    <t>4_/  Es la fecha del último pago de amortizaciones de un proyecto</t>
  </si>
  <si>
    <t>Nota: La actualización a precios de 2003 se realiza utilizando un tipo de cambio de 10.20 pesos por dólar</t>
  </si>
  <si>
    <t>Informes sobre la Situación Económica,
las Finanzas Públicas y la Deuda Pública</t>
  </si>
  <si>
    <t>IV. PROYECTOS DE INFRAESTRUCTURA PRODUCTIVA DE LARGO PLAZO (PIDIREGAS)</t>
  </si>
  <si>
    <t>Cuarto Trimestre de 2019</t>
  </si>
  <si>
    <r>
      <t xml:space="preserve">AVANCE FINANCIERO Y FÍSICO DE PROYECTOS DE INFRAESTRUCTURA PRODUCTIVA DE LARGO PLAZO EN CONSTRUCCIÓN  </t>
    </r>
    <r>
      <rPr>
        <b/>
        <vertAlign val="superscript"/>
        <sz val="11"/>
        <color theme="0"/>
        <rFont val="Montserrat"/>
      </rPr>
      <t xml:space="preserve">p_/  </t>
    </r>
  </si>
  <si>
    <r>
      <t xml:space="preserve">Costo Total Autorizado </t>
    </r>
    <r>
      <rPr>
        <vertAlign val="superscript"/>
        <sz val="9"/>
        <color indexed="8"/>
        <rFont val="Montserrat"/>
      </rPr>
      <t>2_/</t>
    </r>
  </si>
  <si>
    <r>
      <t xml:space="preserve">Acumulado 2018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</si>
  <si>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</si>
  <si>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</si>
  <si>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r>
      <t xml:space="preserve">SE 1202 Suministro de Energía a la Zona Manzanillo </t>
    </r>
    <r>
      <rPr>
        <vertAlign val="superscript"/>
        <sz val="9"/>
        <color theme="1"/>
        <rFont val="Montserrat"/>
      </rPr>
      <t>1_/</t>
    </r>
  </si>
  <si>
    <r>
      <t xml:space="preserve">SE 1211 NORESTE - CENTRAL </t>
    </r>
    <r>
      <rPr>
        <vertAlign val="superscript"/>
        <sz val="9"/>
        <color theme="1"/>
        <rFont val="Montserrat"/>
      </rPr>
      <t>1_/</t>
    </r>
  </si>
  <si>
    <r>
      <t xml:space="preserve">SE 1210 NORTE - NOROESTE </t>
    </r>
    <r>
      <rPr>
        <vertAlign val="superscript"/>
        <sz val="9"/>
        <color theme="1"/>
        <rFont val="Montserrat"/>
      </rPr>
      <t>1_/</t>
    </r>
  </si>
  <si>
    <r>
      <t xml:space="preserve">SE 1323 DISTRIBUCION SUR </t>
    </r>
    <r>
      <rPr>
        <vertAlign val="superscript"/>
        <sz val="9"/>
        <color theme="1"/>
        <rFont val="Montserrat"/>
      </rPr>
      <t>1_/</t>
    </r>
  </si>
  <si>
    <r>
      <t xml:space="preserve">CCI Santa Rosalía II </t>
    </r>
    <r>
      <rPr>
        <vertAlign val="superscript"/>
        <sz val="9"/>
        <color theme="1"/>
        <rFont val="Montserrat"/>
      </rPr>
      <t>1_/</t>
    </r>
  </si>
  <si>
    <r>
      <t>RM CT Altamira Unidades 1 y 2</t>
    </r>
    <r>
      <rPr>
        <vertAlign val="superscript"/>
        <sz val="9"/>
        <color theme="1"/>
        <rFont val="Montserrat"/>
      </rPr>
      <t xml:space="preserve"> 1_/</t>
    </r>
  </si>
  <si>
    <r>
      <t xml:space="preserve">SE SE 1520 DISTRIBUCION NORTE </t>
    </r>
    <r>
      <rPr>
        <vertAlign val="superscript"/>
        <sz val="9"/>
        <color theme="1"/>
        <rFont val="Montserrat"/>
      </rPr>
      <t>1_/</t>
    </r>
  </si>
  <si>
    <r>
      <t xml:space="preserve">CG Los Humeros III </t>
    </r>
    <r>
      <rPr>
        <vertAlign val="superscript"/>
        <sz val="9"/>
        <color theme="1"/>
        <rFont val="Montserrat"/>
      </rPr>
      <t>1_/</t>
    </r>
  </si>
  <si>
    <r>
      <t xml:space="preserve">CH Chicoasén II </t>
    </r>
    <r>
      <rPr>
        <vertAlign val="superscript"/>
        <sz val="9"/>
        <color theme="1"/>
        <rFont val="Montserrat"/>
      </rPr>
      <t>1_/</t>
    </r>
  </si>
  <si>
    <r>
      <t xml:space="preserve">LT Red de transmisión asociada a la CH Chicoasén II </t>
    </r>
    <r>
      <rPr>
        <vertAlign val="superscript"/>
        <sz val="9"/>
        <color theme="1"/>
        <rFont val="Montserrat"/>
      </rPr>
      <t>1_/</t>
    </r>
  </si>
  <si>
    <r>
      <t>LT Red de Transmisión Asociada al CC Empalme I</t>
    </r>
    <r>
      <rPr>
        <vertAlign val="superscript"/>
        <sz val="9"/>
        <color theme="1"/>
        <rFont val="Montserrat"/>
      </rPr>
      <t xml:space="preserve"> 1_/</t>
    </r>
  </si>
  <si>
    <r>
      <t xml:space="preserve">SLT 1921 Reducción de Pérdidas de Energía en Distribución </t>
    </r>
    <r>
      <rPr>
        <vertAlign val="superscript"/>
        <sz val="9"/>
        <color theme="1"/>
        <rFont val="Montserrat"/>
      </rPr>
      <t>1_/</t>
    </r>
  </si>
  <si>
    <r>
      <t xml:space="preserve">LT Red de Transmisión Asociada al CC San Luis Potosí </t>
    </r>
    <r>
      <rPr>
        <vertAlign val="superscript"/>
        <sz val="9"/>
        <color theme="1"/>
        <rFont val="Montserrat"/>
      </rPr>
      <t>1_/</t>
    </r>
  </si>
  <si>
    <r>
      <t xml:space="preserve">CG Cerritos Colorados Fase I </t>
    </r>
    <r>
      <rPr>
        <vertAlign val="superscript"/>
        <sz val="9"/>
        <color theme="1"/>
        <rFont val="Montserrat"/>
      </rPr>
      <t>1_/</t>
    </r>
  </si>
  <si>
    <r>
      <t xml:space="preserve">LT Red de transmisión asociada a la CH Las Cruces </t>
    </r>
    <r>
      <rPr>
        <vertAlign val="superscript"/>
        <sz val="9"/>
        <color theme="1"/>
        <rFont val="Montserrat"/>
      </rPr>
      <t>1_/</t>
    </r>
  </si>
  <si>
    <r>
      <t xml:space="preserve">CE Sureste II y III </t>
    </r>
    <r>
      <rPr>
        <vertAlign val="superscript"/>
        <sz val="9"/>
        <color theme="1"/>
        <rFont val="Montserrat"/>
      </rPr>
      <t>1_/</t>
    </r>
  </si>
  <si>
    <r>
      <t xml:space="preserve">LT Red de Transmisión Asociada al CC Mazatlán </t>
    </r>
    <r>
      <rPr>
        <vertAlign val="superscript"/>
        <sz val="9"/>
        <color theme="1"/>
        <rFont val="Montserrat"/>
      </rPr>
      <t>1_/</t>
    </r>
  </si>
  <si>
    <r>
      <t xml:space="preserve">CE Sureste I </t>
    </r>
    <r>
      <rPr>
        <vertAlign val="superscript"/>
        <sz val="9"/>
        <color theme="1"/>
        <rFont val="Montserrat"/>
      </rPr>
      <t>1_/</t>
    </r>
  </si>
  <si>
    <t>3_/ Los tipos de cambio promedio de fecha de liquidación utilizados fueron 19.2154 (enero), 19.1902 (febrero), 19.2339 (marzo), 19.0231 (abril), 19.0883 (mayo), 19.2912 (junio), 19.0669 (julio), 19.5896 (agosto), 19.6242 (septiembre), 19.3701 (octubre), 19.2931 (noviembre) y 19.1776 (diciembre) pesos por dólar, publicados por el Banco de México (Banxico).</t>
  </si>
  <si>
    <r>
      <t xml:space="preserve">COMPROMISOS DE PROYECTOS DE INFRAESTRUCTURA PRODUCTIVA DE LARGO PLAZO DE INVERSIÓN DIRECTA EN OPERACIÓN      </t>
    </r>
    <r>
      <rPr>
        <b/>
        <vertAlign val="superscript"/>
        <sz val="11"/>
        <color theme="0"/>
        <rFont val="Montserrat"/>
      </rPr>
      <t xml:space="preserve">p_/ </t>
    </r>
  </si>
  <si>
    <t>LT en Corriente Directa Ixtepec Potencia-Yautepec Potencia</t>
  </si>
  <si>
    <r>
      <t xml:space="preserve">VALOR PRESENTE NETO POR PROYECTO DE INVERSIÓN FINANCIADA DIRECTA  </t>
    </r>
    <r>
      <rPr>
        <b/>
        <vertAlign val="superscript"/>
        <sz val="11"/>
        <color theme="0"/>
        <rFont val="Montserrat"/>
      </rPr>
      <t>P_/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</si>
  <si>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</si>
  <si>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</si>
  <si>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</si>
  <si>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CONDICIONADA </t>
    </r>
    <r>
      <rPr>
        <b/>
        <vertAlign val="superscript"/>
        <sz val="11"/>
        <color theme="0"/>
        <rFont val="Montserrat"/>
      </rPr>
      <t xml:space="preserve"> P_/</t>
    </r>
  </si>
  <si>
    <r>
      <t>Autorizados en 1997</t>
    </r>
    <r>
      <rPr>
        <b/>
        <vertAlign val="superscript"/>
        <sz val="9"/>
        <rFont val="Montserrat"/>
      </rPr>
      <t xml:space="preserve"> </t>
    </r>
  </si>
  <si>
    <t>1_/ Se consideran los proyectos con recursos previstos en el PEF 2019, así como aquéllos que no tienen monto estimado pero continúan en etapa de “Varias (Cierre y otras)”, por lo que se incluye su seguimiento.</t>
  </si>
  <si>
    <t>2_/ El tipo de cambio utilizado fue de 18.8452 pesos por dólar correspondiente al cierre de diciembre de 2019.</t>
  </si>
  <si>
    <t>NA: No aplica .</t>
  </si>
  <si>
    <t>P_/ Información Preliminar.</t>
  </si>
  <si>
    <t>* Los ingresos acumulados a diciembre muestran los datos reales hasta el mes de noviembre del 2019 y los presupuestados a diciembre.</t>
  </si>
  <si>
    <t>p_/ Cifras Preliminares.</t>
  </si>
  <si>
    <t>1_/Proyectos en operación que concluyeron sus obligaciones financieras como PIDIREGAS.</t>
  </si>
  <si>
    <r>
      <t xml:space="preserve">COMPROMISOS DE PROYECTOS DE INVERSION FINANCIADA DIRECTA Y CONDICIONADA RESPECTO A SU COSTO TOTAL ADJUDICADOS, EN CONSTRUCCIÓN Y OPERACIÓN </t>
    </r>
    <r>
      <rPr>
        <b/>
        <vertAlign val="superscript"/>
        <sz val="11"/>
        <color theme="0"/>
        <rFont val="Montserrat"/>
      </rPr>
      <t>p_/</t>
    </r>
  </si>
  <si>
    <t>1_/  Se modificó el monto contratado, ya que el reportado en el PEF 2019 es menor al monto momprometido del periodo.</t>
  </si>
  <si>
    <t>2_/ El tipo de cambio utilizado para la presentación de la información en pesos es de 18.8452, correspondiente al cierre del cuarto trimestre del 2019.</t>
  </si>
  <si>
    <t>3_/La fecha de inicio de operación es la consignada en el Tomo VII del Presupuesto de Egresos de la Federación aprobado para el ejercicio fiscal 2019, corresponde al primer cierre parcial del proyecto.</t>
  </si>
  <si>
    <t>2_/ El tipo de cambio utilizado para la presentación de la información en pesos es de 18.8452 correspondiente al cierre del cuarto trimestre del 2019.</t>
  </si>
  <si>
    <t>(Millones de pesos a precios de 2019)</t>
  </si>
  <si>
    <r>
      <t xml:space="preserve">(Millones de pesos a precios de 2019) </t>
    </r>
    <r>
      <rPr>
        <b/>
        <vertAlign val="superscript"/>
        <sz val="11"/>
        <color theme="0"/>
        <rFont val="Montserrat"/>
      </rPr>
      <t>P_/</t>
    </r>
  </si>
  <si>
    <r>
      <t xml:space="preserve">EN OPERACIÓN   </t>
    </r>
    <r>
      <rPr>
        <b/>
        <vertAlign val="superscript"/>
        <sz val="11"/>
        <color theme="0"/>
        <rFont val="Montserrat"/>
      </rPr>
      <t>1_/</t>
    </r>
  </si>
  <si>
    <t>Enero - Diciembre 2019</t>
  </si>
  <si>
    <t>(Millones de pesos a precios de 2019) *</t>
  </si>
  <si>
    <r>
      <t xml:space="preserve">(Millones de pesos a precios de 2019) </t>
    </r>
    <r>
      <rPr>
        <b/>
        <vertAlign val="superscript"/>
        <sz val="11"/>
        <color theme="0"/>
        <rFont val="Montserrat"/>
      </rPr>
      <t>2_/</t>
    </r>
  </si>
  <si>
    <r>
      <t xml:space="preserve">FLUJO NETO DE PROYECTOS DE INFRAESTRUCTURA PRODUCTIVA DE LARGO PLAZO DE INVERSION CONDICIONADA EN OPERACIÓN </t>
    </r>
    <r>
      <rPr>
        <b/>
        <vertAlign val="superscript"/>
        <sz val="11"/>
        <color theme="0"/>
        <rFont val="Montserrat"/>
      </rPr>
      <t>P_/</t>
    </r>
  </si>
  <si>
    <t>Enero -Diciembre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</si>
</sst>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000000_);[Red]\(#,##0.0000000\)"/>
    <numFmt numFmtId="170" formatCode="#,##0.0"/>
    <numFmt numFmtId="171" formatCode="[$-80A]hh:mm:ss\ AM/PM"/>
    <numFmt numFmtId="172" formatCode="_(* #,##0.00_);_(* \(#,##0.00\);_(* &quot;-&quot;??_);_(@_)"/>
    <numFmt numFmtId="173" formatCode="General_)"/>
    <numFmt numFmtId="174" formatCode="0.0"/>
    <numFmt numFmtId="175" formatCode="#,##0.0_ ;[Red]\-#,##0.0\ "/>
    <numFmt numFmtId="176" formatCode="#,##0.0;[Red]\-#,##0.0"/>
    <numFmt numFmtId="177" formatCode="#,##0.0;[Red]#,##0.0"/>
    <numFmt numFmtId="178" formatCode="_(* #,##0.0_);_(* \(#,##0.0\);_(* &quot;-&quot;??_);_(@_)"/>
    <numFmt numFmtId="179" formatCode="0.0000"/>
    <numFmt numFmtId="180" formatCode="#,##0.0_);\(#,##0.0\)"/>
    <numFmt numFmtId="181" formatCode="_-* #,##0.0_-;\-* #,##0.0_-;_-* &quot;-&quot;?_-;_-@_-"/>
    <numFmt numFmtId="182" formatCode="#,##0.0_ ;\-#,##0.0\ "/>
    <numFmt numFmtId="183" formatCode="_-* #,##0_-;\-* #,##0_-;_-* &quot;-&quot;??_-;_-@_-"/>
    <numFmt numFmtId="184" formatCode="#,##0.0000000000"/>
    <numFmt numFmtId="185" formatCode="_(* #,##0.0_);_(* \(#,##0.0\);_(* &quot;-&quot;?_);_(@_)"/>
    <numFmt numFmtId="186" formatCode="0.000"/>
  </numFmts>
  <fonts count="48"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8"/>
      <color theme="1"/>
      <name val="Arial"/>
      <family val="2"/>
    </font>
    <font>
      <sz val="7"/>
      <name val="Arial"/>
      <family val="2"/>
    </font>
    <font>
      <sz val="18"/>
      <name val="Arial"/>
      <family val="2"/>
    </font>
    <font>
      <sz val="10"/>
      <name val="Arial"/>
    </font>
    <font>
      <sz val="11"/>
      <name val="Arial"/>
      <family val="2"/>
    </font>
    <font>
      <sz val="9"/>
      <name val="Arial"/>
      <family val="2"/>
    </font>
    <font>
      <sz val="6"/>
      <name val="Arial"/>
      <family val="2"/>
    </font>
    <font>
      <b/>
      <sz val="11"/>
      <name val="Arial"/>
      <family val="2"/>
    </font>
    <font>
      <sz val="11"/>
      <color theme="0"/>
      <name val="Arial"/>
      <family val="2"/>
    </font>
    <font>
      <sz val="10"/>
      <color theme="0"/>
      <name val="Arial"/>
      <family val="2"/>
    </font>
    <font>
      <sz val="9"/>
      <color indexed="9"/>
      <name val="Arial"/>
      <family val="2"/>
    </font>
    <font>
      <sz val="11"/>
      <name val="Calibri"/>
      <family val="2"/>
    </font>
    <font>
      <sz val="11"/>
      <color rgb="FF000000"/>
      <name val="Calibri"/>
      <family val="2"/>
    </font>
    <font>
      <sz val="12"/>
      <color indexed="22"/>
      <name val="Arial"/>
      <family val="2"/>
    </font>
    <font>
      <sz val="12"/>
      <color theme="0"/>
      <name val="Arial"/>
      <family val="2"/>
    </font>
    <font>
      <sz val="12"/>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b/>
      <sz val="11"/>
      <color theme="0"/>
      <name val="Montserrat"/>
    </font>
    <font>
      <b/>
      <vertAlign val="superscript"/>
      <sz val="11"/>
      <color theme="0"/>
      <name val="Montserrat"/>
    </font>
    <font>
      <sz val="11"/>
      <color theme="0"/>
      <name val="Montserrat"/>
    </font>
    <font>
      <sz val="8"/>
      <name val="Montserrat"/>
    </font>
    <font>
      <sz val="10"/>
      <name val="Montserrat"/>
    </font>
    <font>
      <sz val="7"/>
      <name val="Montserrat"/>
    </font>
    <font>
      <sz val="9"/>
      <name val="Montserrat"/>
    </font>
    <font>
      <sz val="9"/>
      <color indexed="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indexed="8"/>
      <name val="Montserrat"/>
    </font>
    <font>
      <sz val="11"/>
      <color theme="1"/>
      <name val="Montserrat"/>
    </font>
    <font>
      <b/>
      <sz val="12"/>
      <color indexed="23"/>
      <name val="Montserrat"/>
    </font>
    <font>
      <b/>
      <sz val="9"/>
      <color theme="0" tint="-4.9989318521683403E-2"/>
      <name val="Montserrat"/>
    </font>
    <font>
      <sz val="9"/>
      <color indexed="9"/>
      <name val="Montserrat"/>
    </font>
    <font>
      <b/>
      <vertAlign val="superscript"/>
      <sz val="9"/>
      <name val="Montserrat"/>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26">
    <xf numFmtId="0" fontId="0" fillId="0" borderId="0"/>
    <xf numFmtId="43" fontId="1" fillId="0" borderId="0" applyFont="0" applyFill="0" applyBorder="0" applyAlignment="0" applyProtection="0"/>
    <xf numFmtId="0" fontId="2" fillId="0" borderId="0"/>
    <xf numFmtId="0" fontId="8" fillId="0" borderId="0"/>
    <xf numFmtId="171" fontId="2" fillId="0" borderId="0"/>
    <xf numFmtId="171" fontId="2" fillId="0" borderId="0"/>
    <xf numFmtId="0" fontId="2" fillId="0" borderId="0"/>
    <xf numFmtId="165"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1" fillId="0" borderId="0"/>
    <xf numFmtId="0" fontId="2" fillId="0" borderId="0"/>
    <xf numFmtId="0" fontId="2" fillId="0" borderId="0"/>
    <xf numFmtId="0" fontId="2" fillId="0" borderId="0"/>
    <xf numFmtId="173" fontId="2" fillId="0" borderId="0"/>
    <xf numFmtId="9" fontId="2" fillId="0" borderId="0" applyFont="0" applyFill="0" applyBorder="0" applyAlignment="0" applyProtection="0"/>
    <xf numFmtId="9" fontId="2" fillId="0" borderId="0" applyFont="0" applyFill="0" applyBorder="0" applyAlignment="0" applyProtection="0"/>
    <xf numFmtId="0" fontId="9" fillId="0" borderId="0"/>
    <xf numFmtId="173" fontId="2" fillId="0" borderId="0"/>
    <xf numFmtId="9" fontId="1" fillId="0" borderId="0" applyFont="0" applyFill="0" applyBorder="0" applyAlignment="0" applyProtection="0"/>
    <xf numFmtId="174"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530">
    <xf numFmtId="0" fontId="0" fillId="0" borderId="0" xfId="0"/>
    <xf numFmtId="0" fontId="2" fillId="0" borderId="0" xfId="2" applyFont="1" applyFill="1"/>
    <xf numFmtId="0" fontId="2" fillId="0" borderId="0" xfId="2" applyFont="1" applyFill="1" applyAlignment="1">
      <alignment horizontal="right"/>
    </xf>
    <xf numFmtId="0" fontId="3" fillId="0" borderId="0" xfId="2" applyFont="1" applyFill="1"/>
    <xf numFmtId="0" fontId="3" fillId="0" borderId="0" xfId="2" applyFont="1" applyFill="1" applyAlignment="1">
      <alignment horizontal="right"/>
    </xf>
    <xf numFmtId="49" fontId="2" fillId="0" borderId="0" xfId="2" applyNumberFormat="1" applyFont="1" applyFill="1"/>
    <xf numFmtId="49" fontId="2" fillId="0" borderId="0" xfId="2" applyNumberFormat="1" applyFont="1" applyFill="1" applyAlignment="1">
      <alignment horizontal="right"/>
    </xf>
    <xf numFmtId="49" fontId="2" fillId="0" borderId="0" xfId="2" applyNumberFormat="1" applyFont="1" applyFill="1" applyAlignment="1">
      <alignment vertical="center"/>
    </xf>
    <xf numFmtId="49" fontId="2" fillId="0" borderId="0" xfId="2" applyNumberFormat="1" applyFont="1" applyFill="1" applyAlignment="1">
      <alignment horizontal="right" vertical="center"/>
    </xf>
    <xf numFmtId="0" fontId="2" fillId="0" borderId="0" xfId="2" applyFont="1" applyFill="1" applyBorder="1"/>
    <xf numFmtId="0" fontId="2" fillId="0" borderId="0" xfId="2" applyFont="1" applyFill="1" applyBorder="1" applyAlignment="1">
      <alignment horizontal="right"/>
    </xf>
    <xf numFmtId="0" fontId="5" fillId="0" borderId="0" xfId="2" applyFont="1" applyFill="1" applyBorder="1" applyAlignment="1">
      <alignment horizontal="center" wrapText="1"/>
    </xf>
    <xf numFmtId="164" fontId="5" fillId="0" borderId="0" xfId="2" applyNumberFormat="1" applyFont="1" applyFill="1" applyBorder="1" applyAlignment="1">
      <alignment horizontal="center"/>
    </xf>
    <xf numFmtId="0" fontId="2" fillId="0" borderId="0" xfId="2" applyFont="1" applyFill="1" applyBorder="1" applyProtection="1">
      <protection locked="0"/>
    </xf>
    <xf numFmtId="0" fontId="4" fillId="0" borderId="0" xfId="2" applyFont="1" applyFill="1" applyBorder="1" applyAlignment="1">
      <alignment horizontal="center"/>
    </xf>
    <xf numFmtId="0" fontId="5" fillId="0" borderId="0" xfId="2" applyFont="1" applyFill="1" applyBorder="1" applyAlignment="1">
      <alignment wrapText="1"/>
    </xf>
    <xf numFmtId="166" fontId="5" fillId="0" borderId="0" xfId="2" applyNumberFormat="1" applyFont="1" applyFill="1" applyBorder="1" applyAlignment="1">
      <alignment horizontal="center" wrapText="1"/>
    </xf>
    <xf numFmtId="0" fontId="4" fillId="0" borderId="0" xfId="2" applyFont="1" applyFill="1" applyBorder="1"/>
    <xf numFmtId="0" fontId="4" fillId="0" borderId="0" xfId="0" applyFont="1" applyFill="1" applyBorder="1" applyAlignment="1">
      <alignment horizontal="right"/>
    </xf>
    <xf numFmtId="0" fontId="4" fillId="0" borderId="0" xfId="2" applyFont="1" applyFill="1" applyBorder="1" applyAlignment="1">
      <alignment horizontal="center" wrapText="1"/>
    </xf>
    <xf numFmtId="2" fontId="3" fillId="0" borderId="0" xfId="2" applyNumberFormat="1" applyFont="1" applyFill="1" applyBorder="1"/>
    <xf numFmtId="0" fontId="3" fillId="0" borderId="0" xfId="2" applyFont="1" applyFill="1" applyBorder="1"/>
    <xf numFmtId="168" fontId="2" fillId="0" borderId="0" xfId="2" applyNumberFormat="1" applyFont="1" applyFill="1" applyBorder="1"/>
    <xf numFmtId="0" fontId="2" fillId="0" borderId="0" xfId="2" applyFont="1" applyFill="1" applyBorder="1" applyAlignment="1">
      <alignment horizontal="center"/>
    </xf>
    <xf numFmtId="0" fontId="6" fillId="0" borderId="0" xfId="0" applyFont="1" applyAlignment="1">
      <alignment horizontal="right"/>
    </xf>
    <xf numFmtId="0" fontId="4" fillId="0" borderId="0" xfId="0" applyFont="1" applyFill="1" applyBorder="1"/>
    <xf numFmtId="0" fontId="4" fillId="0" borderId="0" xfId="2" applyFont="1" applyFill="1" applyBorder="1" applyAlignment="1">
      <alignment wrapText="1"/>
    </xf>
    <xf numFmtId="0" fontId="5" fillId="0" borderId="0" xfId="0" applyFont="1" applyFill="1" applyBorder="1"/>
    <xf numFmtId="0" fontId="7" fillId="0" borderId="0" xfId="2" applyFont="1" applyFill="1" applyBorder="1"/>
    <xf numFmtId="0" fontId="2" fillId="0" borderId="0" xfId="2" applyFont="1" applyFill="1" applyAlignment="1">
      <alignment horizontal="center"/>
    </xf>
    <xf numFmtId="0" fontId="0" fillId="0" borderId="0" xfId="0" applyNumberFormat="1"/>
    <xf numFmtId="0" fontId="0" fillId="0" borderId="0" xfId="0" applyAlignment="1">
      <alignment wrapText="1"/>
    </xf>
    <xf numFmtId="14" fontId="0" fillId="0" borderId="0" xfId="0" applyNumberFormat="1"/>
    <xf numFmtId="0" fontId="0" fillId="2" borderId="0" xfId="0" applyFill="1"/>
    <xf numFmtId="43" fontId="10" fillId="0" borderId="0" xfId="9" applyFont="1" applyFill="1"/>
    <xf numFmtId="0" fontId="10" fillId="0" borderId="0" xfId="2" applyFont="1"/>
    <xf numFmtId="0" fontId="10" fillId="0" borderId="0" xfId="2" applyFont="1" applyFill="1"/>
    <xf numFmtId="43" fontId="10" fillId="0" borderId="0" xfId="9" applyFont="1"/>
    <xf numFmtId="164" fontId="10" fillId="0" borderId="0" xfId="2" applyNumberFormat="1" applyFont="1"/>
    <xf numFmtId="0" fontId="10" fillId="0" borderId="0" xfId="2" applyFont="1" applyAlignment="1">
      <alignment horizontal="center" vertical="center"/>
    </xf>
    <xf numFmtId="0" fontId="11" fillId="3" borderId="0" xfId="2" applyFont="1" applyFill="1" applyAlignment="1">
      <alignment horizontal="centerContinuous"/>
    </xf>
    <xf numFmtId="0" fontId="11" fillId="3" borderId="0" xfId="2" applyFont="1" applyFill="1"/>
    <xf numFmtId="49" fontId="7" fillId="3" borderId="4" xfId="2" applyNumberFormat="1" applyFont="1" applyFill="1" applyBorder="1" applyAlignment="1">
      <alignment horizontal="center"/>
    </xf>
    <xf numFmtId="49" fontId="4" fillId="3" borderId="4" xfId="2" applyNumberFormat="1" applyFont="1" applyFill="1" applyBorder="1" applyAlignment="1">
      <alignment horizontal="center"/>
    </xf>
    <xf numFmtId="49" fontId="7" fillId="0" borderId="4" xfId="2" applyNumberFormat="1" applyFont="1" applyFill="1" applyBorder="1" applyAlignment="1">
      <alignment horizontal="center"/>
    </xf>
    <xf numFmtId="0" fontId="2" fillId="3" borderId="0" xfId="2" applyFont="1" applyFill="1"/>
    <xf numFmtId="164" fontId="3" fillId="0" borderId="0" xfId="2" applyNumberFormat="1" applyFont="1" applyAlignment="1">
      <alignment horizontal="center"/>
    </xf>
    <xf numFmtId="0" fontId="2" fillId="0" borderId="0" xfId="2" applyFont="1"/>
    <xf numFmtId="0" fontId="2" fillId="0" borderId="0" xfId="2" applyNumberFormat="1" applyFont="1" applyFill="1"/>
    <xf numFmtId="175" fontId="11" fillId="0" borderId="0" xfId="9" applyNumberFormat="1" applyFont="1" applyFill="1" applyAlignment="1">
      <alignment horizontal="right"/>
    </xf>
    <xf numFmtId="175" fontId="11" fillId="0" borderId="0" xfId="2" applyNumberFormat="1" applyFont="1" applyFill="1" applyAlignment="1">
      <alignment horizontal="right"/>
    </xf>
    <xf numFmtId="0" fontId="11" fillId="0" borderId="0" xfId="2" applyFont="1" applyFill="1"/>
    <xf numFmtId="0" fontId="11" fillId="0" borderId="0" xfId="2" applyFont="1" applyFill="1" applyBorder="1"/>
    <xf numFmtId="0" fontId="11" fillId="0" borderId="0" xfId="2" applyFont="1" applyFill="1" applyAlignment="1"/>
    <xf numFmtId="0" fontId="11" fillId="0" borderId="0" xfId="2" applyFont="1" applyFill="1" applyBorder="1" applyAlignment="1"/>
    <xf numFmtId="175" fontId="11" fillId="2" borderId="0" xfId="9" applyNumberFormat="1" applyFont="1" applyFill="1" applyAlignment="1">
      <alignment horizontal="right"/>
    </xf>
    <xf numFmtId="175" fontId="11" fillId="2" borderId="0" xfId="2" applyNumberFormat="1" applyFont="1" applyFill="1" applyAlignment="1">
      <alignment horizontal="right"/>
    </xf>
    <xf numFmtId="0" fontId="11" fillId="2" borderId="0" xfId="2" applyFont="1" applyFill="1"/>
    <xf numFmtId="0" fontId="4" fillId="0" borderId="0" xfId="2" applyFont="1" applyFill="1" applyBorder="1" applyAlignment="1">
      <alignment vertical="top"/>
    </xf>
    <xf numFmtId="0" fontId="4" fillId="0" borderId="0" xfId="2" applyFont="1" applyFill="1" applyBorder="1" applyAlignment="1">
      <alignment vertical="top" wrapText="1"/>
    </xf>
    <xf numFmtId="176" fontId="4" fillId="0" borderId="0" xfId="9" applyNumberFormat="1" applyFont="1" applyFill="1" applyBorder="1" applyAlignment="1">
      <alignment horizontal="center"/>
    </xf>
    <xf numFmtId="165" fontId="4" fillId="0" borderId="0" xfId="9" applyNumberFormat="1" applyFont="1" applyFill="1" applyBorder="1" applyAlignment="1">
      <alignment horizontal="center"/>
    </xf>
    <xf numFmtId="174" fontId="4" fillId="0" borderId="0" xfId="2" applyNumberFormat="1" applyFont="1" applyFill="1" applyBorder="1" applyAlignment="1">
      <alignment horizontal="center"/>
    </xf>
    <xf numFmtId="174" fontId="4" fillId="0" borderId="0" xfId="2" applyNumberFormat="1" applyFont="1" applyFill="1" applyBorder="1"/>
    <xf numFmtId="174" fontId="4" fillId="0" borderId="0" xfId="2" applyNumberFormat="1" applyFont="1" applyFill="1" applyAlignment="1">
      <alignment horizontal="center"/>
    </xf>
    <xf numFmtId="170" fontId="2" fillId="0" borderId="0" xfId="2" applyNumberFormat="1" applyFont="1"/>
    <xf numFmtId="165" fontId="2" fillId="0" borderId="0" xfId="2" applyNumberFormat="1" applyFont="1"/>
    <xf numFmtId="0" fontId="4" fillId="0" borderId="0" xfId="2" applyFont="1"/>
    <xf numFmtId="0" fontId="12" fillId="0" borderId="0" xfId="2" applyFont="1" applyAlignment="1">
      <alignment vertical="center"/>
    </xf>
    <xf numFmtId="0" fontId="12" fillId="0" borderId="0" xfId="2" applyFont="1" applyBorder="1"/>
    <xf numFmtId="175" fontId="4" fillId="0" borderId="0" xfId="9" applyNumberFormat="1" applyFont="1" applyFill="1" applyAlignment="1">
      <alignment horizontal="center"/>
    </xf>
    <xf numFmtId="174" fontId="2" fillId="0" borderId="0" xfId="2" applyNumberFormat="1" applyFont="1" applyFill="1"/>
    <xf numFmtId="170" fontId="7" fillId="0" borderId="0" xfId="2" applyNumberFormat="1" applyFont="1" applyFill="1" applyAlignment="1">
      <alignment horizontal="right"/>
    </xf>
    <xf numFmtId="0" fontId="4" fillId="0" borderId="0" xfId="2" applyFont="1" applyFill="1" applyAlignment="1">
      <alignment vertical="center"/>
    </xf>
    <xf numFmtId="0" fontId="4" fillId="0" borderId="0" xfId="2" applyNumberFormat="1" applyFont="1" applyFill="1" applyBorder="1" applyAlignment="1">
      <alignment horizontal="center" vertical="top"/>
    </xf>
    <xf numFmtId="174" fontId="4" fillId="0" borderId="0" xfId="2" applyNumberFormat="1" applyFont="1" applyFill="1"/>
    <xf numFmtId="43" fontId="4" fillId="0" borderId="0" xfId="9" applyFont="1" applyFill="1" applyBorder="1" applyAlignment="1">
      <alignment horizontal="center"/>
    </xf>
    <xf numFmtId="0" fontId="12" fillId="0" borderId="0" xfId="2" applyFont="1" applyAlignment="1">
      <alignment vertical="center"/>
    </xf>
    <xf numFmtId="0" fontId="10" fillId="0" borderId="0" xfId="18" applyFont="1" applyAlignment="1">
      <alignment vertical="center"/>
    </xf>
    <xf numFmtId="0" fontId="10" fillId="0" borderId="0" xfId="18" quotePrefix="1" applyFont="1" applyAlignment="1">
      <alignment vertical="center"/>
    </xf>
    <xf numFmtId="0" fontId="10" fillId="0" borderId="0" xfId="18" applyFont="1" applyFill="1" applyAlignment="1">
      <alignment vertical="center"/>
    </xf>
    <xf numFmtId="177" fontId="10" fillId="0" borderId="0" xfId="18" applyNumberFormat="1" applyFont="1" applyFill="1" applyAlignment="1">
      <alignment vertical="center"/>
    </xf>
    <xf numFmtId="0" fontId="4" fillId="0" borderId="0" xfId="18" applyFont="1" applyFill="1" applyAlignment="1">
      <alignment vertical="center"/>
    </xf>
    <xf numFmtId="0" fontId="4" fillId="0" borderId="0" xfId="18" applyFont="1" applyAlignment="1">
      <alignment vertical="center"/>
    </xf>
    <xf numFmtId="0" fontId="10" fillId="0" borderId="0" xfId="2" applyFont="1" applyAlignment="1">
      <alignment vertical="center"/>
    </xf>
    <xf numFmtId="0" fontId="14" fillId="0" borderId="0" xfId="2" applyFont="1" applyAlignment="1">
      <alignment horizontal="center" vertical="center"/>
    </xf>
    <xf numFmtId="179" fontId="15" fillId="5" borderId="0" xfId="2" applyNumberFormat="1" applyFont="1" applyFill="1" applyAlignment="1">
      <alignment horizontal="center" vertical="center"/>
    </xf>
    <xf numFmtId="170" fontId="2" fillId="0" borderId="0" xfId="2" applyNumberFormat="1" applyFont="1" applyFill="1" applyAlignment="1">
      <alignment vertical="center"/>
    </xf>
    <xf numFmtId="0" fontId="2" fillId="0" borderId="0" xfId="2" applyFont="1" applyFill="1" applyAlignment="1">
      <alignment vertical="center"/>
    </xf>
    <xf numFmtId="165" fontId="2" fillId="0" borderId="0" xfId="1" applyNumberFormat="1" applyFont="1" applyFill="1" applyAlignment="1">
      <alignment vertical="center"/>
    </xf>
    <xf numFmtId="0" fontId="11" fillId="0" borderId="0" xfId="2" applyFont="1" applyFill="1" applyBorder="1" applyAlignment="1">
      <alignment vertical="center"/>
    </xf>
    <xf numFmtId="170" fontId="10"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vertical="center"/>
    </xf>
    <xf numFmtId="0" fontId="2" fillId="0" borderId="0" xfId="2" applyFont="1" applyFill="1" applyBorder="1" applyAlignment="1">
      <alignment vertical="center"/>
    </xf>
    <xf numFmtId="165" fontId="17" fillId="0" borderId="0" xfId="23" applyNumberFormat="1" applyFont="1" applyFill="1" applyBorder="1" applyAlignment="1">
      <alignment vertical="center"/>
    </xf>
    <xf numFmtId="165" fontId="18" fillId="0" borderId="0" xfId="23" applyNumberFormat="1" applyFont="1" applyFill="1" applyBorder="1" applyAlignment="1">
      <alignment vertical="center"/>
    </xf>
    <xf numFmtId="170" fontId="4" fillId="0" borderId="0" xfId="2" applyNumberFormat="1" applyFont="1" applyFill="1" applyBorder="1" applyAlignment="1">
      <alignment vertical="center"/>
    </xf>
    <xf numFmtId="181" fontId="2" fillId="0" borderId="0" xfId="2" applyNumberFormat="1" applyFont="1" applyFill="1" applyAlignment="1">
      <alignment vertical="center"/>
    </xf>
    <xf numFmtId="0" fontId="12" fillId="0" borderId="0" xfId="2" applyFont="1" applyFill="1" applyAlignment="1">
      <alignment vertical="center"/>
    </xf>
    <xf numFmtId="0" fontId="2" fillId="0" borderId="0" xfId="2" applyFont="1" applyAlignment="1">
      <alignment vertical="center"/>
    </xf>
    <xf numFmtId="170" fontId="19" fillId="0" borderId="0" xfId="2" applyNumberFormat="1" applyFont="1" applyFill="1" applyAlignment="1">
      <alignment vertical="center"/>
    </xf>
    <xf numFmtId="0" fontId="19" fillId="0" borderId="0" xfId="2" applyFont="1" applyFill="1" applyAlignment="1">
      <alignment vertical="center"/>
    </xf>
    <xf numFmtId="170" fontId="10" fillId="0" borderId="0" xfId="2" applyNumberFormat="1" applyFont="1" applyFill="1" applyAlignment="1">
      <alignment vertical="center"/>
    </xf>
    <xf numFmtId="0" fontId="10" fillId="0" borderId="0" xfId="2" applyFont="1" applyFill="1" applyAlignment="1">
      <alignment vertical="center"/>
    </xf>
    <xf numFmtId="170" fontId="20" fillId="0" borderId="0" xfId="2" applyNumberFormat="1" applyFont="1" applyFill="1" applyAlignment="1">
      <alignment horizontal="center" vertical="center"/>
    </xf>
    <xf numFmtId="0" fontId="11" fillId="0" borderId="0" xfId="2" applyFont="1" applyFill="1" applyAlignment="1">
      <alignment vertical="center"/>
    </xf>
    <xf numFmtId="170" fontId="10" fillId="0" borderId="0" xfId="1" applyNumberFormat="1" applyFont="1" applyFill="1" applyAlignment="1">
      <alignment vertical="center"/>
    </xf>
    <xf numFmtId="0" fontId="10" fillId="0" borderId="0" xfId="2" applyFont="1" applyFill="1" applyBorder="1" applyAlignment="1">
      <alignment vertical="center"/>
    </xf>
    <xf numFmtId="183" fontId="10" fillId="0" borderId="0" xfId="1" applyNumberFormat="1" applyFont="1" applyFill="1" applyBorder="1" applyAlignment="1">
      <alignment vertical="center"/>
    </xf>
    <xf numFmtId="175" fontId="10" fillId="0" borderId="0" xfId="2" applyNumberFormat="1" applyFont="1" applyFill="1" applyBorder="1" applyAlignment="1">
      <alignment vertical="center"/>
    </xf>
    <xf numFmtId="184" fontId="10" fillId="0" borderId="0" xfId="2" applyNumberFormat="1" applyFont="1" applyFill="1" applyBorder="1" applyAlignment="1">
      <alignment vertical="center"/>
    </xf>
    <xf numFmtId="184" fontId="10" fillId="0" borderId="0" xfId="1" applyNumberFormat="1" applyFont="1" applyFill="1" applyBorder="1" applyAlignment="1">
      <alignment vertical="center"/>
    </xf>
    <xf numFmtId="170" fontId="4" fillId="0" borderId="0" xfId="2" applyNumberFormat="1" applyFont="1" applyFill="1" applyAlignment="1">
      <alignment vertical="center"/>
    </xf>
    <xf numFmtId="183" fontId="4" fillId="0" borderId="0" xfId="2" applyNumberFormat="1" applyFont="1" applyFill="1" applyAlignment="1">
      <alignment vertical="center"/>
    </xf>
    <xf numFmtId="0" fontId="21" fillId="0" borderId="0" xfId="2" applyFont="1" applyFill="1" applyAlignment="1">
      <alignment vertical="center"/>
    </xf>
    <xf numFmtId="0" fontId="21" fillId="0" borderId="0" xfId="2" applyFont="1" applyFill="1" applyAlignment="1">
      <alignment horizontal="center" vertical="center"/>
    </xf>
    <xf numFmtId="9" fontId="21" fillId="0" borderId="0" xfId="20" applyFont="1" applyFill="1" applyAlignment="1">
      <alignment vertical="center"/>
    </xf>
    <xf numFmtId="170" fontId="21" fillId="0" borderId="0" xfId="2" applyNumberFormat="1" applyFont="1" applyFill="1" applyAlignment="1">
      <alignment vertical="center"/>
    </xf>
    <xf numFmtId="165" fontId="21" fillId="0" borderId="0" xfId="1" applyNumberFormat="1" applyFont="1" applyFill="1" applyAlignment="1">
      <alignment vertical="center"/>
    </xf>
    <xf numFmtId="181" fontId="21" fillId="0" borderId="0" xfId="2" applyNumberFormat="1" applyFont="1" applyFill="1" applyAlignment="1">
      <alignment vertical="center"/>
    </xf>
    <xf numFmtId="0" fontId="4" fillId="0" borderId="0" xfId="2" applyFont="1" applyFill="1" applyAlignment="1">
      <alignment horizontal="center" vertical="center"/>
    </xf>
    <xf numFmtId="9" fontId="4" fillId="0" borderId="0" xfId="20" applyFont="1" applyFill="1" applyAlignment="1">
      <alignment vertical="center"/>
    </xf>
    <xf numFmtId="165" fontId="4" fillId="0" borderId="0" xfId="1" applyNumberFormat="1" applyFont="1" applyFill="1" applyAlignment="1">
      <alignment vertical="center"/>
    </xf>
    <xf numFmtId="43" fontId="4" fillId="0" borderId="0" xfId="2" applyNumberFormat="1" applyFont="1" applyFill="1" applyAlignment="1">
      <alignment vertical="center"/>
    </xf>
    <xf numFmtId="0" fontId="4" fillId="0" borderId="0" xfId="2" applyFont="1" applyAlignment="1">
      <alignment vertical="center"/>
    </xf>
    <xf numFmtId="0" fontId="4" fillId="0" borderId="0" xfId="2" applyFont="1" applyAlignment="1">
      <alignment horizontal="center" vertical="center"/>
    </xf>
    <xf numFmtId="9" fontId="4" fillId="0" borderId="0" xfId="20" applyFont="1" applyAlignment="1">
      <alignment vertical="center"/>
    </xf>
    <xf numFmtId="179" fontId="22" fillId="0" borderId="0" xfId="2" applyNumberFormat="1" applyFont="1" applyFill="1" applyAlignment="1">
      <alignment vertical="center"/>
    </xf>
    <xf numFmtId="0" fontId="2" fillId="0" borderId="0" xfId="2" applyFill="1" applyBorder="1" applyAlignment="1">
      <alignment vertical="center"/>
    </xf>
    <xf numFmtId="0" fontId="2" fillId="0" borderId="0" xfId="2" applyFont="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0" fontId="2" fillId="0" borderId="0" xfId="2" applyFont="1" applyBorder="1" applyAlignment="1">
      <alignment horizontal="center" vertical="center"/>
    </xf>
    <xf numFmtId="0" fontId="2" fillId="4" borderId="0" xfId="2" applyFill="1" applyBorder="1" applyAlignment="1">
      <alignment vertical="center"/>
    </xf>
    <xf numFmtId="1" fontId="2" fillId="0" borderId="0" xfId="2" applyNumberFormat="1" applyFont="1" applyFill="1" applyBorder="1" applyAlignment="1">
      <alignment horizontal="center" vertical="center"/>
    </xf>
    <xf numFmtId="0" fontId="3" fillId="0" borderId="0" xfId="2" applyFont="1" applyBorder="1" applyAlignment="1">
      <alignment vertical="center"/>
    </xf>
    <xf numFmtId="0" fontId="2" fillId="0" borderId="0" xfId="2" applyAlignment="1">
      <alignment vertical="center"/>
    </xf>
    <xf numFmtId="0" fontId="7" fillId="0" borderId="0" xfId="2" applyFont="1" applyAlignment="1">
      <alignment horizontal="justify" vertical="center" wrapText="1"/>
    </xf>
    <xf numFmtId="0" fontId="7" fillId="0" borderId="0" xfId="2" applyFont="1" applyAlignment="1">
      <alignment vertical="center"/>
    </xf>
    <xf numFmtId="170" fontId="7" fillId="0" borderId="0" xfId="2" applyNumberFormat="1" applyFont="1" applyAlignment="1">
      <alignment horizontal="right" vertical="center"/>
    </xf>
    <xf numFmtId="17" fontId="7" fillId="0" borderId="0" xfId="2" applyNumberFormat="1"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10" fillId="0" borderId="0" xfId="2" applyFont="1" applyBorder="1" applyAlignment="1">
      <alignment vertical="center"/>
    </xf>
    <xf numFmtId="0" fontId="3" fillId="0" borderId="0" xfId="2" applyFont="1" applyBorder="1" applyAlignment="1">
      <alignment horizontal="center" vertical="center"/>
    </xf>
    <xf numFmtId="164" fontId="2" fillId="0" borderId="0" xfId="2" applyNumberFormat="1" applyFont="1" applyFill="1" applyBorder="1" applyAlignment="1">
      <alignment vertical="center"/>
    </xf>
    <xf numFmtId="0" fontId="11" fillId="0" borderId="0" xfId="2" applyFont="1" applyAlignment="1">
      <alignment vertical="center"/>
    </xf>
    <xf numFmtId="186" fontId="11" fillId="0" borderId="0" xfId="2" applyNumberFormat="1" applyFont="1" applyAlignment="1">
      <alignment horizontal="right" vertical="center"/>
    </xf>
    <xf numFmtId="0" fontId="11" fillId="0" borderId="0" xfId="2" applyFont="1" applyAlignment="1">
      <alignment horizontal="center" vertical="center"/>
    </xf>
    <xf numFmtId="0" fontId="11" fillId="0" borderId="0" xfId="2" applyFont="1" applyBorder="1" applyAlignment="1">
      <alignment horizontal="center" vertical="center"/>
    </xf>
    <xf numFmtId="186" fontId="2" fillId="0" borderId="0" xfId="2" applyNumberFormat="1" applyFont="1" applyAlignment="1">
      <alignment horizontal="right" vertical="center"/>
    </xf>
    <xf numFmtId="0" fontId="2" fillId="0" borderId="0" xfId="2" applyFont="1" applyAlignment="1">
      <alignment horizontal="center" vertical="center"/>
    </xf>
    <xf numFmtId="0" fontId="9" fillId="0" borderId="0" xfId="18"/>
    <xf numFmtId="0" fontId="24" fillId="0" borderId="0" xfId="0" applyFont="1" applyFill="1" applyBorder="1" applyAlignment="1">
      <alignment vertical="center"/>
    </xf>
    <xf numFmtId="0" fontId="25" fillId="0" borderId="0" xfId="0" applyFont="1" applyFill="1" applyBorder="1" applyAlignment="1">
      <alignment vertical="center"/>
    </xf>
    <xf numFmtId="0" fontId="2" fillId="0" borderId="0" xfId="2"/>
    <xf numFmtId="0" fontId="2" fillId="0" borderId="0" xfId="2" applyFill="1"/>
    <xf numFmtId="0" fontId="29" fillId="6" borderId="0" xfId="2" applyNumberFormat="1" applyFont="1" applyFill="1" applyBorder="1" applyAlignment="1">
      <alignment horizontal="left" vertical="center"/>
    </xf>
    <xf numFmtId="0" fontId="29" fillId="6" borderId="0" xfId="2" applyFont="1" applyFill="1" applyBorder="1" applyAlignment="1">
      <alignment horizontal="left" vertical="top"/>
    </xf>
    <xf numFmtId="0" fontId="29" fillId="6" borderId="0" xfId="2" applyFont="1" applyFill="1" applyBorder="1" applyAlignment="1">
      <alignment horizontal="left"/>
    </xf>
    <xf numFmtId="0" fontId="31" fillId="6" borderId="0" xfId="2" applyFont="1" applyFill="1" applyBorder="1" applyAlignment="1">
      <alignment horizontal="left"/>
    </xf>
    <xf numFmtId="0" fontId="29" fillId="6" borderId="0" xfId="2" applyFont="1" applyFill="1" applyBorder="1" applyAlignment="1">
      <alignment vertical="top"/>
    </xf>
    <xf numFmtId="0" fontId="29" fillId="6" borderId="0" xfId="2" applyFont="1" applyFill="1" applyBorder="1" applyAlignment="1"/>
    <xf numFmtId="0" fontId="29" fillId="6" borderId="0" xfId="2" applyFont="1" applyFill="1" applyBorder="1" applyAlignment="1">
      <alignment horizontal="left" indent="1"/>
    </xf>
    <xf numFmtId="0" fontId="29" fillId="6" borderId="0" xfId="0" applyFont="1" applyFill="1" applyAlignment="1">
      <alignment horizontal="left"/>
    </xf>
    <xf numFmtId="0" fontId="33" fillId="0" borderId="0" xfId="2" applyFont="1" applyFill="1"/>
    <xf numFmtId="0" fontId="36" fillId="0" borderId="0" xfId="2" applyFont="1" applyFill="1" applyBorder="1" applyAlignment="1">
      <alignment horizontal="center"/>
    </xf>
    <xf numFmtId="0" fontId="35" fillId="0" borderId="0" xfId="2" applyFont="1" applyFill="1"/>
    <xf numFmtId="49" fontId="35" fillId="0" borderId="0" xfId="2" applyNumberFormat="1" applyFont="1" applyFill="1"/>
    <xf numFmtId="0" fontId="36" fillId="0" borderId="0" xfId="2" applyFont="1" applyFill="1" applyBorder="1" applyAlignment="1">
      <alignment horizontal="center" vertical="center"/>
    </xf>
    <xf numFmtId="0" fontId="35" fillId="0" borderId="0" xfId="2" applyFont="1" applyFill="1" applyBorder="1" applyAlignment="1">
      <alignment horizontal="center" vertical="center"/>
    </xf>
    <xf numFmtId="0" fontId="36" fillId="0" borderId="0" xfId="2" applyFont="1" applyFill="1" applyBorder="1" applyAlignment="1">
      <alignment horizontal="center" vertical="center" wrapText="1"/>
    </xf>
    <xf numFmtId="49" fontId="35" fillId="0" borderId="0" xfId="2" applyNumberFormat="1" applyFont="1" applyFill="1" applyAlignment="1">
      <alignment vertical="center"/>
    </xf>
    <xf numFmtId="49" fontId="35" fillId="0" borderId="1" xfId="2" applyNumberFormat="1" applyFont="1" applyFill="1" applyBorder="1" applyAlignment="1">
      <alignment horizontal="center"/>
    </xf>
    <xf numFmtId="49" fontId="36" fillId="0" borderId="1" xfId="2" applyNumberFormat="1" applyFont="1" applyFill="1" applyBorder="1" applyAlignment="1">
      <alignment horizontal="center"/>
    </xf>
    <xf numFmtId="0" fontId="36" fillId="0" borderId="1" xfId="2" applyFont="1" applyFill="1" applyBorder="1" applyAlignment="1">
      <alignment horizontal="center" vertical="center"/>
    </xf>
    <xf numFmtId="164" fontId="35" fillId="0" borderId="0" xfId="2" applyNumberFormat="1" applyFont="1" applyFill="1" applyBorder="1" applyAlignment="1">
      <alignment horizontal="center"/>
    </xf>
    <xf numFmtId="0" fontId="35" fillId="0" borderId="0" xfId="2" applyFont="1" applyFill="1" applyBorder="1" applyProtection="1">
      <protection locked="0"/>
    </xf>
    <xf numFmtId="0" fontId="35" fillId="0" borderId="0" xfId="2" applyFont="1" applyFill="1" applyBorder="1"/>
    <xf numFmtId="0" fontId="35" fillId="0" borderId="0" xfId="2" applyFont="1" applyFill="1" applyBorder="1" applyAlignment="1">
      <alignment horizontal="center" wrapText="1"/>
    </xf>
    <xf numFmtId="167" fontId="35" fillId="0" borderId="0" xfId="2" applyNumberFormat="1" applyFont="1" applyFill="1" applyBorder="1" applyAlignment="1">
      <alignment horizontal="left"/>
    </xf>
    <xf numFmtId="2" fontId="39" fillId="0" borderId="0" xfId="2" applyNumberFormat="1" applyFont="1" applyFill="1" applyBorder="1"/>
    <xf numFmtId="0" fontId="35" fillId="0" borderId="0" xfId="0" applyFont="1" applyFill="1" applyBorder="1" applyAlignment="1">
      <alignment horizontal="center"/>
    </xf>
    <xf numFmtId="0" fontId="40" fillId="0" borderId="0" xfId="0" applyFont="1" applyFill="1" applyBorder="1" applyAlignment="1">
      <alignment horizontal="left"/>
    </xf>
    <xf numFmtId="170" fontId="40" fillId="0" borderId="0" xfId="0" applyNumberFormat="1" applyFont="1" applyFill="1" applyBorder="1" applyAlignment="1">
      <alignment horizontal="center"/>
    </xf>
    <xf numFmtId="170" fontId="35" fillId="0" borderId="0" xfId="0" applyNumberFormat="1" applyFont="1" applyFill="1" applyBorder="1" applyAlignment="1">
      <alignment horizontal="center"/>
    </xf>
    <xf numFmtId="0" fontId="35" fillId="0" borderId="0" xfId="2" applyFont="1" applyFill="1" applyBorder="1" applyAlignment="1"/>
    <xf numFmtId="0" fontId="4" fillId="0" borderId="0" xfId="0" applyFont="1" applyFill="1" applyBorder="1" applyAlignment="1">
      <alignment horizontal="right" wrapText="1"/>
    </xf>
    <xf numFmtId="0" fontId="2" fillId="0" borderId="0" xfId="2" applyFont="1" applyFill="1" applyBorder="1" applyAlignment="1">
      <alignment horizontal="right" wrapText="1"/>
    </xf>
    <xf numFmtId="167" fontId="35" fillId="0" borderId="0" xfId="2" applyNumberFormat="1" applyFont="1" applyFill="1" applyBorder="1" applyAlignment="1">
      <alignment horizontal="left" wrapText="1"/>
    </xf>
    <xf numFmtId="2" fontId="39" fillId="0" borderId="0" xfId="2" applyNumberFormat="1" applyFont="1" applyFill="1" applyBorder="1" applyAlignment="1">
      <alignment wrapText="1"/>
    </xf>
    <xf numFmtId="2" fontId="3" fillId="0" borderId="0" xfId="2" applyNumberFormat="1" applyFont="1" applyFill="1" applyBorder="1" applyAlignment="1">
      <alignment wrapText="1"/>
    </xf>
    <xf numFmtId="0" fontId="3" fillId="0" borderId="0" xfId="2" applyFont="1" applyFill="1" applyBorder="1" applyAlignment="1">
      <alignment wrapText="1"/>
    </xf>
    <xf numFmtId="168" fontId="2" fillId="0" borderId="0" xfId="2" applyNumberFormat="1" applyFont="1" applyFill="1" applyBorder="1" applyAlignment="1">
      <alignment wrapText="1"/>
    </xf>
    <xf numFmtId="0" fontId="2" fillId="0" borderId="0" xfId="2" applyFont="1" applyFill="1" applyBorder="1" applyAlignment="1">
      <alignment wrapText="1"/>
    </xf>
    <xf numFmtId="0" fontId="2" fillId="0" borderId="6" xfId="2" applyFont="1" applyFill="1" applyBorder="1"/>
    <xf numFmtId="49" fontId="39" fillId="0" borderId="7" xfId="2" applyNumberFormat="1" applyFont="1" applyFill="1" applyBorder="1" applyAlignment="1">
      <alignment horizontal="center"/>
    </xf>
    <xf numFmtId="49" fontId="42" fillId="0" borderId="7" xfId="2" applyNumberFormat="1" applyFont="1" applyFill="1" applyBorder="1" applyAlignment="1">
      <alignment horizontal="center"/>
    </xf>
    <xf numFmtId="0" fontId="42" fillId="0" borderId="7" xfId="2" applyFont="1" applyFill="1" applyBorder="1" applyAlignment="1">
      <alignment horizontal="center" vertical="center"/>
    </xf>
    <xf numFmtId="0" fontId="35" fillId="7" borderId="0" xfId="2" applyFont="1" applyFill="1" applyBorder="1" applyAlignment="1">
      <alignment horizontal="center" vertical="center"/>
    </xf>
    <xf numFmtId="0" fontId="39" fillId="7" borderId="0" xfId="2" applyFont="1" applyFill="1" applyBorder="1" applyAlignment="1">
      <alignment horizontal="center" wrapText="1"/>
    </xf>
    <xf numFmtId="164" fontId="39" fillId="7" borderId="0" xfId="2" applyNumberFormat="1" applyFont="1" applyFill="1" applyBorder="1" applyAlignment="1">
      <alignment horizontal="center"/>
    </xf>
    <xf numFmtId="164" fontId="35" fillId="7" borderId="0" xfId="2" applyNumberFormat="1" applyFont="1" applyFill="1" applyBorder="1" applyAlignment="1">
      <alignment horizontal="center"/>
    </xf>
    <xf numFmtId="0" fontId="35" fillId="7" borderId="0" xfId="2" applyFont="1" applyFill="1" applyBorder="1" applyAlignment="1">
      <alignment horizontal="center"/>
    </xf>
    <xf numFmtId="0" fontId="39" fillId="7" borderId="0" xfId="2" applyFont="1" applyFill="1" applyBorder="1" applyAlignment="1">
      <alignment horizontal="left" wrapText="1"/>
    </xf>
    <xf numFmtId="165" fontId="39" fillId="7" borderId="0" xfId="1" applyNumberFormat="1" applyFont="1" applyFill="1" applyBorder="1" applyAlignment="1">
      <alignment horizontal="center" wrapText="1"/>
    </xf>
    <xf numFmtId="0" fontId="39" fillId="7" borderId="0" xfId="2" applyFont="1" applyFill="1" applyBorder="1" applyAlignment="1">
      <alignment wrapText="1"/>
    </xf>
    <xf numFmtId="166" fontId="39" fillId="7" borderId="0" xfId="2" applyNumberFormat="1" applyFont="1" applyFill="1" applyBorder="1" applyAlignment="1">
      <alignment horizontal="center" wrapText="1"/>
    </xf>
    <xf numFmtId="0" fontId="35" fillId="7" borderId="0" xfId="2" applyFont="1" applyFill="1" applyBorder="1"/>
    <xf numFmtId="0" fontId="35" fillId="7" borderId="0" xfId="0" applyFont="1" applyFill="1" applyBorder="1" applyAlignment="1">
      <alignment horizontal="right"/>
    </xf>
    <xf numFmtId="0" fontId="40" fillId="7" borderId="0" xfId="0" applyFont="1" applyFill="1" applyBorder="1" applyAlignment="1">
      <alignment horizontal="left" indent="1"/>
    </xf>
    <xf numFmtId="0" fontId="35" fillId="7" borderId="0" xfId="2" applyFont="1" applyFill="1" applyBorder="1" applyAlignment="1">
      <alignment horizontal="center" wrapText="1"/>
    </xf>
    <xf numFmtId="164" fontId="35" fillId="7" borderId="0" xfId="0" applyNumberFormat="1" applyFont="1" applyFill="1" applyBorder="1" applyAlignment="1">
      <alignment horizontal="center"/>
    </xf>
    <xf numFmtId="164" fontId="40" fillId="7" borderId="0" xfId="0" applyNumberFormat="1" applyFont="1" applyFill="1" applyBorder="1" applyAlignment="1">
      <alignment horizontal="center"/>
    </xf>
    <xf numFmtId="0" fontId="35" fillId="7" borderId="0" xfId="2" applyFont="1" applyFill="1" applyBorder="1" applyAlignment="1">
      <alignment horizontal="right"/>
    </xf>
    <xf numFmtId="0" fontId="35" fillId="7" borderId="0" xfId="0" applyFont="1" applyFill="1" applyBorder="1" applyAlignment="1">
      <alignment horizontal="right" wrapText="1"/>
    </xf>
    <xf numFmtId="0" fontId="40" fillId="7" borderId="0" xfId="0" applyFont="1" applyFill="1" applyBorder="1" applyAlignment="1">
      <alignment horizontal="left" wrapText="1"/>
    </xf>
    <xf numFmtId="164" fontId="35" fillId="7" borderId="0" xfId="2" applyNumberFormat="1" applyFont="1" applyFill="1" applyBorder="1" applyAlignment="1">
      <alignment horizontal="center" wrapText="1"/>
    </xf>
    <xf numFmtId="164" fontId="40" fillId="7" borderId="0" xfId="0" applyNumberFormat="1" applyFont="1" applyFill="1" applyBorder="1" applyAlignment="1">
      <alignment horizontal="center" wrapText="1"/>
    </xf>
    <xf numFmtId="164" fontId="39" fillId="7" borderId="0" xfId="2" applyNumberFormat="1" applyFont="1" applyFill="1" applyBorder="1" applyAlignment="1">
      <alignment horizontal="center" wrapText="1"/>
    </xf>
    <xf numFmtId="164" fontId="35" fillId="7" borderId="0" xfId="0" applyNumberFormat="1" applyFont="1" applyFill="1" applyBorder="1" applyAlignment="1">
      <alignment horizontal="center" wrapText="1"/>
    </xf>
    <xf numFmtId="0" fontId="40" fillId="7" borderId="0" xfId="0" applyFont="1" applyFill="1" applyBorder="1" applyAlignment="1">
      <alignment horizontal="left" wrapText="1" indent="1"/>
    </xf>
    <xf numFmtId="169" fontId="39" fillId="7" borderId="0" xfId="2" applyNumberFormat="1" applyFont="1" applyFill="1" applyBorder="1" applyAlignment="1">
      <alignment horizontal="center"/>
    </xf>
    <xf numFmtId="0" fontId="35" fillId="7" borderId="0" xfId="0" applyFont="1" applyFill="1" applyAlignment="1">
      <alignment horizontal="right"/>
    </xf>
    <xf numFmtId="0" fontId="40" fillId="7" borderId="0" xfId="0" applyFont="1" applyFill="1" applyAlignment="1">
      <alignment horizontal="left" indent="1"/>
    </xf>
    <xf numFmtId="0" fontId="40" fillId="7" borderId="0" xfId="0" applyFont="1" applyFill="1" applyAlignment="1">
      <alignment horizontal="left" wrapText="1" indent="1"/>
    </xf>
    <xf numFmtId="0" fontId="35" fillId="7" borderId="6" xfId="0" applyFont="1" applyFill="1" applyBorder="1" applyAlignment="1">
      <alignment horizontal="right"/>
    </xf>
    <xf numFmtId="0" fontId="40" fillId="7" borderId="6" xfId="0" applyFont="1" applyFill="1" applyBorder="1" applyAlignment="1">
      <alignment horizontal="left" indent="1"/>
    </xf>
    <xf numFmtId="0" fontId="35" fillId="7" borderId="6" xfId="2" applyFont="1" applyFill="1" applyBorder="1" applyAlignment="1">
      <alignment horizontal="center" wrapText="1"/>
    </xf>
    <xf numFmtId="164" fontId="35" fillId="7" borderId="6" xfId="2" applyNumberFormat="1" applyFont="1" applyFill="1" applyBorder="1" applyAlignment="1">
      <alignment horizontal="center"/>
    </xf>
    <xf numFmtId="0" fontId="43" fillId="0" borderId="0" xfId="0" applyFont="1"/>
    <xf numFmtId="0" fontId="29" fillId="6" borderId="0" xfId="18" applyFont="1" applyFill="1" applyAlignment="1">
      <alignment vertical="center"/>
    </xf>
    <xf numFmtId="0" fontId="29" fillId="6" borderId="0" xfId="18" applyFont="1" applyFill="1" applyAlignment="1">
      <alignment vertical="center" wrapText="1"/>
    </xf>
    <xf numFmtId="0" fontId="35" fillId="3" borderId="0" xfId="2" applyFont="1" applyFill="1" applyBorder="1"/>
    <xf numFmtId="0" fontId="35" fillId="3" borderId="3" xfId="2" applyFont="1" applyFill="1" applyBorder="1" applyAlignment="1">
      <alignment horizontal="center"/>
    </xf>
    <xf numFmtId="0" fontId="35" fillId="3" borderId="0" xfId="2" applyFont="1" applyFill="1" applyBorder="1" applyAlignment="1">
      <alignment horizontal="center"/>
    </xf>
    <xf numFmtId="0" fontId="35" fillId="0" borderId="0" xfId="2" applyFont="1" applyFill="1" applyAlignment="1">
      <alignment horizontal="center" vertical="center"/>
    </xf>
    <xf numFmtId="0" fontId="35" fillId="0" borderId="0" xfId="2" applyFont="1" applyFill="1" applyAlignment="1">
      <alignment horizontal="left" vertical="center"/>
    </xf>
    <xf numFmtId="0" fontId="35" fillId="0" borderId="0" xfId="2" applyFont="1" applyFill="1" applyBorder="1" applyAlignment="1">
      <alignment horizontal="left" vertical="center"/>
    </xf>
    <xf numFmtId="0" fontId="35" fillId="0" borderId="0" xfId="2" applyFont="1" applyBorder="1" applyAlignment="1">
      <alignment horizontal="left"/>
    </xf>
    <xf numFmtId="0" fontId="35" fillId="0" borderId="0" xfId="2" applyFont="1" applyBorder="1" applyAlignment="1"/>
    <xf numFmtId="176" fontId="35" fillId="0" borderId="0" xfId="9" applyNumberFormat="1" applyFont="1" applyFill="1" applyBorder="1" applyAlignment="1">
      <alignment horizontal="center"/>
    </xf>
    <xf numFmtId="0" fontId="35" fillId="0" borderId="0" xfId="2" applyFont="1" applyAlignment="1">
      <alignment horizontal="left" vertical="center"/>
    </xf>
    <xf numFmtId="0" fontId="35" fillId="0" borderId="0" xfId="2" applyFont="1" applyAlignment="1">
      <alignment vertical="center"/>
    </xf>
    <xf numFmtId="0" fontId="35" fillId="0" borderId="0" xfId="2" applyFont="1" applyBorder="1"/>
    <xf numFmtId="0" fontId="35" fillId="0" borderId="0" xfId="2" applyFont="1" applyAlignment="1">
      <alignment horizontal="left"/>
    </xf>
    <xf numFmtId="0" fontId="35" fillId="0" borderId="0" xfId="2" applyFont="1" applyAlignment="1"/>
    <xf numFmtId="175" fontId="35" fillId="0" borderId="0" xfId="9" applyNumberFormat="1" applyFont="1" applyFill="1" applyAlignment="1">
      <alignment horizontal="center"/>
    </xf>
    <xf numFmtId="0" fontId="35" fillId="0" borderId="0" xfId="2" applyNumberFormat="1" applyFont="1" applyFill="1" applyBorder="1" applyAlignment="1">
      <alignment horizontal="left" vertical="center"/>
    </xf>
    <xf numFmtId="0" fontId="35" fillId="0" borderId="0" xfId="2" applyFont="1" applyFill="1" applyBorder="1" applyAlignment="1">
      <alignment vertical="top"/>
    </xf>
    <xf numFmtId="0" fontId="35" fillId="0" borderId="0" xfId="2" applyFont="1" applyFill="1" applyBorder="1" applyAlignment="1">
      <alignment vertical="top" wrapText="1"/>
    </xf>
    <xf numFmtId="165" fontId="35" fillId="0" borderId="0" xfId="9" applyNumberFormat="1" applyFont="1" applyFill="1" applyBorder="1" applyAlignment="1">
      <alignment horizontal="center"/>
    </xf>
    <xf numFmtId="174" fontId="35" fillId="0" borderId="0" xfId="2" applyNumberFormat="1" applyFont="1" applyFill="1" applyBorder="1" applyAlignment="1">
      <alignment horizontal="center"/>
    </xf>
    <xf numFmtId="0" fontId="35" fillId="0" borderId="0" xfId="2" applyFont="1" applyFill="1" applyAlignment="1">
      <alignment vertical="center"/>
    </xf>
    <xf numFmtId="0" fontId="35" fillId="0" borderId="0" xfId="2" applyFont="1" applyFill="1" applyAlignment="1">
      <alignment horizontal="center" vertical="top"/>
    </xf>
    <xf numFmtId="0" fontId="35" fillId="0" borderId="0" xfId="2" applyFont="1" applyFill="1" applyAlignment="1">
      <alignment vertical="top" wrapText="1"/>
    </xf>
    <xf numFmtId="0" fontId="35" fillId="0" borderId="0" xfId="2" applyNumberFormat="1" applyFont="1" applyFill="1" applyBorder="1" applyAlignment="1">
      <alignment horizontal="center" vertical="top"/>
    </xf>
    <xf numFmtId="0" fontId="35" fillId="3" borderId="0" xfId="2" quotePrefix="1" applyFont="1" applyFill="1" applyBorder="1" applyAlignment="1">
      <alignment horizontal="center"/>
    </xf>
    <xf numFmtId="0" fontId="35" fillId="0" borderId="0" xfId="2" quotePrefix="1" applyFont="1" applyFill="1" applyBorder="1" applyAlignment="1">
      <alignment horizontal="center"/>
    </xf>
    <xf numFmtId="0" fontId="39" fillId="3" borderId="7" xfId="2" applyFont="1" applyFill="1" applyBorder="1" applyAlignment="1">
      <alignment horizontal="center" vertical="center"/>
    </xf>
    <xf numFmtId="0" fontId="39" fillId="3" borderId="7" xfId="2" quotePrefix="1" applyFont="1" applyFill="1" applyBorder="1" applyAlignment="1">
      <alignment horizontal="center"/>
    </xf>
    <xf numFmtId="0" fontId="39" fillId="3" borderId="7" xfId="2" applyFont="1" applyFill="1" applyBorder="1" applyAlignment="1">
      <alignment horizontal="center"/>
    </xf>
    <xf numFmtId="0" fontId="39" fillId="0" borderId="7" xfId="2" quotePrefix="1" applyFont="1" applyFill="1" applyBorder="1" applyAlignment="1">
      <alignment horizontal="center"/>
    </xf>
    <xf numFmtId="49" fontId="34" fillId="3" borderId="0" xfId="2" applyNumberFormat="1" applyFont="1" applyFill="1" applyBorder="1" applyAlignment="1">
      <alignment horizontal="center"/>
    </xf>
    <xf numFmtId="49" fontId="32" fillId="3" borderId="0" xfId="2" applyNumberFormat="1" applyFont="1" applyFill="1" applyBorder="1" applyAlignment="1">
      <alignment horizontal="center"/>
    </xf>
    <xf numFmtId="49" fontId="34" fillId="0" borderId="0" xfId="2" applyNumberFormat="1" applyFont="1" applyFill="1" applyBorder="1" applyAlignment="1">
      <alignment horizontal="center"/>
    </xf>
    <xf numFmtId="0" fontId="33" fillId="3" borderId="0" xfId="2" applyFont="1" applyFill="1"/>
    <xf numFmtId="0" fontId="39" fillId="0" borderId="0" xfId="2" applyFont="1" applyBorder="1" applyAlignment="1">
      <alignment horizontal="center" vertical="center"/>
    </xf>
    <xf numFmtId="0" fontId="44" fillId="0" borderId="0" xfId="18" applyFont="1" applyFill="1" applyBorder="1" applyAlignment="1">
      <alignment vertical="center"/>
    </xf>
    <xf numFmtId="0" fontId="9" fillId="0" borderId="0" xfId="18" applyFill="1"/>
    <xf numFmtId="0" fontId="35" fillId="0" borderId="0" xfId="18" applyFont="1" applyFill="1"/>
    <xf numFmtId="0" fontId="35" fillId="0" borderId="0" xfId="18" applyFont="1" applyBorder="1" applyAlignment="1">
      <alignment vertical="center"/>
    </xf>
    <xf numFmtId="0" fontId="35" fillId="0" borderId="0" xfId="18" quotePrefix="1" applyFont="1" applyBorder="1" applyAlignment="1">
      <alignment horizontal="center" vertical="center"/>
    </xf>
    <xf numFmtId="0" fontId="35" fillId="0" borderId="0" xfId="18" quotePrefix="1" applyFont="1" applyFill="1" applyBorder="1" applyAlignment="1">
      <alignment horizontal="center" vertical="center"/>
    </xf>
    <xf numFmtId="0" fontId="35" fillId="0" borderId="0" xfId="18" applyFont="1" applyBorder="1" applyAlignment="1">
      <alignment horizontal="center" vertical="center"/>
    </xf>
    <xf numFmtId="164" fontId="35" fillId="0" borderId="0" xfId="18" applyNumberFormat="1" applyFont="1" applyFill="1" applyBorder="1" applyAlignment="1">
      <alignment vertical="center"/>
    </xf>
    <xf numFmtId="0" fontId="35" fillId="0" borderId="0" xfId="18" applyFont="1" applyFill="1" applyAlignment="1">
      <alignment vertical="center"/>
    </xf>
    <xf numFmtId="172" fontId="35" fillId="0" borderId="0" xfId="8" applyFont="1" applyFill="1" applyAlignment="1">
      <alignment vertical="center"/>
    </xf>
    <xf numFmtId="178" fontId="35" fillId="0" borderId="0" xfId="8" applyNumberFormat="1" applyFont="1" applyFill="1" applyAlignment="1">
      <alignment vertical="center"/>
    </xf>
    <xf numFmtId="0" fontId="35" fillId="0" borderId="0" xfId="18" applyFont="1" applyAlignment="1">
      <alignment vertical="center"/>
    </xf>
    <xf numFmtId="170" fontId="35" fillId="0" borderId="0" xfId="18" applyNumberFormat="1" applyFont="1" applyFill="1" applyBorder="1" applyAlignment="1">
      <alignment vertical="center"/>
    </xf>
    <xf numFmtId="172" fontId="35" fillId="0" borderId="0" xfId="18" applyNumberFormat="1" applyFont="1" applyAlignment="1">
      <alignment vertical="center"/>
    </xf>
    <xf numFmtId="170" fontId="35" fillId="0" borderId="0" xfId="18" applyNumberFormat="1" applyFont="1" applyAlignment="1">
      <alignment vertical="center"/>
    </xf>
    <xf numFmtId="172" fontId="35" fillId="0" borderId="0" xfId="8" applyFont="1" applyAlignment="1">
      <alignment vertical="center"/>
    </xf>
    <xf numFmtId="0" fontId="35" fillId="0" borderId="7" xfId="18" applyFont="1" applyBorder="1" applyAlignment="1">
      <alignment vertical="center"/>
    </xf>
    <xf numFmtId="0" fontId="35" fillId="0" borderId="7" xfId="18" quotePrefix="1" applyFont="1" applyBorder="1" applyAlignment="1">
      <alignment horizontal="center" vertical="center"/>
    </xf>
    <xf numFmtId="0" fontId="35" fillId="0" borderId="7" xfId="18" quotePrefix="1" applyFont="1" applyFill="1" applyBorder="1" applyAlignment="1">
      <alignment horizontal="center" vertical="center"/>
    </xf>
    <xf numFmtId="0" fontId="35" fillId="0" borderId="7" xfId="18" applyFont="1" applyBorder="1" applyAlignment="1">
      <alignment horizontal="center" vertical="center"/>
    </xf>
    <xf numFmtId="0" fontId="35" fillId="7" borderId="0" xfId="18" applyFont="1" applyFill="1" applyBorder="1" applyAlignment="1">
      <alignment vertical="center"/>
    </xf>
    <xf numFmtId="0" fontId="39" fillId="7" borderId="0" xfId="18" applyFont="1" applyFill="1" applyBorder="1" applyAlignment="1">
      <alignment horizontal="center" vertical="center"/>
    </xf>
    <xf numFmtId="170" fontId="39" fillId="7" borderId="0" xfId="18" applyNumberFormat="1" applyFont="1" applyFill="1" applyBorder="1" applyAlignment="1">
      <alignment vertical="center"/>
    </xf>
    <xf numFmtId="164" fontId="39" fillId="7" borderId="0" xfId="18" applyNumberFormat="1" applyFont="1" applyFill="1" applyBorder="1" applyAlignment="1">
      <alignment vertical="center"/>
    </xf>
    <xf numFmtId="164" fontId="39" fillId="7" borderId="0" xfId="18" applyNumberFormat="1" applyFont="1" applyFill="1" applyBorder="1" applyAlignment="1">
      <alignment horizontal="right" vertical="center"/>
    </xf>
    <xf numFmtId="0" fontId="35" fillId="7" borderId="0" xfId="12" applyFont="1" applyFill="1" applyBorder="1" applyAlignment="1">
      <alignment horizontal="right" vertical="center"/>
    </xf>
    <xf numFmtId="170" fontId="35" fillId="7" borderId="0" xfId="21" applyNumberFormat="1" applyFont="1" applyFill="1" applyBorder="1" applyAlignment="1">
      <alignment vertical="center"/>
    </xf>
    <xf numFmtId="164" fontId="35" fillId="7" borderId="0" xfId="18" applyNumberFormat="1" applyFont="1" applyFill="1" applyBorder="1" applyAlignment="1">
      <alignment vertical="center"/>
    </xf>
    <xf numFmtId="164" fontId="35" fillId="7" borderId="0" xfId="18" applyNumberFormat="1" applyFont="1" applyFill="1" applyBorder="1" applyAlignment="1">
      <alignment horizontal="right" vertical="center"/>
    </xf>
    <xf numFmtId="0" fontId="35" fillId="7" borderId="0" xfId="12" applyNumberFormat="1" applyFont="1" applyFill="1" applyBorder="1" applyAlignment="1">
      <alignment horizontal="right" vertical="center"/>
    </xf>
    <xf numFmtId="0" fontId="35" fillId="7" borderId="6" xfId="12" applyNumberFormat="1" applyFont="1" applyFill="1" applyBorder="1" applyAlignment="1">
      <alignment horizontal="right" vertical="center"/>
    </xf>
    <xf numFmtId="0" fontId="35" fillId="7" borderId="6" xfId="18" applyFont="1" applyFill="1" applyBorder="1" applyAlignment="1">
      <alignment vertical="center"/>
    </xf>
    <xf numFmtId="170" fontId="35" fillId="7" borderId="6" xfId="21" applyNumberFormat="1" applyFont="1" applyFill="1" applyBorder="1" applyAlignment="1">
      <alignment vertical="center"/>
    </xf>
    <xf numFmtId="164" fontId="35" fillId="7" borderId="6" xfId="18" applyNumberFormat="1" applyFont="1" applyFill="1" applyBorder="1" applyAlignment="1">
      <alignment vertical="center"/>
    </xf>
    <xf numFmtId="164" fontId="35" fillId="7" borderId="6" xfId="18" applyNumberFormat="1" applyFont="1" applyFill="1" applyBorder="1" applyAlignment="1">
      <alignment horizontal="right" vertical="center"/>
    </xf>
    <xf numFmtId="0" fontId="26" fillId="0" borderId="5" xfId="0" applyFont="1" applyBorder="1" applyAlignment="1">
      <alignment horizontal="center"/>
    </xf>
    <xf numFmtId="0" fontId="29" fillId="6" borderId="0" xfId="2" applyFont="1" applyFill="1" applyAlignment="1"/>
    <xf numFmtId="0" fontId="29" fillId="6" borderId="0" xfId="2" applyFont="1" applyFill="1" applyAlignment="1">
      <alignment vertical="center"/>
    </xf>
    <xf numFmtId="0" fontId="29" fillId="6" borderId="0" xfId="2" applyFont="1" applyFill="1" applyBorder="1" applyAlignment="1">
      <alignment vertical="center"/>
    </xf>
    <xf numFmtId="170" fontId="33" fillId="0" borderId="0" xfId="2" applyNumberFormat="1" applyFont="1" applyFill="1" applyAlignment="1">
      <alignment vertical="center"/>
    </xf>
    <xf numFmtId="170" fontId="35" fillId="0" borderId="0" xfId="2" applyNumberFormat="1" applyFont="1" applyFill="1" applyBorder="1" applyAlignment="1">
      <alignment vertical="center"/>
    </xf>
    <xf numFmtId="0" fontId="35" fillId="0" borderId="0" xfId="2" applyFont="1" applyFill="1" applyBorder="1" applyAlignment="1">
      <alignment vertical="center"/>
    </xf>
    <xf numFmtId="179" fontId="28" fillId="5" borderId="0" xfId="2" applyNumberFormat="1" applyFont="1" applyFill="1" applyAlignment="1">
      <alignment horizontal="center" vertical="center"/>
    </xf>
    <xf numFmtId="0" fontId="36" fillId="0" borderId="0" xfId="2" quotePrefix="1" applyFont="1" applyFill="1" applyBorder="1" applyAlignment="1">
      <alignment horizontal="center" vertical="center"/>
    </xf>
    <xf numFmtId="170" fontId="35" fillId="0" borderId="0" xfId="2" applyNumberFormat="1" applyFont="1" applyFill="1" applyAlignment="1">
      <alignment vertical="center"/>
    </xf>
    <xf numFmtId="165" fontId="35" fillId="0" borderId="0" xfId="1" applyNumberFormat="1" applyFont="1" applyFill="1" applyAlignment="1">
      <alignment vertical="center"/>
    </xf>
    <xf numFmtId="0" fontId="35" fillId="0" borderId="0" xfId="22" applyNumberFormat="1" applyFont="1" applyFill="1" applyBorder="1" applyAlignment="1">
      <alignment horizontal="left" vertical="center"/>
    </xf>
    <xf numFmtId="180" fontId="35" fillId="0" borderId="0" xfId="2" applyNumberFormat="1" applyFont="1" applyFill="1" applyBorder="1" applyAlignment="1">
      <alignment vertical="center"/>
    </xf>
    <xf numFmtId="43" fontId="35" fillId="0" borderId="0" xfId="1" applyFont="1" applyFill="1" applyBorder="1" applyAlignment="1">
      <alignment vertical="center"/>
    </xf>
    <xf numFmtId="164" fontId="35" fillId="0" borderId="0" xfId="2" applyNumberFormat="1" applyFont="1" applyFill="1" applyBorder="1" applyAlignment="1">
      <alignment vertical="center"/>
    </xf>
    <xf numFmtId="0" fontId="35" fillId="0" borderId="0" xfId="2" applyFont="1" applyFill="1" applyAlignment="1">
      <alignment horizontal="justify" vertical="center"/>
    </xf>
    <xf numFmtId="165" fontId="35" fillId="0" borderId="0" xfId="2" applyNumberFormat="1" applyFont="1" applyFill="1" applyAlignment="1">
      <alignment vertical="center"/>
    </xf>
    <xf numFmtId="0" fontId="35" fillId="0" borderId="7" xfId="2" applyFont="1" applyFill="1" applyBorder="1" applyAlignment="1">
      <alignment horizontal="center" vertical="center"/>
    </xf>
    <xf numFmtId="0" fontId="36" fillId="0" borderId="7" xfId="2" applyFont="1" applyFill="1" applyBorder="1" applyAlignment="1">
      <alignment horizontal="center" vertical="center"/>
    </xf>
    <xf numFmtId="0" fontId="36" fillId="0" borderId="7" xfId="2" quotePrefix="1" applyFont="1" applyFill="1" applyBorder="1" applyAlignment="1">
      <alignment horizontal="center" vertical="center"/>
    </xf>
    <xf numFmtId="0" fontId="28" fillId="7" borderId="0" xfId="2" applyFont="1" applyFill="1" applyBorder="1" applyAlignment="1">
      <alignment horizontal="center" vertical="center"/>
    </xf>
    <xf numFmtId="0" fontId="39" fillId="7" borderId="0" xfId="2" applyFont="1" applyFill="1" applyBorder="1" applyAlignment="1">
      <alignment horizontal="center" vertical="center"/>
    </xf>
    <xf numFmtId="170" fontId="39" fillId="7" borderId="0" xfId="2" applyNumberFormat="1" applyFont="1" applyFill="1" applyBorder="1" applyAlignment="1">
      <alignment horizontal="right" vertical="center"/>
    </xf>
    <xf numFmtId="0" fontId="27" fillId="7" borderId="0" xfId="2" applyFont="1" applyFill="1" applyBorder="1" applyAlignment="1">
      <alignment horizontal="center" vertical="center"/>
    </xf>
    <xf numFmtId="0" fontId="39" fillId="7" borderId="0" xfId="2" applyFont="1" applyFill="1" applyBorder="1" applyAlignment="1">
      <alignment vertical="center" wrapText="1"/>
    </xf>
    <xf numFmtId="170" fontId="39" fillId="7" borderId="0" xfId="2" applyNumberFormat="1" applyFont="1" applyFill="1" applyBorder="1" applyAlignment="1">
      <alignment vertical="center" wrapText="1"/>
    </xf>
    <xf numFmtId="1" fontId="35" fillId="7" borderId="0" xfId="2" applyNumberFormat="1" applyFont="1" applyFill="1" applyBorder="1" applyAlignment="1">
      <alignment horizontal="center" vertical="center"/>
    </xf>
    <xf numFmtId="0" fontId="35" fillId="7" borderId="0" xfId="2" applyNumberFormat="1" applyFont="1" applyFill="1" applyBorder="1" applyAlignment="1">
      <alignment horizontal="left" vertical="center" wrapText="1"/>
    </xf>
    <xf numFmtId="170" fontId="35" fillId="7" borderId="0" xfId="2" applyNumberFormat="1" applyFont="1" applyFill="1" applyBorder="1" applyAlignment="1">
      <alignment vertical="center"/>
    </xf>
    <xf numFmtId="0" fontId="35" fillId="7" borderId="0" xfId="2" applyNumberFormat="1" applyFont="1" applyFill="1" applyBorder="1" applyAlignment="1">
      <alignment horizontal="left" vertical="center"/>
    </xf>
    <xf numFmtId="0" fontId="36" fillId="7" borderId="0" xfId="2" applyNumberFormat="1" applyFont="1" applyFill="1" applyBorder="1" applyAlignment="1">
      <alignment horizontal="left" vertical="center" wrapText="1"/>
    </xf>
    <xf numFmtId="0" fontId="36" fillId="7" borderId="0" xfId="20" applyNumberFormat="1" applyFont="1" applyFill="1" applyBorder="1" applyAlignment="1">
      <alignment vertical="center"/>
    </xf>
    <xf numFmtId="0" fontId="35" fillId="7" borderId="0" xfId="22" applyNumberFormat="1" applyFont="1" applyFill="1" applyBorder="1" applyAlignment="1">
      <alignment horizontal="left" vertical="center"/>
    </xf>
    <xf numFmtId="0" fontId="35" fillId="7" borderId="0" xfId="22" applyNumberFormat="1" applyFont="1" applyFill="1" applyBorder="1" applyAlignment="1">
      <alignment horizontal="left" vertical="center" wrapText="1"/>
    </xf>
    <xf numFmtId="1" fontId="36" fillId="7" borderId="0" xfId="2" applyNumberFormat="1" applyFont="1" applyFill="1" applyBorder="1" applyAlignment="1">
      <alignment horizontal="center" vertical="center"/>
    </xf>
    <xf numFmtId="180" fontId="35" fillId="7" borderId="0" xfId="2" applyNumberFormat="1" applyFont="1" applyFill="1" applyBorder="1" applyAlignment="1">
      <alignment vertical="center"/>
    </xf>
    <xf numFmtId="0" fontId="45" fillId="7" borderId="0" xfId="2" applyFont="1" applyFill="1" applyBorder="1" applyAlignment="1">
      <alignment horizontal="center" vertical="center"/>
    </xf>
    <xf numFmtId="0" fontId="39" fillId="7" borderId="0" xfId="2" applyNumberFormat="1" applyFont="1" applyFill="1" applyBorder="1" applyAlignment="1">
      <alignment horizontal="left" vertical="center" wrapText="1"/>
    </xf>
    <xf numFmtId="170" fontId="39" fillId="7" borderId="0" xfId="2" applyNumberFormat="1" applyFont="1" applyFill="1" applyBorder="1" applyAlignment="1">
      <alignment vertical="center"/>
    </xf>
    <xf numFmtId="164" fontId="35" fillId="7" borderId="0" xfId="2" applyNumberFormat="1" applyFont="1" applyFill="1" applyBorder="1" applyAlignment="1">
      <alignment vertical="center"/>
    </xf>
    <xf numFmtId="0" fontId="36" fillId="7" borderId="0" xfId="2" applyNumberFormat="1" applyFont="1" applyFill="1" applyBorder="1" applyAlignment="1">
      <alignment vertical="center"/>
    </xf>
    <xf numFmtId="1" fontId="35" fillId="7" borderId="6" xfId="2" applyNumberFormat="1" applyFont="1" applyFill="1" applyBorder="1" applyAlignment="1">
      <alignment horizontal="center" vertical="center"/>
    </xf>
    <xf numFmtId="0" fontId="35" fillId="7" borderId="6" xfId="22" applyNumberFormat="1" applyFont="1" applyFill="1" applyBorder="1" applyAlignment="1">
      <alignment horizontal="left" vertical="center"/>
    </xf>
    <xf numFmtId="170" fontId="35" fillId="7" borderId="6" xfId="2" applyNumberFormat="1" applyFont="1" applyFill="1" applyBorder="1" applyAlignment="1">
      <alignment vertical="center"/>
    </xf>
    <xf numFmtId="164" fontId="35" fillId="7" borderId="6" xfId="2" applyNumberFormat="1" applyFont="1" applyFill="1" applyBorder="1" applyAlignment="1">
      <alignment vertical="center"/>
    </xf>
    <xf numFmtId="180" fontId="35" fillId="7" borderId="6" xfId="2" applyNumberFormat="1" applyFont="1" applyFill="1" applyBorder="1" applyAlignment="1">
      <alignment vertical="center"/>
    </xf>
    <xf numFmtId="0" fontId="25" fillId="0" borderId="0" xfId="18" applyFont="1" applyFill="1" applyBorder="1" applyAlignment="1">
      <alignment vertical="center"/>
    </xf>
    <xf numFmtId="0" fontId="26" fillId="0" borderId="0" xfId="0" applyFont="1" applyBorder="1" applyAlignment="1">
      <alignment wrapText="1"/>
    </xf>
    <xf numFmtId="0" fontId="10" fillId="0" borderId="0" xfId="2" applyFont="1" applyFill="1" applyBorder="1"/>
    <xf numFmtId="0" fontId="29" fillId="6" borderId="0" xfId="2" applyNumberFormat="1" applyFont="1" applyFill="1" applyAlignment="1">
      <alignment vertical="center"/>
    </xf>
    <xf numFmtId="0" fontId="29" fillId="6" borderId="0" xfId="2" applyFont="1" applyFill="1" applyAlignment="1">
      <alignment horizontal="center" vertical="center"/>
    </xf>
    <xf numFmtId="9" fontId="29" fillId="6" borderId="0" xfId="20" applyFont="1" applyFill="1" applyAlignment="1">
      <alignment vertical="center"/>
    </xf>
    <xf numFmtId="0" fontId="29" fillId="6" borderId="0" xfId="2" applyFont="1" applyFill="1" applyAlignment="1">
      <alignment horizontal="center" vertical="center" wrapText="1"/>
    </xf>
    <xf numFmtId="9" fontId="29" fillId="6" borderId="0" xfId="20" applyFont="1" applyFill="1" applyAlignment="1">
      <alignment vertical="center" wrapText="1"/>
    </xf>
    <xf numFmtId="0" fontId="29" fillId="6" borderId="0" xfId="2" applyFont="1" applyFill="1" applyAlignment="1">
      <alignment vertical="center" wrapText="1"/>
    </xf>
    <xf numFmtId="9" fontId="35" fillId="0" borderId="0" xfId="20" applyFont="1" applyFill="1" applyBorder="1" applyAlignment="1">
      <alignment vertical="center"/>
    </xf>
    <xf numFmtId="0" fontId="36" fillId="0" borderId="0" xfId="2" applyFont="1" applyFill="1" applyBorder="1" applyAlignment="1">
      <alignment vertical="center"/>
    </xf>
    <xf numFmtId="9" fontId="35" fillId="0" borderId="0" xfId="20" applyFont="1" applyFill="1" applyAlignment="1">
      <alignment vertical="center"/>
    </xf>
    <xf numFmtId="0" fontId="36" fillId="0" borderId="7" xfId="2" applyFont="1" applyFill="1" applyBorder="1" applyAlignment="1">
      <alignment horizontal="center" vertical="center" wrapText="1"/>
    </xf>
    <xf numFmtId="179" fontId="15" fillId="4" borderId="0" xfId="2" applyNumberFormat="1" applyFont="1" applyFill="1" applyAlignment="1">
      <alignment horizontal="center" vertical="center"/>
    </xf>
    <xf numFmtId="0" fontId="19" fillId="4" borderId="0" xfId="2" applyFont="1" applyFill="1" applyAlignment="1">
      <alignment vertical="center"/>
    </xf>
    <xf numFmtId="175" fontId="42" fillId="7" borderId="0" xfId="2" applyNumberFormat="1" applyFont="1" applyFill="1" applyBorder="1" applyAlignment="1">
      <alignment horizontal="right" vertical="center"/>
    </xf>
    <xf numFmtId="175" fontId="42" fillId="7" borderId="0" xfId="2" applyNumberFormat="1" applyFont="1" applyFill="1" applyBorder="1" applyAlignment="1">
      <alignment horizontal="right" vertical="center" wrapText="1"/>
    </xf>
    <xf numFmtId="170" fontId="42" fillId="7" borderId="0" xfId="2" applyNumberFormat="1" applyFont="1" applyFill="1" applyBorder="1" applyAlignment="1">
      <alignment horizontal="right" vertical="center" wrapText="1"/>
    </xf>
    <xf numFmtId="0" fontId="42" fillId="7" borderId="0" xfId="2" applyFont="1" applyFill="1" applyBorder="1" applyAlignment="1">
      <alignment horizontal="right" vertical="center" wrapText="1"/>
    </xf>
    <xf numFmtId="0" fontId="35" fillId="7" borderId="0" xfId="2" applyNumberFormat="1" applyFont="1" applyFill="1" applyBorder="1" applyAlignment="1">
      <alignment horizontal="center" vertical="center" wrapText="1"/>
    </xf>
    <xf numFmtId="0" fontId="35" fillId="7" borderId="0" xfId="20" applyNumberFormat="1" applyFont="1" applyFill="1" applyBorder="1" applyAlignment="1">
      <alignment vertical="center" wrapText="1"/>
    </xf>
    <xf numFmtId="175" fontId="35" fillId="7" borderId="0" xfId="2" applyNumberFormat="1" applyFont="1" applyFill="1" applyBorder="1" applyAlignment="1">
      <alignment horizontal="right" vertical="center"/>
    </xf>
    <xf numFmtId="182" fontId="36" fillId="7" borderId="0" xfId="2" applyNumberFormat="1" applyFont="1" applyFill="1" applyBorder="1" applyAlignment="1">
      <alignment horizontal="right" vertical="center"/>
    </xf>
    <xf numFmtId="175" fontId="36" fillId="7" borderId="0" xfId="2" applyNumberFormat="1" applyFont="1" applyFill="1" applyBorder="1" applyAlignment="1">
      <alignment horizontal="right" vertical="center"/>
    </xf>
    <xf numFmtId="170" fontId="35" fillId="7" borderId="0" xfId="2" applyNumberFormat="1" applyFont="1" applyFill="1" applyBorder="1" applyAlignment="1">
      <alignment vertical="center" wrapText="1"/>
    </xf>
    <xf numFmtId="0" fontId="35" fillId="7" borderId="0" xfId="2" applyNumberFormat="1" applyFont="1" applyFill="1" applyBorder="1" applyAlignment="1">
      <alignment horizontal="center" vertical="center"/>
    </xf>
    <xf numFmtId="0" fontId="35" fillId="7" borderId="0" xfId="20" applyNumberFormat="1" applyFont="1" applyFill="1" applyBorder="1" applyAlignment="1">
      <alignment vertical="center"/>
    </xf>
    <xf numFmtId="175" fontId="35" fillId="7" borderId="0" xfId="2" applyNumberFormat="1" applyFont="1" applyFill="1" applyBorder="1" applyAlignment="1">
      <alignment vertical="center"/>
    </xf>
    <xf numFmtId="0" fontId="35" fillId="7" borderId="0" xfId="20" applyNumberFormat="1" applyFont="1" applyFill="1" applyBorder="1" applyAlignment="1" applyProtection="1">
      <alignment vertical="center"/>
    </xf>
    <xf numFmtId="0" fontId="35" fillId="7" borderId="0" xfId="20" applyNumberFormat="1" applyFont="1" applyFill="1" applyBorder="1" applyAlignment="1">
      <alignment horizontal="left" vertical="center"/>
    </xf>
    <xf numFmtId="175" fontId="36" fillId="7" borderId="0" xfId="2" applyNumberFormat="1" applyFont="1" applyFill="1" applyBorder="1" applyAlignment="1">
      <alignment vertical="center"/>
    </xf>
    <xf numFmtId="0" fontId="36" fillId="7" borderId="0" xfId="2" applyNumberFormat="1" applyFont="1" applyFill="1" applyBorder="1" applyAlignment="1">
      <alignment horizontal="center" vertical="center"/>
    </xf>
    <xf numFmtId="0" fontId="36" fillId="7" borderId="0" xfId="2" applyFont="1" applyFill="1" applyBorder="1" applyAlignment="1">
      <alignment horizontal="center" vertical="center"/>
    </xf>
    <xf numFmtId="0" fontId="35" fillId="7" borderId="0" xfId="2" applyFont="1" applyFill="1" applyBorder="1" applyAlignment="1">
      <alignment horizontal="center" vertical="center" wrapText="1"/>
    </xf>
    <xf numFmtId="0" fontId="36" fillId="7" borderId="0" xfId="20" applyNumberFormat="1" applyFont="1" applyFill="1" applyBorder="1" applyAlignment="1">
      <alignment horizontal="left" vertical="center"/>
    </xf>
    <xf numFmtId="175" fontId="36" fillId="7" borderId="0" xfId="2" applyNumberFormat="1" applyFont="1" applyFill="1" applyBorder="1" applyAlignment="1">
      <alignment horizontal="right" vertical="center" wrapText="1"/>
    </xf>
    <xf numFmtId="175" fontId="36" fillId="7" borderId="0" xfId="2" applyNumberFormat="1" applyFont="1" applyFill="1" applyBorder="1" applyAlignment="1">
      <alignment vertical="center" wrapText="1"/>
    </xf>
    <xf numFmtId="164" fontId="36" fillId="7" borderId="0" xfId="2" applyNumberFormat="1" applyFont="1" applyFill="1" applyBorder="1" applyAlignment="1">
      <alignment horizontal="center" vertical="center"/>
    </xf>
    <xf numFmtId="0" fontId="36" fillId="7" borderId="0" xfId="2" applyFont="1" applyFill="1" applyBorder="1" applyAlignment="1">
      <alignment horizontal="left" vertical="center"/>
    </xf>
    <xf numFmtId="0" fontId="36" fillId="7" borderId="0" xfId="2" applyFont="1" applyFill="1" applyBorder="1" applyAlignment="1">
      <alignment vertical="center"/>
    </xf>
    <xf numFmtId="164" fontId="42" fillId="7" borderId="0" xfId="2" applyNumberFormat="1" applyFont="1" applyFill="1" applyBorder="1" applyAlignment="1">
      <alignment horizontal="right" vertical="center"/>
    </xf>
    <xf numFmtId="9" fontId="35" fillId="7" borderId="0" xfId="20" applyFont="1" applyFill="1" applyBorder="1" applyAlignment="1">
      <alignment vertical="center" wrapText="1"/>
    </xf>
    <xf numFmtId="0" fontId="36" fillId="7" borderId="0" xfId="2" applyFont="1" applyFill="1" applyBorder="1" applyAlignment="1">
      <alignment horizontal="center" vertical="center" wrapText="1"/>
    </xf>
    <xf numFmtId="0" fontId="36" fillId="7" borderId="0" xfId="2" applyFont="1" applyFill="1" applyBorder="1" applyAlignment="1">
      <alignment horizontal="right" vertical="center"/>
    </xf>
    <xf numFmtId="0" fontId="35" fillId="7" borderId="6" xfId="2" applyNumberFormat="1" applyFont="1" applyFill="1" applyBorder="1" applyAlignment="1">
      <alignment horizontal="center" vertical="center" wrapText="1"/>
    </xf>
    <xf numFmtId="0" fontId="35" fillId="7" borderId="6" xfId="2" applyFont="1" applyFill="1" applyBorder="1" applyAlignment="1">
      <alignment horizontal="center" vertical="center"/>
    </xf>
    <xf numFmtId="9" fontId="35" fillId="7" borderId="6" xfId="20" applyFont="1" applyFill="1" applyBorder="1" applyAlignment="1">
      <alignment vertical="center" wrapText="1"/>
    </xf>
    <xf numFmtId="175" fontId="35" fillId="7" borderId="6" xfId="2" applyNumberFormat="1" applyFont="1" applyFill="1" applyBorder="1" applyAlignment="1">
      <alignment horizontal="right" vertical="center"/>
    </xf>
    <xf numFmtId="0" fontId="36" fillId="7" borderId="6" xfId="2" applyFont="1" applyFill="1" applyBorder="1" applyAlignment="1">
      <alignment horizontal="right" vertical="center"/>
    </xf>
    <xf numFmtId="164" fontId="10" fillId="0" borderId="0" xfId="2" applyNumberFormat="1" applyFont="1" applyBorder="1" applyAlignment="1">
      <alignment vertical="center"/>
    </xf>
    <xf numFmtId="0" fontId="35" fillId="0" borderId="0" xfId="2" applyFont="1" applyFill="1" applyBorder="1" applyAlignment="1">
      <alignment horizontal="center" vertical="center"/>
    </xf>
    <xf numFmtId="0" fontId="26" fillId="0" borderId="6" xfId="0" applyFont="1" applyBorder="1" applyAlignment="1">
      <alignment wrapText="1"/>
    </xf>
    <xf numFmtId="0" fontId="39" fillId="0" borderId="7" xfId="2" applyFont="1" applyFill="1" applyBorder="1" applyAlignment="1">
      <alignment horizontal="center" vertical="center" wrapText="1"/>
    </xf>
    <xf numFmtId="0" fontId="39" fillId="0" borderId="7" xfId="2" applyFont="1" applyFill="1" applyBorder="1" applyAlignment="1">
      <alignment horizontal="center" vertical="center"/>
    </xf>
    <xf numFmtId="0" fontId="29" fillId="6" borderId="0" xfId="12" applyFont="1" applyFill="1" applyAlignment="1">
      <alignment vertical="center"/>
    </xf>
    <xf numFmtId="0" fontId="29" fillId="6" borderId="0" xfId="12" applyFont="1" applyFill="1" applyAlignment="1">
      <alignment vertical="center" wrapText="1"/>
    </xf>
    <xf numFmtId="0" fontId="29" fillId="6" borderId="0" xfId="12" applyFont="1" applyFill="1" applyBorder="1" applyAlignment="1" applyProtection="1">
      <alignment vertical="center"/>
      <protection locked="0"/>
    </xf>
    <xf numFmtId="0" fontId="35" fillId="0" borderId="1"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1" xfId="2" applyFont="1" applyFill="1" applyBorder="1" applyAlignment="1">
      <alignment horizontal="center" vertical="center"/>
    </xf>
    <xf numFmtId="0" fontId="35" fillId="7" borderId="0" xfId="2" applyFont="1" applyFill="1" applyBorder="1" applyAlignment="1">
      <alignment vertical="center"/>
    </xf>
    <xf numFmtId="0" fontId="46" fillId="7" borderId="0" xfId="2" applyFont="1" applyFill="1" applyBorder="1" applyAlignment="1">
      <alignment vertical="center"/>
    </xf>
    <xf numFmtId="170" fontId="39" fillId="7" borderId="0" xfId="2" applyNumberFormat="1" applyFont="1" applyFill="1" applyBorder="1" applyAlignment="1">
      <alignment horizontal="center" vertical="center" wrapText="1"/>
    </xf>
    <xf numFmtId="165" fontId="35" fillId="7" borderId="0" xfId="22" applyNumberFormat="1" applyFont="1" applyFill="1" applyBorder="1" applyAlignment="1">
      <alignment horizontal="center" vertical="center" wrapText="1"/>
    </xf>
    <xf numFmtId="0" fontId="46" fillId="7" borderId="0" xfId="2" applyFont="1" applyFill="1" applyBorder="1" applyAlignment="1">
      <alignment horizontal="center" vertical="center" wrapText="1"/>
    </xf>
    <xf numFmtId="0" fontId="46" fillId="7" borderId="0" xfId="2" applyFont="1" applyFill="1" applyBorder="1" applyAlignment="1">
      <alignment horizontal="center" vertical="center"/>
    </xf>
    <xf numFmtId="170" fontId="39" fillId="7" borderId="0" xfId="2" applyNumberFormat="1" applyFont="1" applyFill="1" applyBorder="1" applyAlignment="1">
      <alignment horizontal="center" vertical="center"/>
    </xf>
    <xf numFmtId="165" fontId="39" fillId="7" borderId="0" xfId="22" applyNumberFormat="1" applyFont="1" applyFill="1" applyBorder="1" applyAlignment="1">
      <alignment horizontal="center" vertical="center"/>
    </xf>
    <xf numFmtId="0" fontId="35" fillId="7" borderId="0" xfId="2" applyFont="1" applyFill="1" applyBorder="1" applyAlignment="1">
      <alignment horizontal="left" vertical="center"/>
    </xf>
    <xf numFmtId="164" fontId="35" fillId="7" borderId="0" xfId="2" applyNumberFormat="1" applyFont="1" applyFill="1" applyBorder="1" applyAlignment="1">
      <alignment horizontal="center" vertical="center"/>
    </xf>
    <xf numFmtId="15" fontId="35" fillId="7" borderId="0" xfId="2" applyNumberFormat="1" applyFont="1" applyFill="1" applyBorder="1" applyAlignment="1">
      <alignment horizontal="center" vertical="center"/>
    </xf>
    <xf numFmtId="164" fontId="39" fillId="7" borderId="0" xfId="2" applyNumberFormat="1" applyFont="1" applyFill="1" applyBorder="1" applyAlignment="1">
      <alignment horizontal="center" vertical="center"/>
    </xf>
    <xf numFmtId="185" fontId="35" fillId="7" borderId="0" xfId="2" applyNumberFormat="1" applyFont="1" applyFill="1" applyBorder="1" applyAlignment="1">
      <alignment horizontal="center" vertical="center"/>
    </xf>
    <xf numFmtId="0" fontId="35" fillId="0" borderId="0" xfId="2" applyFont="1" applyBorder="1" applyAlignment="1">
      <alignment vertical="center"/>
    </xf>
    <xf numFmtId="0" fontId="35" fillId="0" borderId="0" xfId="2" applyFont="1" applyBorder="1" applyAlignment="1">
      <alignment horizontal="left" vertical="center"/>
    </xf>
    <xf numFmtId="0" fontId="35" fillId="0" borderId="0" xfId="2" applyFont="1" applyAlignment="1">
      <alignment horizontal="justify" vertical="center" wrapText="1"/>
    </xf>
    <xf numFmtId="170" fontId="35" fillId="0" borderId="0" xfId="2" applyNumberFormat="1" applyFont="1" applyAlignment="1">
      <alignment horizontal="right" vertical="center"/>
    </xf>
    <xf numFmtId="17" fontId="35" fillId="0" borderId="0" xfId="2" applyNumberFormat="1" applyFont="1" applyBorder="1" applyAlignment="1">
      <alignment horizontal="center" vertical="center"/>
    </xf>
    <xf numFmtId="0" fontId="35" fillId="0" borderId="0" xfId="2" applyFont="1" applyBorder="1" applyAlignment="1">
      <alignment horizontal="center" vertical="center"/>
    </xf>
    <xf numFmtId="186" fontId="35" fillId="0" borderId="0" xfId="2" applyNumberFormat="1" applyFont="1" applyFill="1" applyAlignment="1">
      <alignment horizontal="right" vertical="center"/>
    </xf>
    <xf numFmtId="186" fontId="35" fillId="0" borderId="0" xfId="2" applyNumberFormat="1" applyFont="1" applyAlignment="1">
      <alignment horizontal="right" vertical="center"/>
    </xf>
    <xf numFmtId="0" fontId="35" fillId="0" borderId="0" xfId="2" applyFont="1" applyAlignment="1">
      <alignment horizontal="center" vertical="center"/>
    </xf>
    <xf numFmtId="15" fontId="35" fillId="0" borderId="0" xfId="2" applyNumberFormat="1" applyFont="1" applyFill="1" applyBorder="1" applyAlignment="1">
      <alignment horizontal="center" vertical="center"/>
    </xf>
    <xf numFmtId="165" fontId="35" fillId="0" borderId="0" xfId="22" applyNumberFormat="1" applyFont="1" applyBorder="1" applyAlignment="1">
      <alignment vertical="center"/>
    </xf>
    <xf numFmtId="15" fontId="35" fillId="4" borderId="0" xfId="2" applyNumberFormat="1" applyFont="1" applyFill="1" applyBorder="1" applyAlignment="1">
      <alignment horizontal="center" vertical="center"/>
    </xf>
    <xf numFmtId="0" fontId="40" fillId="0" borderId="0" xfId="25" applyFont="1" applyBorder="1" applyAlignment="1">
      <alignment horizontal="center" vertical="center"/>
    </xf>
    <xf numFmtId="186" fontId="35" fillId="0" borderId="0" xfId="2" applyNumberFormat="1" applyFont="1" applyFill="1" applyBorder="1" applyAlignment="1">
      <alignment horizontal="right" vertical="center"/>
    </xf>
    <xf numFmtId="1" fontId="36" fillId="0" borderId="0" xfId="2" applyNumberFormat="1" applyFont="1" applyFill="1" applyBorder="1" applyAlignment="1">
      <alignment horizontal="center" vertical="center"/>
    </xf>
    <xf numFmtId="0" fontId="35" fillId="0" borderId="0" xfId="2" quotePrefix="1" applyFont="1" applyFill="1" applyBorder="1" applyAlignment="1">
      <alignment vertical="center"/>
    </xf>
    <xf numFmtId="185" fontId="35" fillId="0" borderId="0" xfId="2" applyNumberFormat="1" applyFont="1" applyFill="1" applyBorder="1" applyAlignment="1">
      <alignment vertical="center"/>
    </xf>
    <xf numFmtId="185" fontId="35" fillId="0" borderId="0" xfId="2" applyNumberFormat="1" applyFont="1" applyFill="1" applyBorder="1" applyAlignment="1">
      <alignment horizontal="center" vertical="center"/>
    </xf>
    <xf numFmtId="165" fontId="35" fillId="7" borderId="0" xfId="22" applyNumberFormat="1" applyFont="1" applyFill="1" applyBorder="1" applyAlignment="1">
      <alignment horizontal="center" vertical="center"/>
    </xf>
    <xf numFmtId="0" fontId="39" fillId="7" borderId="0" xfId="2" applyFont="1" applyFill="1" applyBorder="1" applyAlignment="1">
      <alignment horizontal="left" vertical="center"/>
    </xf>
    <xf numFmtId="0" fontId="35" fillId="7" borderId="0" xfId="2" quotePrefix="1" applyFont="1" applyFill="1" applyBorder="1" applyAlignment="1">
      <alignment horizontal="center" vertical="center"/>
    </xf>
    <xf numFmtId="0" fontId="40" fillId="7" borderId="0" xfId="24" applyFont="1" applyFill="1" applyBorder="1" applyAlignment="1">
      <alignment horizontal="center" vertical="center"/>
    </xf>
    <xf numFmtId="174" fontId="39" fillId="7" borderId="0" xfId="2" applyNumberFormat="1" applyFont="1" applyFill="1" applyBorder="1" applyAlignment="1">
      <alignment horizontal="center" vertical="center"/>
    </xf>
    <xf numFmtId="0" fontId="40" fillId="7" borderId="0" xfId="0" applyFont="1" applyFill="1" applyAlignment="1">
      <alignment horizontal="left" wrapText="1"/>
    </xf>
    <xf numFmtId="0" fontId="40" fillId="7" borderId="6" xfId="0" applyFont="1" applyFill="1" applyBorder="1" applyAlignment="1">
      <alignment horizontal="center" vertical="center"/>
    </xf>
    <xf numFmtId="0" fontId="40" fillId="7" borderId="6" xfId="0" applyFont="1" applyFill="1" applyBorder="1" applyAlignment="1">
      <alignment horizontal="left" vertical="center"/>
    </xf>
    <xf numFmtId="164" fontId="35" fillId="7" borderId="6" xfId="2" applyNumberFormat="1" applyFont="1" applyFill="1" applyBorder="1" applyAlignment="1">
      <alignment horizontal="center" vertical="center"/>
    </xf>
    <xf numFmtId="15" fontId="35" fillId="7" borderId="6" xfId="2" applyNumberFormat="1" applyFont="1" applyFill="1" applyBorder="1" applyAlignment="1">
      <alignment horizontal="center" vertical="center"/>
    </xf>
    <xf numFmtId="0" fontId="40" fillId="7" borderId="6" xfId="24" applyFont="1" applyFill="1" applyBorder="1" applyAlignment="1">
      <alignment horizontal="center" vertical="center"/>
    </xf>
    <xf numFmtId="0" fontId="39" fillId="7" borderId="0" xfId="2" applyFont="1" applyFill="1" applyBorder="1" applyAlignment="1">
      <alignment horizontal="center"/>
    </xf>
    <xf numFmtId="0" fontId="39" fillId="7" borderId="0" xfId="2" applyFont="1" applyFill="1" applyBorder="1" applyAlignment="1"/>
    <xf numFmtId="175" fontId="35" fillId="7" borderId="0" xfId="9" applyNumberFormat="1" applyFont="1" applyFill="1" applyBorder="1" applyAlignment="1">
      <alignment horizontal="right"/>
    </xf>
    <xf numFmtId="0" fontId="35" fillId="7" borderId="0" xfId="2" applyFont="1" applyFill="1" applyAlignment="1">
      <alignment horizontal="center" vertical="center"/>
    </xf>
    <xf numFmtId="0" fontId="35" fillId="7" borderId="0" xfId="2" applyFont="1" applyFill="1" applyAlignment="1">
      <alignment horizontal="left" vertical="center" wrapText="1"/>
    </xf>
    <xf numFmtId="175" fontId="35" fillId="7" borderId="0" xfId="9" applyNumberFormat="1" applyFont="1" applyFill="1" applyAlignment="1">
      <alignment horizontal="right"/>
    </xf>
    <xf numFmtId="175" fontId="35" fillId="7" borderId="0" xfId="2" applyNumberFormat="1" applyFont="1" applyFill="1" applyAlignment="1">
      <alignment horizontal="right"/>
    </xf>
    <xf numFmtId="0" fontId="35" fillId="7" borderId="0" xfId="2" applyNumberFormat="1" applyFont="1" applyFill="1" applyAlignment="1">
      <alignment horizontal="center" vertical="center"/>
    </xf>
    <xf numFmtId="0" fontId="35" fillId="7" borderId="0" xfId="2" applyFont="1" applyFill="1" applyAlignment="1">
      <alignment horizontal="left" vertical="center"/>
    </xf>
    <xf numFmtId="0" fontId="35" fillId="7" borderId="0" xfId="2" applyFont="1" applyFill="1" applyBorder="1" applyAlignment="1">
      <alignment horizontal="left" vertical="center" wrapText="1"/>
    </xf>
    <xf numFmtId="38" fontId="35" fillId="7" borderId="0" xfId="19" applyNumberFormat="1" applyFont="1" applyFill="1" applyAlignment="1">
      <alignment horizontal="left" vertical="center"/>
    </xf>
    <xf numFmtId="173" fontId="35" fillId="7" borderId="0" xfId="19" applyFont="1" applyFill="1" applyAlignment="1">
      <alignment horizontal="center" vertical="center"/>
    </xf>
    <xf numFmtId="38" fontId="35" fillId="7" borderId="0" xfId="19" applyNumberFormat="1" applyFont="1" applyFill="1" applyAlignment="1">
      <alignment horizontal="left" vertical="center" wrapText="1"/>
    </xf>
    <xf numFmtId="38" fontId="35" fillId="7" borderId="0" xfId="19" applyNumberFormat="1" applyFont="1" applyFill="1" applyBorder="1" applyAlignment="1">
      <alignment horizontal="left" vertical="center" wrapText="1"/>
    </xf>
    <xf numFmtId="38" fontId="35" fillId="7" borderId="6" xfId="19" applyNumberFormat="1" applyFont="1" applyFill="1" applyBorder="1" applyAlignment="1">
      <alignment horizontal="left" vertical="center" wrapText="1"/>
    </xf>
    <xf numFmtId="175" fontId="35" fillId="7" borderId="6" xfId="9" applyNumberFormat="1" applyFont="1" applyFill="1" applyBorder="1" applyAlignment="1">
      <alignment horizontal="right"/>
    </xf>
    <xf numFmtId="175" fontId="35" fillId="7" borderId="6" xfId="2" applyNumberFormat="1" applyFont="1" applyFill="1" applyBorder="1" applyAlignment="1">
      <alignment horizontal="right"/>
    </xf>
    <xf numFmtId="175" fontId="39" fillId="7" borderId="0" xfId="9" applyNumberFormat="1" applyFont="1" applyFill="1" applyBorder="1" applyAlignment="1">
      <alignment horizontal="right"/>
    </xf>
    <xf numFmtId="164" fontId="39" fillId="7" borderId="0" xfId="2" applyNumberFormat="1" applyFont="1" applyFill="1" applyBorder="1" applyAlignment="1">
      <alignment horizontal="right"/>
    </xf>
    <xf numFmtId="0" fontId="23" fillId="6" borderId="0" xfId="0" applyFont="1" applyFill="1" applyBorder="1" applyAlignment="1">
      <alignment horizontal="center" vertical="center" wrapText="1"/>
    </xf>
    <xf numFmtId="0" fontId="26" fillId="0" borderId="0" xfId="0" applyFont="1" applyBorder="1" applyAlignment="1">
      <alignment horizontal="left" wrapText="1"/>
    </xf>
    <xf numFmtId="0" fontId="26" fillId="0" borderId="5" xfId="0" applyFont="1" applyBorder="1" applyAlignment="1">
      <alignment horizontal="center"/>
    </xf>
    <xf numFmtId="0" fontId="35" fillId="0" borderId="0" xfId="2" applyFont="1" applyFill="1" applyBorder="1" applyAlignment="1">
      <alignment horizontal="left"/>
    </xf>
    <xf numFmtId="0" fontId="35" fillId="0" borderId="0" xfId="2" applyFont="1" applyFill="1" applyBorder="1" applyAlignment="1">
      <alignment wrapText="1"/>
    </xf>
    <xf numFmtId="0" fontId="36" fillId="0" borderId="0" xfId="2" applyFont="1" applyFill="1" applyBorder="1" applyAlignment="1">
      <alignment horizontal="center" vertical="center" wrapText="1"/>
    </xf>
    <xf numFmtId="0" fontId="36" fillId="0" borderId="1" xfId="2" applyFont="1" applyFill="1" applyBorder="1" applyAlignment="1">
      <alignment horizontal="center" vertical="center"/>
    </xf>
    <xf numFmtId="0" fontId="35" fillId="0" borderId="2" xfId="2" applyFont="1" applyFill="1" applyBorder="1" applyAlignment="1">
      <alignment horizontal="center" vertical="center"/>
    </xf>
    <xf numFmtId="0" fontId="35" fillId="0" borderId="0" xfId="2" applyFont="1" applyFill="1" applyBorder="1" applyAlignment="1">
      <alignment horizontal="center" vertical="center"/>
    </xf>
    <xf numFmtId="0" fontId="36" fillId="0" borderId="0" xfId="2" applyFont="1" applyFill="1" applyBorder="1" applyAlignment="1">
      <alignment horizontal="center" vertical="center"/>
    </xf>
    <xf numFmtId="0" fontId="36" fillId="0" borderId="1" xfId="2" applyFont="1" applyFill="1" applyBorder="1" applyAlignment="1">
      <alignment horizontal="center" vertical="center" wrapText="1"/>
    </xf>
    <xf numFmtId="0" fontId="11" fillId="3" borderId="2" xfId="2" applyFont="1" applyFill="1" applyBorder="1" applyAlignment="1">
      <alignment horizontal="center"/>
    </xf>
    <xf numFmtId="0" fontId="24" fillId="0" borderId="0" xfId="0" applyFont="1" applyFill="1" applyBorder="1" applyAlignment="1">
      <alignment horizontal="left" vertical="center"/>
    </xf>
    <xf numFmtId="0" fontId="26" fillId="0" borderId="6" xfId="0" applyFont="1" applyBorder="1" applyAlignment="1">
      <alignment horizontal="left" wrapText="1"/>
    </xf>
    <xf numFmtId="0" fontId="12" fillId="0" borderId="0" xfId="2" applyFont="1"/>
    <xf numFmtId="0" fontId="11" fillId="3" borderId="3" xfId="2" applyFont="1" applyFill="1" applyBorder="1" applyAlignment="1">
      <alignment horizontal="center"/>
    </xf>
    <xf numFmtId="0" fontId="35" fillId="3" borderId="0" xfId="2" applyFont="1" applyFill="1" applyBorder="1" applyAlignment="1">
      <alignment horizontal="center" vertical="center" wrapText="1"/>
    </xf>
    <xf numFmtId="0" fontId="35" fillId="3" borderId="0" xfId="2" applyFont="1" applyFill="1" applyBorder="1" applyAlignment="1">
      <alignment horizontal="center" vertical="center"/>
    </xf>
    <xf numFmtId="174" fontId="11" fillId="3" borderId="3" xfId="2" applyNumberFormat="1" applyFont="1" applyFill="1" applyBorder="1" applyAlignment="1">
      <alignment horizontal="center" vertical="center" wrapText="1"/>
    </xf>
    <xf numFmtId="174" fontId="11" fillId="3" borderId="0" xfId="2" applyNumberFormat="1" applyFont="1" applyFill="1" applyAlignment="1">
      <alignment horizontal="center" vertical="center" wrapText="1"/>
    </xf>
    <xf numFmtId="0" fontId="11" fillId="3" borderId="3" xfId="2" applyFont="1" applyFill="1" applyBorder="1" applyAlignment="1">
      <alignment horizontal="center" vertical="center" wrapText="1"/>
    </xf>
    <xf numFmtId="0" fontId="11" fillId="3" borderId="0" xfId="2" applyFont="1" applyFill="1" applyBorder="1" applyAlignment="1">
      <alignment horizontal="center" vertical="center" wrapText="1"/>
    </xf>
    <xf numFmtId="174" fontId="11" fillId="0" borderId="3" xfId="2" applyNumberFormat="1" applyFont="1" applyFill="1" applyBorder="1" applyAlignment="1">
      <alignment horizontal="center" vertical="center" wrapText="1"/>
    </xf>
    <xf numFmtId="174" fontId="11" fillId="0" borderId="0" xfId="2" applyNumberFormat="1" applyFont="1" applyFill="1" applyBorder="1" applyAlignment="1">
      <alignment horizontal="center" vertical="center" wrapText="1"/>
    </xf>
    <xf numFmtId="0" fontId="35" fillId="3" borderId="1" xfId="2" applyFont="1" applyFill="1" applyBorder="1" applyAlignment="1">
      <alignment horizontal="center"/>
    </xf>
    <xf numFmtId="0" fontId="35" fillId="3" borderId="2" xfId="2" applyFont="1" applyFill="1" applyBorder="1" applyAlignment="1">
      <alignment horizontal="center"/>
    </xf>
    <xf numFmtId="0" fontId="12" fillId="0" borderId="0" xfId="2" applyFont="1" applyBorder="1"/>
    <xf numFmtId="0" fontId="12" fillId="0" borderId="0" xfId="2" applyFont="1" applyAlignment="1">
      <alignment vertical="center"/>
    </xf>
    <xf numFmtId="0" fontId="35" fillId="0" borderId="3" xfId="18" applyFont="1" applyBorder="1" applyAlignment="1">
      <alignment horizontal="center" vertical="center" wrapText="1"/>
    </xf>
    <xf numFmtId="0" fontId="35" fillId="0" borderId="0" xfId="18" applyFont="1" applyBorder="1" applyAlignment="1">
      <alignment horizontal="center" vertical="center" wrapText="1"/>
    </xf>
    <xf numFmtId="0" fontId="35" fillId="0" borderId="3" xfId="18" applyFont="1" applyBorder="1" applyAlignment="1">
      <alignment horizontal="center" vertical="center"/>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Fill="1" applyBorder="1" applyAlignment="1">
      <alignment horizontal="center" vertical="center" wrapText="1"/>
    </xf>
    <xf numFmtId="0" fontId="35" fillId="0" borderId="3" xfId="18" applyFont="1" applyFill="1" applyBorder="1" applyAlignment="1">
      <alignment horizontal="center" vertical="center" wrapText="1"/>
    </xf>
    <xf numFmtId="0" fontId="35" fillId="0" borderId="3" xfId="18" applyFont="1" applyFill="1" applyBorder="1" applyAlignment="1">
      <alignment horizontal="center" vertical="center"/>
    </xf>
    <xf numFmtId="0" fontId="35" fillId="0" borderId="0" xfId="18" applyFont="1" applyFill="1" applyBorder="1" applyAlignment="1">
      <alignment horizontal="center" vertical="center"/>
    </xf>
    <xf numFmtId="0" fontId="35" fillId="4" borderId="3" xfId="18" applyFont="1" applyFill="1" applyBorder="1" applyAlignment="1">
      <alignment horizontal="center" vertical="center" wrapText="1"/>
    </xf>
    <xf numFmtId="0" fontId="35" fillId="4" borderId="0" xfId="18" applyFont="1" applyFill="1" applyBorder="1" applyAlignment="1">
      <alignment horizontal="center" vertical="center" wrapText="1"/>
    </xf>
    <xf numFmtId="0" fontId="26" fillId="0" borderId="0" xfId="0" applyFont="1" applyBorder="1" applyAlignment="1">
      <alignment horizontal="center"/>
    </xf>
    <xf numFmtId="0" fontId="42" fillId="7" borderId="0" xfId="2" applyFont="1" applyFill="1" applyBorder="1" applyAlignment="1">
      <alignment horizontal="center" vertical="center"/>
    </xf>
    <xf numFmtId="0" fontId="42" fillId="7" borderId="0" xfId="2" applyFont="1" applyFill="1" applyBorder="1" applyAlignment="1">
      <alignment vertical="center"/>
    </xf>
    <xf numFmtId="0" fontId="39" fillId="7" borderId="0" xfId="2" applyFont="1" applyFill="1" applyBorder="1" applyAlignment="1">
      <alignment horizontal="left" vertical="center" wrapText="1"/>
    </xf>
    <xf numFmtId="0" fontId="35" fillId="0" borderId="0" xfId="2" applyFont="1" applyBorder="1" applyAlignment="1">
      <alignment horizontal="left" vertical="center"/>
    </xf>
    <xf numFmtId="0" fontId="35" fillId="0" borderId="0" xfId="2" applyFont="1" applyAlignment="1">
      <alignment horizontal="justify" vertical="center"/>
    </xf>
    <xf numFmtId="0" fontId="7" fillId="0" borderId="0" xfId="2" applyFont="1" applyBorder="1" applyAlignment="1">
      <alignment horizontal="justify" vertical="center"/>
    </xf>
    <xf numFmtId="0" fontId="7" fillId="0" borderId="0" xfId="2" applyFont="1" applyAlignment="1">
      <alignment horizontal="justify" vertical="center"/>
    </xf>
    <xf numFmtId="0" fontId="7" fillId="0" borderId="0" xfId="2" applyFont="1" applyBorder="1" applyAlignment="1">
      <alignment horizontal="left" vertical="center"/>
    </xf>
    <xf numFmtId="0" fontId="39" fillId="7" borderId="0" xfId="2" applyFont="1" applyFill="1" applyBorder="1" applyAlignment="1">
      <alignment horizontal="left" vertical="center"/>
    </xf>
    <xf numFmtId="0" fontId="35" fillId="0" borderId="0" xfId="2" applyFont="1" applyBorder="1" applyAlignment="1">
      <alignment horizontal="justify" vertical="center"/>
    </xf>
    <xf numFmtId="0" fontId="39" fillId="7" borderId="0" xfId="2" applyFont="1" applyFill="1" applyBorder="1" applyAlignment="1">
      <alignment horizontal="left" vertical="top"/>
    </xf>
    <xf numFmtId="0" fontId="35" fillId="0" borderId="0"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13" fillId="0" borderId="0" xfId="2" applyFont="1" applyFill="1" applyAlignment="1">
      <alignment horizontal="center" vertical="center"/>
    </xf>
    <xf numFmtId="0" fontId="35" fillId="0" borderId="1" xfId="2" applyFont="1" applyFill="1" applyBorder="1" applyAlignment="1">
      <alignment horizontal="center" vertical="center"/>
    </xf>
    <xf numFmtId="0" fontId="35" fillId="0" borderId="0" xfId="2" applyFont="1" applyFill="1" applyBorder="1" applyAlignment="1">
      <alignment horizontal="justify" vertical="center" wrapText="1"/>
    </xf>
    <xf numFmtId="0" fontId="35" fillId="0" borderId="0" xfId="2" applyFont="1" applyFill="1" applyBorder="1" applyAlignment="1">
      <alignment horizontal="justify" vertical="center"/>
    </xf>
    <xf numFmtId="0" fontId="29" fillId="6" borderId="0" xfId="2" applyNumberFormat="1" applyFont="1" applyFill="1" applyAlignment="1">
      <alignment horizontal="left" vertical="top" wrapText="1"/>
    </xf>
    <xf numFmtId="0" fontId="35" fillId="7" borderId="6" xfId="2" applyFont="1" applyFill="1" applyBorder="1" applyAlignment="1">
      <alignment horizontal="left" vertical="center"/>
    </xf>
  </cellXfs>
  <cellStyles count="26">
    <cellStyle name="=C:\WINNT\SYSTEM32\COMMAND.COM" xfId="3"/>
    <cellStyle name="=C:\WINNT\SYSTEM32\COMMAND.COM 2" xfId="4"/>
    <cellStyle name="=C:\WINNT\SYSTEM32\COMMAND.COM 2 2" xfId="5"/>
    <cellStyle name="=C:\WINNT\SYSTEM32\COMMAND.COM 3" xfId="19"/>
    <cellStyle name="=C:\WINNT\SYSTEM32\COMMAND.COM 4" xfId="21"/>
    <cellStyle name="Euro" xfId="6"/>
    <cellStyle name="Millares" xfId="1" builtinId="3"/>
    <cellStyle name="Millares 2" xfId="7"/>
    <cellStyle name="Millares 2 2" xfId="8"/>
    <cellStyle name="Millares 2 2 2" xfId="22"/>
    <cellStyle name="Millares 2 2 3" xfId="23"/>
    <cellStyle name="Millares 2_Avance f y f CFE dlls" xfId="9"/>
    <cellStyle name="Millares 3" xfId="10"/>
    <cellStyle name="Normal" xfId="0" builtinId="0"/>
    <cellStyle name="Normal 14" xfId="24"/>
    <cellStyle name="Normal 2" xfId="2"/>
    <cellStyle name="Normal 2 2" xfId="11"/>
    <cellStyle name="Normal 2 2 2" xfId="12"/>
    <cellStyle name="Normal 2_Hoja1" xfId="13"/>
    <cellStyle name="Normal 26" xfId="25"/>
    <cellStyle name="Normal 3" xfId="14"/>
    <cellStyle name="Normal 4" xfId="18"/>
    <cellStyle name="Normal 5" xfId="15"/>
    <cellStyle name="Porcentaje" xfId="20" builtinId="5"/>
    <cellStyle name="Porcentual 2" xfId="16"/>
    <cellStyle name="Porcentual 2 2" xfId="17"/>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4C19C"/>
      <color rgb="FF9D244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10448925" y="102774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11363325" y="106965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xdr:cNvSpPr txBox="1">
          <a:spLocks noChangeArrowheads="1"/>
        </xdr:cNvSpPr>
      </xdr:nvSpPr>
      <xdr:spPr bwMode="auto">
        <a:xfrm>
          <a:off x="10946130" y="106965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xdr:cNvSpPr txBox="1">
          <a:spLocks noChangeArrowheads="1"/>
        </xdr:cNvSpPr>
      </xdr:nvSpPr>
      <xdr:spPr bwMode="auto">
        <a:xfrm>
          <a:off x="10041255" y="102774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xdr:cNvSpPr txBox="1">
          <a:spLocks noChangeArrowheads="1"/>
        </xdr:cNvSpPr>
      </xdr:nvSpPr>
      <xdr:spPr bwMode="auto">
        <a:xfrm>
          <a:off x="9124950" y="102774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INA/PIDIREGAS%202019/642/12.%20DICIEMBRE/FNID%20DICIEMB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MPROMISOS_4&#176;%20TRIM_2019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Josa%20M.%20de%20los%20Arcos\Avance%20f&#237;sico%20financiero%202018\Diciembre\3.1%20Estatus%20Pidiregas%20Dic-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sheetName val="FEBRERO"/>
      <sheetName val="MARZO"/>
      <sheetName val="ABRIL"/>
      <sheetName val="MAYO"/>
      <sheetName val="JUNIO"/>
      <sheetName val="JULIO"/>
      <sheetName val="AGOSTO"/>
      <sheetName val="SEPTIEMBRE"/>
      <sheetName val="OCTUBRE"/>
      <sheetName val="NOVIEMBRE"/>
      <sheetName val="DICIEMBRE"/>
      <sheetName val="ACUMULADO 2019"/>
      <sheetName val="Hoja1"/>
    </sheetNames>
    <sheetDataSet>
      <sheetData sheetId="0">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86.56442346</v>
          </cell>
          <cell r="P75">
            <v>249.57499999999999</v>
          </cell>
          <cell r="R75">
            <v>86.56442346</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15.13444518</v>
          </cell>
          <cell r="P81">
            <v>4.9879891666666669</v>
          </cell>
          <cell r="R81">
            <v>15.13444518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39.017030900000002</v>
          </cell>
          <cell r="P86">
            <v>0</v>
          </cell>
          <cell r="R86">
            <v>38.598731879999995</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20.666922689999996</v>
          </cell>
          <cell r="P116">
            <v>0</v>
          </cell>
          <cell r="R116">
            <v>20.666922689999996</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39.273470510000003</v>
          </cell>
          <cell r="P129">
            <v>8.6101549166666658</v>
          </cell>
          <cell r="R129">
            <v>39.273470510000003</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0.91363448000000003</v>
          </cell>
          <cell r="P138">
            <v>14.99728</v>
          </cell>
          <cell r="R138">
            <v>0.91363448000000003</v>
          </cell>
        </row>
        <row r="139">
          <cell r="O139">
            <v>0</v>
          </cell>
          <cell r="P139">
            <v>41.339589583333336</v>
          </cell>
          <cell r="R139">
            <v>0</v>
          </cell>
        </row>
        <row r="140">
          <cell r="O140">
            <v>0.65698166000000002</v>
          </cell>
          <cell r="P140">
            <v>3.2062665833333335</v>
          </cell>
          <cell r="R140">
            <v>0.65698166000000002</v>
          </cell>
        </row>
        <row r="141">
          <cell r="O141">
            <v>0</v>
          </cell>
          <cell r="P141">
            <v>0</v>
          </cell>
          <cell r="R141">
            <v>0</v>
          </cell>
        </row>
        <row r="142">
          <cell r="O142">
            <v>0</v>
          </cell>
          <cell r="P142">
            <v>4.5434157500000003</v>
          </cell>
          <cell r="R142">
            <v>0</v>
          </cell>
        </row>
        <row r="143">
          <cell r="O143">
            <v>2.0648527900000002</v>
          </cell>
          <cell r="P143">
            <v>0.36386025</v>
          </cell>
          <cell r="R143">
            <v>2.0648527900000002</v>
          </cell>
        </row>
        <row r="144">
          <cell r="O144">
            <v>0</v>
          </cell>
          <cell r="P144">
            <v>0.92979083333333334</v>
          </cell>
          <cell r="R144">
            <v>0</v>
          </cell>
        </row>
        <row r="145">
          <cell r="O145">
            <v>3.9617858099999994</v>
          </cell>
          <cell r="P145">
            <v>0</v>
          </cell>
          <cell r="R145">
            <v>3.9193117600000003</v>
          </cell>
        </row>
        <row r="146">
          <cell r="O146">
            <v>63.781613180000008</v>
          </cell>
          <cell r="P146">
            <v>0</v>
          </cell>
          <cell r="R146">
            <v>63.306821320000019</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0</v>
          </cell>
          <cell r="P158">
            <v>1.2789026666666667</v>
          </cell>
          <cell r="R158">
            <v>0</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0.79921173000000012</v>
          </cell>
          <cell r="P165">
            <v>4.1218265833333332</v>
          </cell>
          <cell r="R165">
            <v>0.79921173000000012</v>
          </cell>
        </row>
        <row r="166">
          <cell r="O166">
            <v>37.306554779999999</v>
          </cell>
          <cell r="P166">
            <v>3.3473568333333334</v>
          </cell>
          <cell r="R166">
            <v>37.306554779999999</v>
          </cell>
        </row>
        <row r="167">
          <cell r="O167">
            <v>0</v>
          </cell>
          <cell r="P167">
            <v>0.58315291666666658</v>
          </cell>
          <cell r="R167">
            <v>0</v>
          </cell>
        </row>
        <row r="168">
          <cell r="O168">
            <v>0</v>
          </cell>
          <cell r="P168">
            <v>1.4045126666666667</v>
          </cell>
          <cell r="R168">
            <v>0</v>
          </cell>
        </row>
        <row r="169">
          <cell r="O169">
            <v>0</v>
          </cell>
          <cell r="P169">
            <v>0.26582583333333332</v>
          </cell>
          <cell r="R169">
            <v>0</v>
          </cell>
        </row>
        <row r="170">
          <cell r="O170">
            <v>25.228890679999999</v>
          </cell>
          <cell r="P170">
            <v>1.1733106666666668</v>
          </cell>
          <cell r="R170">
            <v>25.223510309999998</v>
          </cell>
        </row>
        <row r="171">
          <cell r="O171">
            <v>0</v>
          </cell>
          <cell r="P171">
            <v>0.58944925000000004</v>
          </cell>
          <cell r="R171">
            <v>0</v>
          </cell>
        </row>
        <row r="172">
          <cell r="O172">
            <v>0</v>
          </cell>
          <cell r="P172">
            <v>0.64891675000000004</v>
          </cell>
          <cell r="R172">
            <v>0</v>
          </cell>
        </row>
        <row r="173">
          <cell r="O173">
            <v>18.280052010000002</v>
          </cell>
          <cell r="P173">
            <v>1.8839395000000001</v>
          </cell>
          <cell r="R173">
            <v>18.105657449999999</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0</v>
          </cell>
          <cell r="P177">
            <v>2.1046040000000001</v>
          </cell>
          <cell r="R177">
            <v>0</v>
          </cell>
        </row>
        <row r="178">
          <cell r="O178">
            <v>30.548783649999997</v>
          </cell>
          <cell r="P178">
            <v>2.3498692499999998</v>
          </cell>
          <cell r="R178">
            <v>30.221272149999997</v>
          </cell>
        </row>
        <row r="179">
          <cell r="O179">
            <v>19.578094670000002</v>
          </cell>
          <cell r="P179">
            <v>3.0483174166666664</v>
          </cell>
          <cell r="R179">
            <v>19.578094670000002</v>
          </cell>
        </row>
        <row r="180">
          <cell r="O180">
            <v>0</v>
          </cell>
          <cell r="P180">
            <v>1.4978821666666668</v>
          </cell>
          <cell r="R180">
            <v>0</v>
          </cell>
        </row>
        <row r="181">
          <cell r="O181">
            <v>52.8029078</v>
          </cell>
          <cell r="P181">
            <v>4.4717876666666667</v>
          </cell>
          <cell r="R181">
            <v>52.8029078</v>
          </cell>
        </row>
        <row r="182">
          <cell r="O182">
            <v>10.074671589999999</v>
          </cell>
          <cell r="P182">
            <v>12.273505583333334</v>
          </cell>
          <cell r="R182">
            <v>10.074671589999999</v>
          </cell>
        </row>
        <row r="183">
          <cell r="O183">
            <v>0</v>
          </cell>
          <cell r="P183">
            <v>4.1831785000000004</v>
          </cell>
          <cell r="R183">
            <v>0</v>
          </cell>
        </row>
        <row r="184">
          <cell r="O184">
            <v>14.806787529999999</v>
          </cell>
          <cell r="P184">
            <v>2.5466298333333337</v>
          </cell>
          <cell r="R184">
            <v>14.729275320000001</v>
          </cell>
        </row>
        <row r="185">
          <cell r="O185">
            <v>0</v>
          </cell>
          <cell r="P185">
            <v>0.77507775000000001</v>
          </cell>
          <cell r="R185">
            <v>0</v>
          </cell>
        </row>
        <row r="186">
          <cell r="O186">
            <v>4.5419223499999992</v>
          </cell>
          <cell r="P186">
            <v>208.74528541666666</v>
          </cell>
          <cell r="R186">
            <v>4.5419223499999992</v>
          </cell>
        </row>
        <row r="187">
          <cell r="O187">
            <v>0</v>
          </cell>
          <cell r="P187">
            <v>11.254974916666667</v>
          </cell>
          <cell r="R187">
            <v>0</v>
          </cell>
        </row>
        <row r="188">
          <cell r="O188">
            <v>10.07201193</v>
          </cell>
          <cell r="P188">
            <v>1.7217039999999999</v>
          </cell>
          <cell r="R188">
            <v>10.07201193</v>
          </cell>
        </row>
        <row r="189">
          <cell r="O189">
            <v>13.517291369999997</v>
          </cell>
          <cell r="P189">
            <v>0.34008191666666671</v>
          </cell>
          <cell r="R189">
            <v>13.517291369999997</v>
          </cell>
        </row>
        <row r="190">
          <cell r="O190">
            <v>2.3532900000000001E-3</v>
          </cell>
          <cell r="P190">
            <v>1.7297959166666668</v>
          </cell>
          <cell r="R190">
            <v>2.3532900000000001E-3</v>
          </cell>
        </row>
        <row r="191">
          <cell r="O191">
            <v>18.223934330000002</v>
          </cell>
          <cell r="P191">
            <v>354.27336574999998</v>
          </cell>
          <cell r="R191">
            <v>18.223934330000002</v>
          </cell>
        </row>
        <row r="192">
          <cell r="O192">
            <v>16.06749623</v>
          </cell>
          <cell r="P192">
            <v>1.5067747499999999</v>
          </cell>
          <cell r="R192">
            <v>16.06749623</v>
          </cell>
        </row>
        <row r="193">
          <cell r="O193">
            <v>0</v>
          </cell>
          <cell r="P193">
            <v>0</v>
          </cell>
          <cell r="R193">
            <v>0</v>
          </cell>
        </row>
        <row r="194">
          <cell r="O194">
            <v>0</v>
          </cell>
          <cell r="P194">
            <v>0</v>
          </cell>
          <cell r="R194">
            <v>0</v>
          </cell>
        </row>
        <row r="195">
          <cell r="O195">
            <v>19.686976489999999</v>
          </cell>
          <cell r="P195">
            <v>5.6093471666666668</v>
          </cell>
          <cell r="R195">
            <v>19.686976489999999</v>
          </cell>
        </row>
        <row r="196">
          <cell r="O196">
            <v>0</v>
          </cell>
          <cell r="P196">
            <v>6.3596416666666669E-2</v>
          </cell>
          <cell r="R196">
            <v>0</v>
          </cell>
        </row>
        <row r="197">
          <cell r="O197">
            <v>2.2903802100000004</v>
          </cell>
          <cell r="P197">
            <v>92.125</v>
          </cell>
          <cell r="R197">
            <v>2.2903802100000004</v>
          </cell>
        </row>
        <row r="198">
          <cell r="O198">
            <v>0</v>
          </cell>
          <cell r="P198">
            <v>7.811191666666667E-2</v>
          </cell>
          <cell r="R198">
            <v>0</v>
          </cell>
        </row>
        <row r="199">
          <cell r="O199">
            <v>0.74306693999999995</v>
          </cell>
          <cell r="P199">
            <v>3.057375E-2</v>
          </cell>
          <cell r="R199">
            <v>0.74306693999999995</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32.729669890000004</v>
          </cell>
          <cell r="P211">
            <v>0.80808199999999997</v>
          </cell>
          <cell r="R211">
            <v>32.729669890000004</v>
          </cell>
        </row>
        <row r="212">
          <cell r="O212">
            <v>6.7698878999999996</v>
          </cell>
          <cell r="P212">
            <v>1.7502577500000001</v>
          </cell>
          <cell r="R212">
            <v>6.7698878999999996</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16.566716419999999</v>
          </cell>
          <cell r="P216">
            <v>0.65264866666666665</v>
          </cell>
          <cell r="R216">
            <v>16.566716419999999</v>
          </cell>
        </row>
        <row r="217">
          <cell r="O217">
            <v>0</v>
          </cell>
          <cell r="P217">
            <v>3.2328421666666665</v>
          </cell>
          <cell r="R217">
            <v>0</v>
          </cell>
        </row>
        <row r="218">
          <cell r="O218">
            <v>7.8222275999999997</v>
          </cell>
          <cell r="P218">
            <v>0.7538906666666666</v>
          </cell>
          <cell r="R218">
            <v>7.8222275999999997</v>
          </cell>
        </row>
        <row r="219">
          <cell r="O219">
            <v>0</v>
          </cell>
          <cell r="P219">
            <v>1.4011023333333332</v>
          </cell>
          <cell r="R219">
            <v>0</v>
          </cell>
        </row>
        <row r="220">
          <cell r="O220">
            <v>0</v>
          </cell>
          <cell r="P220">
            <v>1.5131765833333333</v>
          </cell>
          <cell r="R220">
            <v>0</v>
          </cell>
        </row>
        <row r="221">
          <cell r="O221">
            <v>5.7634080900000004</v>
          </cell>
          <cell r="P221">
            <v>3.35</v>
          </cell>
          <cell r="R221">
            <v>5.7634080900000004</v>
          </cell>
        </row>
        <row r="222">
          <cell r="O222">
            <v>0</v>
          </cell>
          <cell r="P222">
            <v>0.96459733333333342</v>
          </cell>
          <cell r="R222">
            <v>0</v>
          </cell>
        </row>
        <row r="223">
          <cell r="O223">
            <v>184.12798565</v>
          </cell>
          <cell r="P223">
            <v>207.7</v>
          </cell>
          <cell r="R223">
            <v>184.12798265000001</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19.276477199999999</v>
          </cell>
          <cell r="P227">
            <v>0.5712788333333334</v>
          </cell>
          <cell r="R227">
            <v>19.276477199999999</v>
          </cell>
        </row>
        <row r="228">
          <cell r="O228">
            <v>0</v>
          </cell>
          <cell r="P228">
            <v>5.6979731666666673</v>
          </cell>
          <cell r="R228">
            <v>0</v>
          </cell>
        </row>
        <row r="229">
          <cell r="O229">
            <v>2.3326902899999995</v>
          </cell>
          <cell r="P229">
            <v>0.15710833333333335</v>
          </cell>
          <cell r="R229">
            <v>2.3326902899999995</v>
          </cell>
        </row>
        <row r="230">
          <cell r="O230">
            <v>7.2527682999999996</v>
          </cell>
          <cell r="P230">
            <v>3.35</v>
          </cell>
          <cell r="R230">
            <v>7.2527682999999996</v>
          </cell>
        </row>
        <row r="231">
          <cell r="O231">
            <v>30.654657379999996</v>
          </cell>
          <cell r="P231">
            <v>5.0250000000000004</v>
          </cell>
          <cell r="R231">
            <v>30.654657379999996</v>
          </cell>
        </row>
        <row r="232">
          <cell r="O232">
            <v>56.902429470000008</v>
          </cell>
          <cell r="P232">
            <v>0</v>
          </cell>
          <cell r="R232">
            <v>56.902429470000008</v>
          </cell>
        </row>
        <row r="233">
          <cell r="O233">
            <v>0</v>
          </cell>
          <cell r="P233">
            <v>0</v>
          </cell>
          <cell r="R233">
            <v>0</v>
          </cell>
        </row>
        <row r="234">
          <cell r="O234">
            <v>0.49587524999999999</v>
          </cell>
          <cell r="P234">
            <v>3.35</v>
          </cell>
          <cell r="R234">
            <v>0.49587524999999999</v>
          </cell>
        </row>
        <row r="235">
          <cell r="O235">
            <v>0</v>
          </cell>
          <cell r="P235">
            <v>1.3213773333333332</v>
          </cell>
          <cell r="R235">
            <v>0</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56.069744809999996</v>
          </cell>
          <cell r="P242">
            <v>5.0696069166666673</v>
          </cell>
          <cell r="R242">
            <v>56.069744809999996</v>
          </cell>
        </row>
        <row r="243">
          <cell r="O243">
            <v>31.47059132</v>
          </cell>
          <cell r="P243">
            <v>2.6590004999999999</v>
          </cell>
          <cell r="R243">
            <v>31.47059132</v>
          </cell>
        </row>
        <row r="244">
          <cell r="O244">
            <v>12.79456345</v>
          </cell>
          <cell r="P244">
            <v>0.52954625</v>
          </cell>
          <cell r="R244">
            <v>12.79456345</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6.4883079199999996</v>
          </cell>
          <cell r="P250">
            <v>1.0207181666666667</v>
          </cell>
          <cell r="R250">
            <v>6.4883079199999996</v>
          </cell>
        </row>
        <row r="251">
          <cell r="O251">
            <v>1.7774071800000002</v>
          </cell>
          <cell r="P251">
            <v>3.9025138333333333</v>
          </cell>
          <cell r="R251">
            <v>1.7774071800000002</v>
          </cell>
        </row>
        <row r="252">
          <cell r="O252">
            <v>0</v>
          </cell>
          <cell r="P252">
            <v>2.2300313333333337</v>
          </cell>
          <cell r="R252">
            <v>0</v>
          </cell>
        </row>
        <row r="253">
          <cell r="O253">
            <v>0.47582542999999999</v>
          </cell>
          <cell r="P253">
            <v>3.2687390833333336</v>
          </cell>
          <cell r="R253">
            <v>0.47582542999999999</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0</v>
          </cell>
        </row>
        <row r="271">
          <cell r="O271">
            <v>0</v>
          </cell>
          <cell r="P271">
            <v>210.40010000000001</v>
          </cell>
          <cell r="R271">
            <v>0</v>
          </cell>
        </row>
        <row r="272">
          <cell r="O272">
            <v>0</v>
          </cell>
          <cell r="P272">
            <v>10.107207916666667</v>
          </cell>
          <cell r="R272">
            <v>0</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1">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147.94164799999999</v>
          </cell>
          <cell r="P22">
            <v>125.625</v>
          </cell>
          <cell r="R22">
            <v>142.85126903</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21.194971799999998</v>
          </cell>
          <cell r="P81">
            <v>4.9879891666666669</v>
          </cell>
          <cell r="R81">
            <v>21.194971799999998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0</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32.753777909999997</v>
          </cell>
          <cell r="P158">
            <v>1.2789026666666667</v>
          </cell>
          <cell r="R158">
            <v>32.753777909999997</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127.5906992</v>
          </cell>
          <cell r="P162">
            <v>0</v>
          </cell>
          <cell r="R162">
            <v>121.1159473</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8.3132031600000005</v>
          </cell>
          <cell r="P167">
            <v>0.58315291666666658</v>
          </cell>
          <cell r="R167">
            <v>8.3132031600000005</v>
          </cell>
        </row>
        <row r="168">
          <cell r="O168">
            <v>0</v>
          </cell>
          <cell r="P168">
            <v>1.4045126666666667</v>
          </cell>
          <cell r="R168">
            <v>0</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1.6932663900000002</v>
          </cell>
          <cell r="P177">
            <v>2.1046040000000001</v>
          </cell>
          <cell r="R177">
            <v>1.6932663900000002</v>
          </cell>
        </row>
        <row r="178">
          <cell r="O178">
            <v>0</v>
          </cell>
          <cell r="P178">
            <v>2.3498692499999998</v>
          </cell>
          <cell r="R178">
            <v>0</v>
          </cell>
        </row>
        <row r="179">
          <cell r="O179">
            <v>0</v>
          </cell>
          <cell r="P179">
            <v>3.0483174166666664</v>
          </cell>
          <cell r="R179">
            <v>0</v>
          </cell>
        </row>
        <row r="180">
          <cell r="O180">
            <v>0</v>
          </cell>
          <cell r="P180">
            <v>1.4978821666666668</v>
          </cell>
          <cell r="R180">
            <v>0</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0</v>
          </cell>
          <cell r="P184">
            <v>2.5466298333333337</v>
          </cell>
          <cell r="R184">
            <v>0</v>
          </cell>
        </row>
        <row r="185">
          <cell r="O185">
            <v>0</v>
          </cell>
          <cell r="P185">
            <v>0.77507775000000001</v>
          </cell>
          <cell r="R185">
            <v>0</v>
          </cell>
        </row>
        <row r="186">
          <cell r="O186">
            <v>1.04478073</v>
          </cell>
          <cell r="P186">
            <v>208.74528541666666</v>
          </cell>
          <cell r="R186">
            <v>1.04478073</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0</v>
          </cell>
          <cell r="P233">
            <v>0</v>
          </cell>
          <cell r="R233">
            <v>0</v>
          </cell>
        </row>
        <row r="234">
          <cell r="O234">
            <v>0</v>
          </cell>
          <cell r="P234">
            <v>3.35</v>
          </cell>
          <cell r="R234">
            <v>0</v>
          </cell>
        </row>
        <row r="235">
          <cell r="O235">
            <v>0</v>
          </cell>
          <cell r="P235">
            <v>1.3213773333333332</v>
          </cell>
          <cell r="R235">
            <v>26.635121869999999</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0.36422740999999997</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2.1941599999999997E-3</v>
          </cell>
        </row>
        <row r="270">
          <cell r="O270">
            <v>0</v>
          </cell>
          <cell r="P270">
            <v>1.1681550833333332</v>
          </cell>
          <cell r="R270">
            <v>1.8203204099999999</v>
          </cell>
        </row>
        <row r="271">
          <cell r="O271">
            <v>0</v>
          </cell>
          <cell r="P271">
            <v>210.40010000000001</v>
          </cell>
          <cell r="R271">
            <v>2.6519460000000002E-2</v>
          </cell>
        </row>
        <row r="272">
          <cell r="O272">
            <v>0</v>
          </cell>
          <cell r="P272">
            <v>10.107207916666667</v>
          </cell>
          <cell r="R272">
            <v>7.9192789999999999E-2</v>
          </cell>
        </row>
        <row r="273">
          <cell r="O273">
            <v>0</v>
          </cell>
          <cell r="P273">
            <v>0</v>
          </cell>
          <cell r="R273">
            <v>0</v>
          </cell>
        </row>
        <row r="274">
          <cell r="O274">
            <v>0</v>
          </cell>
          <cell r="P274">
            <v>91.717631666666676</v>
          </cell>
          <cell r="R274">
            <v>0</v>
          </cell>
        </row>
        <row r="275">
          <cell r="O275">
            <v>0</v>
          </cell>
          <cell r="P275">
            <v>2.1202451666666664</v>
          </cell>
          <cell r="R275">
            <v>1.45717E-3</v>
          </cell>
        </row>
      </sheetData>
      <sheetData sheetId="2">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274.37806499999999</v>
          </cell>
          <cell r="P75">
            <v>249.57499999999999</v>
          </cell>
          <cell r="R75">
            <v>263.77560514999999</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0</v>
          </cell>
          <cell r="P81">
            <v>4.9879891666666669</v>
          </cell>
          <cell r="R81">
            <v>0</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6.5820466500000006</v>
          </cell>
          <cell r="P133">
            <v>0.5338040833333334</v>
          </cell>
          <cell r="R133">
            <v>6.5367881600000004</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224.69990769</v>
          </cell>
          <cell r="P138">
            <v>14.99728</v>
          </cell>
          <cell r="R138">
            <v>224.69990569000004</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10.26111768</v>
          </cell>
          <cell r="P144">
            <v>0.92979083333333334</v>
          </cell>
          <cell r="R144">
            <v>10.190561730000002</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88.523807540000007</v>
          </cell>
          <cell r="P156">
            <v>50.25</v>
          </cell>
          <cell r="R156">
            <v>87.91511337999998</v>
          </cell>
        </row>
        <row r="157">
          <cell r="O157">
            <v>0</v>
          </cell>
          <cell r="P157">
            <v>0</v>
          </cell>
          <cell r="R157">
            <v>0</v>
          </cell>
        </row>
        <row r="158">
          <cell r="O158">
            <v>0</v>
          </cell>
          <cell r="P158">
            <v>1.2789026666666667</v>
          </cell>
          <cell r="R158">
            <v>0</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146.90676683000001</v>
          </cell>
          <cell r="P162">
            <v>0</v>
          </cell>
          <cell r="R162">
            <v>141.23002528000001</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0</v>
          </cell>
          <cell r="P167">
            <v>0.58315291666666658</v>
          </cell>
          <cell r="R167">
            <v>0</v>
          </cell>
        </row>
        <row r="168">
          <cell r="O168">
            <v>0</v>
          </cell>
          <cell r="P168">
            <v>1.4045126666666667</v>
          </cell>
          <cell r="R168">
            <v>0</v>
          </cell>
        </row>
        <row r="169">
          <cell r="O169">
            <v>1.7774491200000002</v>
          </cell>
          <cell r="P169">
            <v>0.26582583333333332</v>
          </cell>
          <cell r="R169">
            <v>1.7652273000000001</v>
          </cell>
        </row>
        <row r="170">
          <cell r="O170">
            <v>1.59765544</v>
          </cell>
          <cell r="P170">
            <v>1.1733106666666668</v>
          </cell>
          <cell r="R170">
            <v>1.5866698800000001</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3.0768865999999999</v>
          </cell>
          <cell r="P176">
            <v>0.85059850000000004</v>
          </cell>
          <cell r="R176">
            <v>3.0557297700000001</v>
          </cell>
        </row>
        <row r="177">
          <cell r="O177">
            <v>0</v>
          </cell>
          <cell r="P177">
            <v>2.1046040000000001</v>
          </cell>
          <cell r="R177">
            <v>0</v>
          </cell>
        </row>
        <row r="178">
          <cell r="O178">
            <v>0</v>
          </cell>
          <cell r="P178">
            <v>2.3498692499999998</v>
          </cell>
          <cell r="R178">
            <v>0</v>
          </cell>
        </row>
        <row r="179">
          <cell r="O179">
            <v>0</v>
          </cell>
          <cell r="P179">
            <v>3.0483174166666664</v>
          </cell>
          <cell r="R179">
            <v>0</v>
          </cell>
        </row>
        <row r="180">
          <cell r="O180">
            <v>8.4365430999999997</v>
          </cell>
          <cell r="P180">
            <v>1.4978821666666668</v>
          </cell>
          <cell r="R180">
            <v>8.3785330099999999</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1.4290807699999999</v>
          </cell>
          <cell r="P184">
            <v>2.5466298333333337</v>
          </cell>
          <cell r="R184">
            <v>1.4192543200000003</v>
          </cell>
        </row>
        <row r="185">
          <cell r="O185">
            <v>5.9022171200000004</v>
          </cell>
          <cell r="P185">
            <v>0.77507775000000001</v>
          </cell>
          <cell r="R185">
            <v>5.8616331699999984</v>
          </cell>
        </row>
        <row r="186">
          <cell r="O186">
            <v>2.9135924900000001</v>
          </cell>
          <cell r="P186">
            <v>208.74528541666666</v>
          </cell>
          <cell r="R186">
            <v>2.8298808600000003</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6.5454484199999996</v>
          </cell>
          <cell r="P210">
            <v>192.00356491666665</v>
          </cell>
          <cell r="R210">
            <v>6.3573890899999999</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2.0263652200000002</v>
          </cell>
          <cell r="P220">
            <v>1.5131765833333333</v>
          </cell>
          <cell r="R220">
            <v>1.9681450199999999</v>
          </cell>
        </row>
        <row r="221">
          <cell r="O221">
            <v>3.13895992</v>
          </cell>
          <cell r="P221">
            <v>3.35</v>
          </cell>
          <cell r="R221">
            <v>3.0487733800000001</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1.86893734</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35.84499993</v>
          </cell>
          <cell r="P233">
            <v>0</v>
          </cell>
          <cell r="R233">
            <v>69.630249860000006</v>
          </cell>
        </row>
        <row r="234">
          <cell r="O234">
            <v>4.3413590099999997</v>
          </cell>
          <cell r="P234">
            <v>3.35</v>
          </cell>
          <cell r="R234">
            <v>4.2166259299999993</v>
          </cell>
        </row>
        <row r="235">
          <cell r="O235">
            <v>0</v>
          </cell>
          <cell r="P235">
            <v>1.3213773333333332</v>
          </cell>
          <cell r="R235">
            <v>0</v>
          </cell>
        </row>
        <row r="236">
          <cell r="O236">
            <v>0</v>
          </cell>
          <cell r="P236">
            <v>89.101862833333328</v>
          </cell>
          <cell r="R236">
            <v>8.2582767599999993</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4.0959112599999994</v>
          </cell>
          <cell r="P240">
            <v>132.99395483333333</v>
          </cell>
          <cell r="R240">
            <v>3.9782302400000003</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6.2279285199999999</v>
          </cell>
          <cell r="P254">
            <v>86.767204333333325</v>
          </cell>
          <cell r="R254">
            <v>20.762236650000002</v>
          </cell>
        </row>
        <row r="255">
          <cell r="O255">
            <v>0</v>
          </cell>
          <cell r="P255">
            <v>1.675</v>
          </cell>
          <cell r="R255">
            <v>0</v>
          </cell>
        </row>
        <row r="256">
          <cell r="O256">
            <v>0</v>
          </cell>
          <cell r="P256">
            <v>0</v>
          </cell>
          <cell r="R256">
            <v>7.0312113000000007</v>
          </cell>
        </row>
        <row r="257">
          <cell r="O257">
            <v>4.4336186000000009</v>
          </cell>
          <cell r="P257">
            <v>0</v>
          </cell>
          <cell r="R257">
            <v>8.6124695800000008</v>
          </cell>
        </row>
        <row r="258">
          <cell r="O258">
            <v>186.96209729</v>
          </cell>
          <cell r="P258">
            <v>167.5</v>
          </cell>
          <cell r="R258">
            <v>0</v>
          </cell>
        </row>
        <row r="259">
          <cell r="O259">
            <v>0</v>
          </cell>
          <cell r="P259">
            <v>2.4563473333333334</v>
          </cell>
          <cell r="R259">
            <v>0.37687580999999998</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3.0257259699999999</v>
          </cell>
          <cell r="P265">
            <v>139.80595866666667</v>
          </cell>
          <cell r="R265">
            <v>5.1510901000000002</v>
          </cell>
        </row>
        <row r="266">
          <cell r="O266">
            <v>68.693181509999988</v>
          </cell>
          <cell r="P266">
            <v>9.8497922500000001</v>
          </cell>
          <cell r="R266">
            <v>66.719533999999996</v>
          </cell>
        </row>
        <row r="267">
          <cell r="O267">
            <v>0</v>
          </cell>
          <cell r="P267">
            <v>0</v>
          </cell>
          <cell r="R267">
            <v>0</v>
          </cell>
        </row>
        <row r="268">
          <cell r="O268">
            <v>3.0025737800000001</v>
          </cell>
          <cell r="P268">
            <v>3.3769708333333335</v>
          </cell>
          <cell r="R268">
            <v>2.9163057999999999</v>
          </cell>
        </row>
        <row r="269">
          <cell r="O269">
            <v>2.3505985200000001</v>
          </cell>
          <cell r="P269">
            <v>1.0150919166666665</v>
          </cell>
          <cell r="R269">
            <v>6.4737623200000005</v>
          </cell>
        </row>
        <row r="270">
          <cell r="O270">
            <v>0</v>
          </cell>
          <cell r="P270">
            <v>1.1681550833333332</v>
          </cell>
          <cell r="R270">
            <v>20.260952809999999</v>
          </cell>
        </row>
        <row r="271">
          <cell r="O271">
            <v>0</v>
          </cell>
          <cell r="P271">
            <v>210.40010000000001</v>
          </cell>
          <cell r="R271">
            <v>8.9672080300000001</v>
          </cell>
        </row>
        <row r="272">
          <cell r="O272">
            <v>129.98913794000001</v>
          </cell>
          <cell r="P272">
            <v>10.107207916666667</v>
          </cell>
          <cell r="R272">
            <v>171.82709867999998</v>
          </cell>
        </row>
        <row r="273">
          <cell r="O273">
            <v>0</v>
          </cell>
          <cell r="P273">
            <v>0</v>
          </cell>
          <cell r="R273">
            <v>0</v>
          </cell>
        </row>
        <row r="274">
          <cell r="O274">
            <v>0</v>
          </cell>
          <cell r="P274">
            <v>91.717631666666676</v>
          </cell>
          <cell r="R274">
            <v>3.88692663</v>
          </cell>
        </row>
        <row r="275">
          <cell r="O275">
            <v>23.498500969999998</v>
          </cell>
          <cell r="P275">
            <v>2.1202451666666664</v>
          </cell>
          <cell r="R275">
            <v>47.93680492</v>
          </cell>
        </row>
      </sheetData>
      <sheetData sheetId="3">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41.832189140000004</v>
          </cell>
          <cell r="P76">
            <v>9.9370983333333331</v>
          </cell>
          <cell r="R76">
            <v>41.832189140000004</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18.099713729999998</v>
          </cell>
          <cell r="P81">
            <v>4.9879891666666669</v>
          </cell>
          <cell r="R81">
            <v>18.099713729999998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4.9411547499999999</v>
          </cell>
          <cell r="P107">
            <v>0.33751750000000003</v>
          </cell>
          <cell r="R107">
            <v>4.9411547499999999</v>
          </cell>
        </row>
        <row r="108">
          <cell r="O108">
            <v>0</v>
          </cell>
          <cell r="P108">
            <v>0</v>
          </cell>
          <cell r="R108">
            <v>0</v>
          </cell>
        </row>
        <row r="109">
          <cell r="O109">
            <v>0</v>
          </cell>
          <cell r="P109">
            <v>0</v>
          </cell>
          <cell r="R109">
            <v>0</v>
          </cell>
        </row>
        <row r="110">
          <cell r="O110">
            <v>0.75573075000000001</v>
          </cell>
          <cell r="P110">
            <v>7.0909366666666669</v>
          </cell>
          <cell r="R110">
            <v>0.75573075000000001</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4.2972592499999998</v>
          </cell>
          <cell r="P132">
            <v>0.56441641666666664</v>
          </cell>
          <cell r="R132">
            <v>4.2972592499999998</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111.10513709</v>
          </cell>
          <cell r="P138">
            <v>14.99728</v>
          </cell>
          <cell r="R138">
            <v>111.10513709</v>
          </cell>
        </row>
        <row r="139">
          <cell r="O139">
            <v>147.57077685000002</v>
          </cell>
          <cell r="P139">
            <v>41.339589583333336</v>
          </cell>
          <cell r="R139">
            <v>147.06504538999999</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0.36681068</v>
          </cell>
          <cell r="P143">
            <v>0.36386025</v>
          </cell>
          <cell r="R143">
            <v>0.36681068</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7.9468818399999996</v>
          </cell>
          <cell r="P153">
            <v>2.7122220000000001</v>
          </cell>
          <cell r="R153">
            <v>7.9468818499999996</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10.6062349</v>
          </cell>
          <cell r="P158">
            <v>1.2789026666666667</v>
          </cell>
          <cell r="R158">
            <v>10.6062349</v>
          </cell>
        </row>
        <row r="159">
          <cell r="O159">
            <v>113.11452416</v>
          </cell>
          <cell r="P159">
            <v>167.5</v>
          </cell>
          <cell r="R159">
            <v>113.11452416</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11.453177720000001</v>
          </cell>
          <cell r="P165">
            <v>4.1218265833333332</v>
          </cell>
          <cell r="R165">
            <v>11.453177720000001</v>
          </cell>
        </row>
        <row r="166">
          <cell r="O166">
            <v>5.8462017599999996</v>
          </cell>
          <cell r="P166">
            <v>3.3473568333333334</v>
          </cell>
          <cell r="R166">
            <v>5.8462017599999996</v>
          </cell>
        </row>
        <row r="167">
          <cell r="O167">
            <v>0</v>
          </cell>
          <cell r="P167">
            <v>0.58315291666666658</v>
          </cell>
          <cell r="R167">
            <v>0</v>
          </cell>
        </row>
        <row r="168">
          <cell r="O168">
            <v>1.9177745900000003</v>
          </cell>
          <cell r="P168">
            <v>1.4045126666666667</v>
          </cell>
          <cell r="R168">
            <v>1.9177745900000003</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6.1364221600000004</v>
          </cell>
          <cell r="P172">
            <v>0.64891675000000004</v>
          </cell>
          <cell r="R172">
            <v>6.1364221600000004</v>
          </cell>
        </row>
        <row r="173">
          <cell r="O173">
            <v>17.838465019999997</v>
          </cell>
          <cell r="P173">
            <v>1.8839395000000001</v>
          </cell>
          <cell r="R173">
            <v>17.838465019999997</v>
          </cell>
        </row>
        <row r="174">
          <cell r="O174">
            <v>0</v>
          </cell>
          <cell r="P174">
            <v>0.23411641666666666</v>
          </cell>
          <cell r="R174">
            <v>0</v>
          </cell>
        </row>
        <row r="175">
          <cell r="O175">
            <v>11.43838351</v>
          </cell>
          <cell r="P175">
            <v>1.2208438333333334</v>
          </cell>
          <cell r="R175">
            <v>11.43838351</v>
          </cell>
        </row>
        <row r="176">
          <cell r="O176">
            <v>0</v>
          </cell>
          <cell r="P176">
            <v>0.85059850000000004</v>
          </cell>
          <cell r="R176">
            <v>0</v>
          </cell>
        </row>
        <row r="177">
          <cell r="O177">
            <v>14.44616489</v>
          </cell>
          <cell r="P177">
            <v>2.1046040000000001</v>
          </cell>
          <cell r="R177">
            <v>14.44616489</v>
          </cell>
        </row>
        <row r="178">
          <cell r="O178">
            <v>4.2214531800000001</v>
          </cell>
          <cell r="P178">
            <v>2.3498692499999998</v>
          </cell>
          <cell r="R178">
            <v>4.2214531800000001</v>
          </cell>
        </row>
        <row r="179">
          <cell r="O179">
            <v>37.012609839999996</v>
          </cell>
          <cell r="P179">
            <v>3.0483174166666664</v>
          </cell>
          <cell r="R179">
            <v>37.012609840000003</v>
          </cell>
        </row>
        <row r="180">
          <cell r="O180">
            <v>0</v>
          </cell>
          <cell r="P180">
            <v>1.4978821666666668</v>
          </cell>
          <cell r="R180">
            <v>0</v>
          </cell>
        </row>
        <row r="181">
          <cell r="O181">
            <v>0</v>
          </cell>
          <cell r="P181">
            <v>4.4717876666666667</v>
          </cell>
          <cell r="R181">
            <v>0</v>
          </cell>
        </row>
        <row r="182">
          <cell r="O182">
            <v>12.678610059999999</v>
          </cell>
          <cell r="P182">
            <v>12.273505583333334</v>
          </cell>
          <cell r="R182">
            <v>12.678610059999999</v>
          </cell>
        </row>
        <row r="183">
          <cell r="O183">
            <v>28.219065189999998</v>
          </cell>
          <cell r="P183">
            <v>4.1831785000000004</v>
          </cell>
          <cell r="R183">
            <v>28.219065189999998</v>
          </cell>
        </row>
        <row r="184">
          <cell r="O184">
            <v>2.5485135600000004</v>
          </cell>
          <cell r="P184">
            <v>2.5466298333333337</v>
          </cell>
          <cell r="R184">
            <v>2.5485135600000004</v>
          </cell>
        </row>
        <row r="185">
          <cell r="O185">
            <v>0</v>
          </cell>
          <cell r="P185">
            <v>0.77507775000000001</v>
          </cell>
          <cell r="R185">
            <v>0</v>
          </cell>
        </row>
        <row r="186">
          <cell r="O186">
            <v>11.9469388</v>
          </cell>
          <cell r="P186">
            <v>208.74528541666666</v>
          </cell>
          <cell r="R186">
            <v>11.946938800000003</v>
          </cell>
        </row>
        <row r="187">
          <cell r="O187">
            <v>0</v>
          </cell>
          <cell r="P187">
            <v>11.254974916666667</v>
          </cell>
          <cell r="R187">
            <v>0</v>
          </cell>
        </row>
        <row r="188">
          <cell r="O188">
            <v>11.91653146</v>
          </cell>
          <cell r="P188">
            <v>1.7217039999999999</v>
          </cell>
          <cell r="R188">
            <v>11.91653146</v>
          </cell>
        </row>
        <row r="189">
          <cell r="O189">
            <v>0</v>
          </cell>
          <cell r="P189">
            <v>0.34008191666666671</v>
          </cell>
          <cell r="R189">
            <v>0</v>
          </cell>
        </row>
        <row r="190">
          <cell r="O190">
            <v>32.227496019999997</v>
          </cell>
          <cell r="P190">
            <v>1.7297959166666668</v>
          </cell>
          <cell r="R190">
            <v>32.227496019999997</v>
          </cell>
        </row>
        <row r="191">
          <cell r="O191">
            <v>2.0693128299999999</v>
          </cell>
          <cell r="P191">
            <v>354.27336574999998</v>
          </cell>
          <cell r="R191">
            <v>2.0693128299999999</v>
          </cell>
        </row>
        <row r="192">
          <cell r="O192">
            <v>7.59091191</v>
          </cell>
          <cell r="P192">
            <v>1.5067747499999999</v>
          </cell>
          <cell r="R192">
            <v>7.5909119099999991</v>
          </cell>
        </row>
        <row r="193">
          <cell r="O193">
            <v>141.09178181000001</v>
          </cell>
          <cell r="P193">
            <v>0</v>
          </cell>
          <cell r="R193">
            <v>141.09178181000001</v>
          </cell>
        </row>
        <row r="194">
          <cell r="O194">
            <v>44.749306970000006</v>
          </cell>
          <cell r="P194">
            <v>0</v>
          </cell>
          <cell r="R194">
            <v>41.951250800000011</v>
          </cell>
        </row>
        <row r="195">
          <cell r="O195">
            <v>0</v>
          </cell>
          <cell r="P195">
            <v>5.6093471666666668</v>
          </cell>
          <cell r="R195">
            <v>0</v>
          </cell>
        </row>
        <row r="196">
          <cell r="O196">
            <v>27.004157539999998</v>
          </cell>
          <cell r="P196">
            <v>6.3596416666666669E-2</v>
          </cell>
          <cell r="R196">
            <v>27.004157539999998</v>
          </cell>
        </row>
        <row r="197">
          <cell r="O197">
            <v>170.62655371</v>
          </cell>
          <cell r="P197">
            <v>92.125</v>
          </cell>
          <cell r="R197">
            <v>162.21378132999999</v>
          </cell>
        </row>
        <row r="198">
          <cell r="O198">
            <v>0</v>
          </cell>
          <cell r="P198">
            <v>7.811191666666667E-2</v>
          </cell>
          <cell r="R198">
            <v>0</v>
          </cell>
        </row>
        <row r="199">
          <cell r="O199">
            <v>0</v>
          </cell>
          <cell r="P199">
            <v>3.057375E-2</v>
          </cell>
          <cell r="R199">
            <v>0</v>
          </cell>
        </row>
        <row r="200">
          <cell r="O200">
            <v>24.779774249999999</v>
          </cell>
          <cell r="P200">
            <v>17.048757999999999</v>
          </cell>
          <cell r="R200">
            <v>24.779774249999999</v>
          </cell>
        </row>
        <row r="201">
          <cell r="O201">
            <v>69.965297520000007</v>
          </cell>
          <cell r="P201">
            <v>25.528447166666666</v>
          </cell>
          <cell r="R201">
            <v>69.965297520000007</v>
          </cell>
        </row>
        <row r="202">
          <cell r="O202">
            <v>13.611546259999997</v>
          </cell>
          <cell r="P202">
            <v>0.19521791666666666</v>
          </cell>
          <cell r="R202">
            <v>13.611546259999997</v>
          </cell>
        </row>
        <row r="203">
          <cell r="O203">
            <v>42.115475250000003</v>
          </cell>
          <cell r="P203">
            <v>13.176548333333335</v>
          </cell>
          <cell r="R203">
            <v>42.115475250000003</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64.269887920000002</v>
          </cell>
          <cell r="P207">
            <v>0</v>
          </cell>
          <cell r="R207">
            <v>64.269887920000002</v>
          </cell>
        </row>
        <row r="208">
          <cell r="O208">
            <v>0</v>
          </cell>
          <cell r="P208">
            <v>15.042752916666666</v>
          </cell>
          <cell r="R208">
            <v>0</v>
          </cell>
        </row>
        <row r="209">
          <cell r="O209">
            <v>7.2736712499999996</v>
          </cell>
          <cell r="P209">
            <v>9.6796583333333325E-2</v>
          </cell>
          <cell r="R209">
            <v>7.2736712499999996</v>
          </cell>
        </row>
        <row r="210">
          <cell r="O210">
            <v>6.6083020000000006E-2</v>
          </cell>
          <cell r="P210">
            <v>192.00356491666665</v>
          </cell>
          <cell r="R210">
            <v>6.6083030000000001E-2</v>
          </cell>
        </row>
        <row r="211">
          <cell r="O211">
            <v>38.139516809999996</v>
          </cell>
          <cell r="P211">
            <v>0.80808199999999997</v>
          </cell>
          <cell r="R211">
            <v>38.139516810000003</v>
          </cell>
        </row>
        <row r="212">
          <cell r="O212">
            <v>26.292438109999999</v>
          </cell>
          <cell r="P212">
            <v>1.7502577500000001</v>
          </cell>
          <cell r="R212">
            <v>26.292438109999999</v>
          </cell>
        </row>
        <row r="213">
          <cell r="O213">
            <v>12.009257300000002</v>
          </cell>
          <cell r="P213">
            <v>298.15154941666668</v>
          </cell>
          <cell r="R213">
            <v>12.009257300000002</v>
          </cell>
        </row>
        <row r="214">
          <cell r="O214">
            <v>4.3622022899999999</v>
          </cell>
          <cell r="P214">
            <v>1.4727319999999999</v>
          </cell>
          <cell r="R214">
            <v>4.3622022899999999</v>
          </cell>
        </row>
        <row r="215">
          <cell r="O215">
            <v>6.3243912700000005</v>
          </cell>
          <cell r="P215">
            <v>3.3677332500000001</v>
          </cell>
          <cell r="R215">
            <v>6.3243912700000005</v>
          </cell>
        </row>
        <row r="216">
          <cell r="O216">
            <v>7.8040903699999999</v>
          </cell>
          <cell r="P216">
            <v>0.65264866666666665</v>
          </cell>
          <cell r="R216">
            <v>7.8040903699999999</v>
          </cell>
        </row>
        <row r="217">
          <cell r="O217">
            <v>9.492903720000001</v>
          </cell>
          <cell r="P217">
            <v>3.2328421666666665</v>
          </cell>
          <cell r="R217">
            <v>9.492903720000001</v>
          </cell>
        </row>
        <row r="218">
          <cell r="O218">
            <v>6.8588789100000005</v>
          </cell>
          <cell r="P218">
            <v>0.7538906666666666</v>
          </cell>
          <cell r="R218">
            <v>6.8588789099999996</v>
          </cell>
        </row>
        <row r="219">
          <cell r="O219">
            <v>0</v>
          </cell>
          <cell r="P219">
            <v>1.4011023333333332</v>
          </cell>
          <cell r="R219">
            <v>0</v>
          </cell>
        </row>
        <row r="220">
          <cell r="O220">
            <v>17.803209519999996</v>
          </cell>
          <cell r="P220">
            <v>1.5131765833333333</v>
          </cell>
          <cell r="R220">
            <v>17.803209519999996</v>
          </cell>
        </row>
        <row r="221">
          <cell r="O221">
            <v>9.2600554600000002</v>
          </cell>
          <cell r="P221">
            <v>3.35</v>
          </cell>
          <cell r="R221">
            <v>9.2600554700000011</v>
          </cell>
        </row>
        <row r="222">
          <cell r="O222">
            <v>0.40944666999999996</v>
          </cell>
          <cell r="P222">
            <v>0.96459733333333342</v>
          </cell>
          <cell r="R222">
            <v>0.40944666999999996</v>
          </cell>
        </row>
        <row r="223">
          <cell r="O223">
            <v>66.184880129999996</v>
          </cell>
          <cell r="P223">
            <v>207.7</v>
          </cell>
          <cell r="R223">
            <v>66.184880129999996</v>
          </cell>
        </row>
        <row r="224">
          <cell r="O224">
            <v>4.843313189999999</v>
          </cell>
          <cell r="P224">
            <v>1.2151555833333332</v>
          </cell>
          <cell r="R224">
            <v>4.843313189999999</v>
          </cell>
        </row>
        <row r="225">
          <cell r="O225">
            <v>4.2569410899999998</v>
          </cell>
          <cell r="P225">
            <v>167.5</v>
          </cell>
          <cell r="R225">
            <v>4.2569410999999997</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7.7253316500000002</v>
          </cell>
          <cell r="P230">
            <v>3.35</v>
          </cell>
          <cell r="R230">
            <v>11.50073931</v>
          </cell>
        </row>
        <row r="231">
          <cell r="O231">
            <v>28.418206350000002</v>
          </cell>
          <cell r="P231">
            <v>5.0250000000000004</v>
          </cell>
          <cell r="R231">
            <v>28.418206350000002</v>
          </cell>
        </row>
        <row r="232">
          <cell r="O232">
            <v>0</v>
          </cell>
          <cell r="P232">
            <v>0</v>
          </cell>
          <cell r="R232">
            <v>0</v>
          </cell>
        </row>
        <row r="233">
          <cell r="O233">
            <v>0</v>
          </cell>
          <cell r="P233">
            <v>0</v>
          </cell>
          <cell r="R233">
            <v>0</v>
          </cell>
        </row>
        <row r="234">
          <cell r="O234">
            <v>11.489558910000001</v>
          </cell>
          <cell r="P234">
            <v>3.35</v>
          </cell>
          <cell r="R234">
            <v>11.489558910000001</v>
          </cell>
        </row>
        <row r="235">
          <cell r="O235">
            <v>3.4247093499999997</v>
          </cell>
          <cell r="P235">
            <v>1.3213773333333332</v>
          </cell>
          <cell r="R235">
            <v>3.42470936</v>
          </cell>
        </row>
        <row r="236">
          <cell r="O236">
            <v>0</v>
          </cell>
          <cell r="P236">
            <v>89.101862833333328</v>
          </cell>
          <cell r="R236">
            <v>3.1731339799999998</v>
          </cell>
        </row>
        <row r="237">
          <cell r="O237">
            <v>0</v>
          </cell>
          <cell r="P237">
            <v>0.43638108333333331</v>
          </cell>
          <cell r="R237">
            <v>0</v>
          </cell>
        </row>
        <row r="238">
          <cell r="O238">
            <v>0</v>
          </cell>
          <cell r="P238">
            <v>18.70796441666667</v>
          </cell>
          <cell r="R238">
            <v>0</v>
          </cell>
        </row>
        <row r="239">
          <cell r="O239">
            <v>103.74030231</v>
          </cell>
          <cell r="P239">
            <v>11.884376250000001</v>
          </cell>
          <cell r="R239">
            <v>103.74030231</v>
          </cell>
        </row>
        <row r="240">
          <cell r="O240">
            <v>10.588434180000002</v>
          </cell>
          <cell r="P240">
            <v>132.99395483333333</v>
          </cell>
          <cell r="R240">
            <v>11.06872824</v>
          </cell>
        </row>
        <row r="241">
          <cell r="O241">
            <v>0.97704407999999998</v>
          </cell>
          <cell r="P241">
            <v>2.06854125</v>
          </cell>
          <cell r="R241">
            <v>0.97704407999999998</v>
          </cell>
        </row>
        <row r="242">
          <cell r="O242">
            <v>0</v>
          </cell>
          <cell r="P242">
            <v>5.0696069166666673</v>
          </cell>
          <cell r="R242">
            <v>0</v>
          </cell>
        </row>
        <row r="243">
          <cell r="O243">
            <v>8.8872467300000011</v>
          </cell>
          <cell r="P243">
            <v>2.6590004999999999</v>
          </cell>
          <cell r="R243">
            <v>8.8872467300000011</v>
          </cell>
        </row>
        <row r="244">
          <cell r="O244">
            <v>2.8827997100000005</v>
          </cell>
          <cell r="P244">
            <v>0.52954625</v>
          </cell>
          <cell r="R244">
            <v>2.8827997100000005</v>
          </cell>
        </row>
        <row r="245">
          <cell r="O245">
            <v>0</v>
          </cell>
          <cell r="P245">
            <v>351.78609291666669</v>
          </cell>
          <cell r="R245">
            <v>0</v>
          </cell>
        </row>
        <row r="246">
          <cell r="O246">
            <v>0</v>
          </cell>
          <cell r="P246">
            <v>2.4563473333333334</v>
          </cell>
          <cell r="R246">
            <v>8.7626924700000011</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32.59619138</v>
          </cell>
          <cell r="P251">
            <v>3.9025138333333333</v>
          </cell>
          <cell r="R251">
            <v>32.59619138</v>
          </cell>
        </row>
        <row r="252">
          <cell r="O252">
            <v>20.481672690000003</v>
          </cell>
          <cell r="P252">
            <v>2.2300313333333337</v>
          </cell>
          <cell r="R252">
            <v>20.481672690000003</v>
          </cell>
        </row>
        <row r="253">
          <cell r="O253">
            <v>42.726042110000002</v>
          </cell>
          <cell r="P253">
            <v>3.2687390833333336</v>
          </cell>
          <cell r="R253">
            <v>42.726042110000009</v>
          </cell>
        </row>
        <row r="254">
          <cell r="O254">
            <v>0.37372137999999999</v>
          </cell>
          <cell r="P254">
            <v>86.767204333333325</v>
          </cell>
          <cell r="R254">
            <v>0.37372138999999999</v>
          </cell>
        </row>
        <row r="255">
          <cell r="O255">
            <v>0</v>
          </cell>
          <cell r="P255">
            <v>1.675</v>
          </cell>
          <cell r="R255">
            <v>6.34720759</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0.63776040999999994</v>
          </cell>
          <cell r="P260">
            <v>1.3783926666666668</v>
          </cell>
          <cell r="R260">
            <v>0.63776040999999994</v>
          </cell>
        </row>
        <row r="261">
          <cell r="O261">
            <v>25.21173946</v>
          </cell>
          <cell r="P261">
            <v>5.925818333333333</v>
          </cell>
          <cell r="R261">
            <v>25.21173946</v>
          </cell>
        </row>
        <row r="262">
          <cell r="O262">
            <v>14.103911499999999</v>
          </cell>
          <cell r="P262">
            <v>2.1165601666666665</v>
          </cell>
          <cell r="R262">
            <v>14.103911499999999</v>
          </cell>
        </row>
        <row r="263">
          <cell r="O263">
            <v>0</v>
          </cell>
          <cell r="P263">
            <v>1.4937331666666667</v>
          </cell>
          <cell r="R263">
            <v>0</v>
          </cell>
        </row>
        <row r="264">
          <cell r="O264">
            <v>6.2259392800000004</v>
          </cell>
          <cell r="P264">
            <v>2.1690278333333337</v>
          </cell>
          <cell r="R264">
            <v>6.2259392800000004</v>
          </cell>
        </row>
        <row r="265">
          <cell r="O265">
            <v>4.9272452800000002</v>
          </cell>
          <cell r="P265">
            <v>139.80595866666667</v>
          </cell>
          <cell r="R265">
            <v>4.9272452800000002</v>
          </cell>
        </row>
        <row r="266">
          <cell r="O266">
            <v>43.883009629999997</v>
          </cell>
          <cell r="P266">
            <v>9.8497922500000001</v>
          </cell>
          <cell r="R266">
            <v>43.883009629999997</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3.6905141400000003</v>
          </cell>
        </row>
        <row r="271">
          <cell r="O271">
            <v>0</v>
          </cell>
          <cell r="P271">
            <v>210.40010000000001</v>
          </cell>
          <cell r="R271">
            <v>0</v>
          </cell>
        </row>
        <row r="272">
          <cell r="O272">
            <v>7.2327020400000013</v>
          </cell>
          <cell r="P272">
            <v>10.107207916666667</v>
          </cell>
          <cell r="R272">
            <v>94.120505770000008</v>
          </cell>
        </row>
        <row r="273">
          <cell r="O273">
            <v>0</v>
          </cell>
          <cell r="P273">
            <v>0</v>
          </cell>
          <cell r="R273">
            <v>0</v>
          </cell>
        </row>
        <row r="274">
          <cell r="O274">
            <v>0</v>
          </cell>
          <cell r="P274">
            <v>91.717631666666676</v>
          </cell>
          <cell r="R274">
            <v>0</v>
          </cell>
        </row>
        <row r="275">
          <cell r="O275">
            <v>0.52086315999999999</v>
          </cell>
          <cell r="P275">
            <v>2.1202451666666664</v>
          </cell>
          <cell r="R275">
            <v>0.52086317000000004</v>
          </cell>
        </row>
      </sheetData>
      <sheetData sheetId="4">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0</v>
          </cell>
          <cell r="P81">
            <v>4.9879891666666669</v>
          </cell>
          <cell r="R81">
            <v>0</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0</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0.99946212999999984</v>
          </cell>
          <cell r="P142">
            <v>4.5434157500000003</v>
          </cell>
          <cell r="R142">
            <v>0.99946212999999984</v>
          </cell>
        </row>
        <row r="143">
          <cell r="O143">
            <v>0</v>
          </cell>
          <cell r="P143">
            <v>0.36386025</v>
          </cell>
          <cell r="R143">
            <v>0</v>
          </cell>
        </row>
        <row r="144">
          <cell r="O144">
            <v>4.0543840600000003</v>
          </cell>
          <cell r="P144">
            <v>0.92979083333333334</v>
          </cell>
          <cell r="R144">
            <v>4.0543840600000003</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11.56047472</v>
          </cell>
          <cell r="P158">
            <v>1.2789026666666667</v>
          </cell>
          <cell r="R158">
            <v>11.56047472</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0</v>
          </cell>
          <cell r="P165">
            <v>4.1218265833333332</v>
          </cell>
          <cell r="R165">
            <v>0</v>
          </cell>
        </row>
        <row r="166">
          <cell r="O166">
            <v>19.138424439999998</v>
          </cell>
          <cell r="P166">
            <v>3.3473568333333334</v>
          </cell>
          <cell r="R166">
            <v>19.138424439999998</v>
          </cell>
        </row>
        <row r="167">
          <cell r="O167">
            <v>0</v>
          </cell>
          <cell r="P167">
            <v>0.58315291666666658</v>
          </cell>
          <cell r="R167">
            <v>0</v>
          </cell>
        </row>
        <row r="168">
          <cell r="O168">
            <v>9.3135697899999972</v>
          </cell>
          <cell r="P168">
            <v>1.4045126666666667</v>
          </cell>
          <cell r="R168">
            <v>9.3135697899999972</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3.0473401499999997</v>
          </cell>
          <cell r="P172">
            <v>0.64891675000000004</v>
          </cell>
          <cell r="R172">
            <v>3.0473401499999997</v>
          </cell>
        </row>
        <row r="173">
          <cell r="O173">
            <v>28.585659439999993</v>
          </cell>
          <cell r="P173">
            <v>1.8839395000000001</v>
          </cell>
          <cell r="R173">
            <v>28.585659439999993</v>
          </cell>
        </row>
        <row r="174">
          <cell r="O174">
            <v>2.4247989400000001</v>
          </cell>
          <cell r="P174">
            <v>0.23411641666666666</v>
          </cell>
          <cell r="R174">
            <v>2.4247989400000001</v>
          </cell>
        </row>
        <row r="175">
          <cell r="O175">
            <v>0</v>
          </cell>
          <cell r="P175">
            <v>1.2208438333333334</v>
          </cell>
          <cell r="R175">
            <v>0</v>
          </cell>
        </row>
        <row r="176">
          <cell r="O176">
            <v>0</v>
          </cell>
          <cell r="P176">
            <v>0.85059850000000004</v>
          </cell>
          <cell r="R176">
            <v>0</v>
          </cell>
        </row>
        <row r="177">
          <cell r="O177">
            <v>0</v>
          </cell>
          <cell r="P177">
            <v>2.1046040000000001</v>
          </cell>
          <cell r="R177">
            <v>0</v>
          </cell>
        </row>
        <row r="178">
          <cell r="O178">
            <v>0</v>
          </cell>
          <cell r="P178">
            <v>2.3498692499999998</v>
          </cell>
          <cell r="R178">
            <v>0</v>
          </cell>
        </row>
        <row r="179">
          <cell r="O179">
            <v>0</v>
          </cell>
          <cell r="P179">
            <v>3.0483174166666664</v>
          </cell>
          <cell r="R179">
            <v>0</v>
          </cell>
        </row>
        <row r="180">
          <cell r="O180">
            <v>0</v>
          </cell>
          <cell r="P180">
            <v>1.4978821666666668</v>
          </cell>
          <cell r="R180">
            <v>0</v>
          </cell>
        </row>
        <row r="181">
          <cell r="O181">
            <v>3.2603654199999998</v>
          </cell>
          <cell r="P181">
            <v>4.4717876666666667</v>
          </cell>
          <cell r="R181">
            <v>3.2603654199999998</v>
          </cell>
        </row>
        <row r="182">
          <cell r="O182">
            <v>0</v>
          </cell>
          <cell r="P182">
            <v>12.273505583333334</v>
          </cell>
          <cell r="R182">
            <v>0</v>
          </cell>
        </row>
        <row r="183">
          <cell r="O183">
            <v>0</v>
          </cell>
          <cell r="P183">
            <v>4.1831785000000004</v>
          </cell>
          <cell r="R183">
            <v>0</v>
          </cell>
        </row>
        <row r="184">
          <cell r="O184">
            <v>2.881227</v>
          </cell>
          <cell r="P184">
            <v>2.5466298333333337</v>
          </cell>
          <cell r="R184">
            <v>2.881227</v>
          </cell>
        </row>
        <row r="185">
          <cell r="O185">
            <v>0</v>
          </cell>
          <cell r="P185">
            <v>0.77507775000000001</v>
          </cell>
          <cell r="R185">
            <v>0</v>
          </cell>
        </row>
        <row r="186">
          <cell r="O186">
            <v>7.70022261</v>
          </cell>
          <cell r="P186">
            <v>208.74528541666666</v>
          </cell>
          <cell r="R186">
            <v>7.70022261</v>
          </cell>
        </row>
        <row r="187">
          <cell r="O187">
            <v>9.9393171499999973</v>
          </cell>
          <cell r="P187">
            <v>11.254974916666667</v>
          </cell>
          <cell r="R187">
            <v>9.9393171499999973</v>
          </cell>
        </row>
        <row r="188">
          <cell r="O188">
            <v>31.484830659999997</v>
          </cell>
          <cell r="P188">
            <v>1.7217039999999999</v>
          </cell>
          <cell r="R188">
            <v>31.484830659999997</v>
          </cell>
        </row>
        <row r="189">
          <cell r="O189">
            <v>0</v>
          </cell>
          <cell r="P189">
            <v>0.34008191666666671</v>
          </cell>
          <cell r="R189">
            <v>0</v>
          </cell>
        </row>
        <row r="190">
          <cell r="O190">
            <v>0</v>
          </cell>
          <cell r="P190">
            <v>1.7297959166666668</v>
          </cell>
          <cell r="R190">
            <v>0</v>
          </cell>
        </row>
        <row r="191">
          <cell r="O191">
            <v>4.3677384100000003</v>
          </cell>
          <cell r="P191">
            <v>354.27336574999998</v>
          </cell>
          <cell r="R191">
            <v>4.3677384100000003</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546.20436661999997</v>
          </cell>
          <cell r="P197">
            <v>92.125</v>
          </cell>
          <cell r="R197">
            <v>526.38660661999995</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15.307818510000002</v>
          </cell>
          <cell r="P215">
            <v>3.3677332500000001</v>
          </cell>
          <cell r="R215">
            <v>15.307818510000002</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0</v>
          </cell>
          <cell r="P233">
            <v>0</v>
          </cell>
          <cell r="R233">
            <v>0</v>
          </cell>
        </row>
        <row r="234">
          <cell r="O234">
            <v>0</v>
          </cell>
          <cell r="P234">
            <v>3.35</v>
          </cell>
          <cell r="R234">
            <v>0</v>
          </cell>
        </row>
        <row r="235">
          <cell r="O235">
            <v>0</v>
          </cell>
          <cell r="P235">
            <v>1.3213773333333332</v>
          </cell>
          <cell r="R235">
            <v>0</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v>
          </cell>
        </row>
        <row r="266">
          <cell r="O266">
            <v>40.525030260000001</v>
          </cell>
          <cell r="P266">
            <v>9.8497922500000001</v>
          </cell>
          <cell r="R266">
            <v>38.450390659999997</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0</v>
          </cell>
        </row>
        <row r="271">
          <cell r="O271">
            <v>0</v>
          </cell>
          <cell r="P271">
            <v>210.40010000000001</v>
          </cell>
          <cell r="R271">
            <v>0</v>
          </cell>
        </row>
        <row r="272">
          <cell r="O272">
            <v>19.049136439999998</v>
          </cell>
          <cell r="P272">
            <v>10.107207916666667</v>
          </cell>
          <cell r="R272">
            <v>18.07393437</v>
          </cell>
        </row>
        <row r="273">
          <cell r="O273">
            <v>0</v>
          </cell>
          <cell r="P273">
            <v>0</v>
          </cell>
          <cell r="R273">
            <v>0</v>
          </cell>
        </row>
        <row r="274">
          <cell r="O274">
            <v>0</v>
          </cell>
          <cell r="P274">
            <v>91.717631666666676</v>
          </cell>
          <cell r="R274">
            <v>3.41779E-3</v>
          </cell>
        </row>
        <row r="275">
          <cell r="O275">
            <v>0</v>
          </cell>
          <cell r="P275">
            <v>2.1202451666666664</v>
          </cell>
          <cell r="R275">
            <v>0</v>
          </cell>
        </row>
      </sheetData>
      <sheetData sheetId="5">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204.65150007</v>
          </cell>
          <cell r="P76">
            <v>9.9370983333333331</v>
          </cell>
          <cell r="R76">
            <v>194.85979123000001</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0</v>
          </cell>
          <cell r="P81">
            <v>4.9879891666666669</v>
          </cell>
          <cell r="R81">
            <v>0</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0</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0</v>
          </cell>
          <cell r="P158">
            <v>1.2789026666666667</v>
          </cell>
          <cell r="R158">
            <v>0</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0</v>
          </cell>
          <cell r="P167">
            <v>0.58315291666666658</v>
          </cell>
          <cell r="R167">
            <v>0</v>
          </cell>
        </row>
        <row r="168">
          <cell r="O168">
            <v>0</v>
          </cell>
          <cell r="P168">
            <v>1.4045126666666667</v>
          </cell>
          <cell r="R168">
            <v>0</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0</v>
          </cell>
          <cell r="P177">
            <v>2.1046040000000001</v>
          </cell>
          <cell r="R177">
            <v>0</v>
          </cell>
        </row>
        <row r="178">
          <cell r="O178">
            <v>0</v>
          </cell>
          <cell r="P178">
            <v>2.3498692499999998</v>
          </cell>
          <cell r="R178">
            <v>0</v>
          </cell>
        </row>
        <row r="179">
          <cell r="O179">
            <v>0</v>
          </cell>
          <cell r="P179">
            <v>3.0483174166666664</v>
          </cell>
          <cell r="R179">
            <v>0</v>
          </cell>
        </row>
        <row r="180">
          <cell r="O180">
            <v>0</v>
          </cell>
          <cell r="P180">
            <v>1.4978821666666668</v>
          </cell>
          <cell r="R180">
            <v>0</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0</v>
          </cell>
          <cell r="P184">
            <v>2.5466298333333337</v>
          </cell>
          <cell r="R184">
            <v>0</v>
          </cell>
        </row>
        <row r="185">
          <cell r="O185">
            <v>0</v>
          </cell>
          <cell r="P185">
            <v>0.77507775000000001</v>
          </cell>
          <cell r="R185">
            <v>0</v>
          </cell>
        </row>
        <row r="186">
          <cell r="O186">
            <v>0</v>
          </cell>
          <cell r="P186">
            <v>208.74528541666666</v>
          </cell>
          <cell r="R186">
            <v>0</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356.52110623999999</v>
          </cell>
          <cell r="P225">
            <v>167.5</v>
          </cell>
          <cell r="R225">
            <v>339.9277970899999</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0</v>
          </cell>
          <cell r="P233">
            <v>0</v>
          </cell>
          <cell r="R233">
            <v>0</v>
          </cell>
        </row>
        <row r="234">
          <cell r="O234">
            <v>0</v>
          </cell>
          <cell r="P234">
            <v>3.35</v>
          </cell>
          <cell r="R234">
            <v>0</v>
          </cell>
        </row>
        <row r="235">
          <cell r="O235">
            <v>150.75</v>
          </cell>
          <cell r="P235">
            <v>1.3213773333333332</v>
          </cell>
          <cell r="R235">
            <v>0</v>
          </cell>
        </row>
        <row r="236">
          <cell r="O236">
            <v>0</v>
          </cell>
          <cell r="P236">
            <v>89.101862833333328</v>
          </cell>
          <cell r="R236">
            <v>0</v>
          </cell>
        </row>
        <row r="237">
          <cell r="O237">
            <v>0</v>
          </cell>
          <cell r="P237">
            <v>0.43638108333333331</v>
          </cell>
          <cell r="R237">
            <v>0</v>
          </cell>
        </row>
        <row r="238">
          <cell r="O238">
            <v>45.47889124000001</v>
          </cell>
          <cell r="P238">
            <v>18.70796441666667</v>
          </cell>
          <cell r="R238">
            <v>43.362202910000001</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0</v>
          </cell>
          <cell r="P254">
            <v>86.767204333333325</v>
          </cell>
          <cell r="R254">
            <v>0</v>
          </cell>
        </row>
        <row r="255">
          <cell r="O255">
            <v>0</v>
          </cell>
          <cell r="P255">
            <v>1.675</v>
          </cell>
          <cell r="R255">
            <v>0</v>
          </cell>
        </row>
        <row r="256">
          <cell r="O256">
            <v>0</v>
          </cell>
          <cell r="P256">
            <v>0</v>
          </cell>
          <cell r="R256">
            <v>143.87475000000001</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0</v>
          </cell>
        </row>
        <row r="271">
          <cell r="O271">
            <v>0</v>
          </cell>
          <cell r="P271">
            <v>210.40010000000001</v>
          </cell>
          <cell r="R271">
            <v>0</v>
          </cell>
        </row>
        <row r="272">
          <cell r="O272">
            <v>0</v>
          </cell>
          <cell r="P272">
            <v>10.107207916666667</v>
          </cell>
          <cell r="R272">
            <v>0</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6">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104.26895388</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104.26895388</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21.933076639999999</v>
          </cell>
          <cell r="P81">
            <v>4.9879891666666669</v>
          </cell>
          <cell r="R81">
            <v>21.933076639999999</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39.017028699999997</v>
          </cell>
          <cell r="P86">
            <v>0</v>
          </cell>
          <cell r="R86">
            <v>38.797717790000007</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1.6755000000000001E-4</v>
          </cell>
          <cell r="P110">
            <v>7.0909366666666669</v>
          </cell>
          <cell r="R110">
            <v>1.6755000000000001E-4</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20.666922870000001</v>
          </cell>
          <cell r="P116">
            <v>0</v>
          </cell>
          <cell r="R116">
            <v>20.666922870000001</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17.139447819999997</v>
          </cell>
          <cell r="P128">
            <v>2.4213733333333334</v>
          </cell>
          <cell r="R128">
            <v>17.139447819999997</v>
          </cell>
        </row>
        <row r="129">
          <cell r="O129">
            <v>39.273470510000003</v>
          </cell>
          <cell r="P129">
            <v>8.6101549166666658</v>
          </cell>
          <cell r="R129">
            <v>39.273470510000003</v>
          </cell>
        </row>
        <row r="130">
          <cell r="O130">
            <v>0</v>
          </cell>
          <cell r="P130">
            <v>0</v>
          </cell>
          <cell r="R130">
            <v>0</v>
          </cell>
        </row>
        <row r="131">
          <cell r="O131">
            <v>0</v>
          </cell>
          <cell r="P131">
            <v>0</v>
          </cell>
          <cell r="R131">
            <v>0</v>
          </cell>
        </row>
        <row r="132">
          <cell r="O132">
            <v>0</v>
          </cell>
          <cell r="P132">
            <v>0.56441641666666664</v>
          </cell>
          <cell r="R132">
            <v>0</v>
          </cell>
        </row>
        <row r="133">
          <cell r="O133">
            <v>1.402425</v>
          </cell>
          <cell r="P133">
            <v>0.5338040833333334</v>
          </cell>
          <cell r="R133">
            <v>1.402425</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27.667134650000005</v>
          </cell>
          <cell r="P138">
            <v>14.99728</v>
          </cell>
          <cell r="R138">
            <v>27.667134650000005</v>
          </cell>
        </row>
        <row r="139">
          <cell r="O139">
            <v>0</v>
          </cell>
          <cell r="P139">
            <v>41.339589583333336</v>
          </cell>
          <cell r="R139">
            <v>0</v>
          </cell>
        </row>
        <row r="140">
          <cell r="O140">
            <v>0.65698154000000009</v>
          </cell>
          <cell r="P140">
            <v>3.2062665833333335</v>
          </cell>
          <cell r="R140">
            <v>0.65698154000000009</v>
          </cell>
        </row>
        <row r="141">
          <cell r="O141">
            <v>0</v>
          </cell>
          <cell r="P141">
            <v>0</v>
          </cell>
          <cell r="R141">
            <v>0</v>
          </cell>
        </row>
        <row r="142">
          <cell r="O142">
            <v>0</v>
          </cell>
          <cell r="P142">
            <v>4.5434157500000003</v>
          </cell>
          <cell r="R142">
            <v>0</v>
          </cell>
        </row>
        <row r="143">
          <cell r="O143">
            <v>9.6991741600000001</v>
          </cell>
          <cell r="P143">
            <v>0.36386025</v>
          </cell>
          <cell r="R143">
            <v>9.6991741600000001</v>
          </cell>
        </row>
        <row r="144">
          <cell r="O144">
            <v>0</v>
          </cell>
          <cell r="P144">
            <v>0.92979083333333334</v>
          </cell>
          <cell r="R144">
            <v>0</v>
          </cell>
        </row>
        <row r="145">
          <cell r="O145">
            <v>8.9125283999999994</v>
          </cell>
          <cell r="P145">
            <v>0</v>
          </cell>
          <cell r="R145">
            <v>8.8902595899999994</v>
          </cell>
        </row>
        <row r="146">
          <cell r="O146">
            <v>110.94306223</v>
          </cell>
          <cell r="P146">
            <v>0</v>
          </cell>
          <cell r="R146">
            <v>110.69413254999999</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18.159607700000002</v>
          </cell>
          <cell r="P153">
            <v>2.7122220000000001</v>
          </cell>
          <cell r="R153">
            <v>18.159607700000002</v>
          </cell>
        </row>
        <row r="154">
          <cell r="O154">
            <v>0</v>
          </cell>
          <cell r="P154">
            <v>0</v>
          </cell>
          <cell r="R154">
            <v>0</v>
          </cell>
        </row>
        <row r="155">
          <cell r="O155">
            <v>14.08514551</v>
          </cell>
          <cell r="P155">
            <v>4.5709745000000002</v>
          </cell>
          <cell r="R155">
            <v>14.08514551</v>
          </cell>
        </row>
        <row r="156">
          <cell r="O156">
            <v>0</v>
          </cell>
          <cell r="P156">
            <v>50.25</v>
          </cell>
          <cell r="R156">
            <v>0</v>
          </cell>
        </row>
        <row r="157">
          <cell r="O157">
            <v>0</v>
          </cell>
          <cell r="P157">
            <v>0</v>
          </cell>
          <cell r="R157">
            <v>0</v>
          </cell>
        </row>
        <row r="158">
          <cell r="O158">
            <v>0</v>
          </cell>
          <cell r="P158">
            <v>1.2789026666666667</v>
          </cell>
          <cell r="R158">
            <v>0</v>
          </cell>
        </row>
        <row r="159">
          <cell r="O159">
            <v>23.178833580000003</v>
          </cell>
          <cell r="P159">
            <v>167.5</v>
          </cell>
          <cell r="R159">
            <v>23.178833580000003</v>
          </cell>
        </row>
        <row r="160">
          <cell r="O160">
            <v>23.944046669999999</v>
          </cell>
          <cell r="P160">
            <v>0.6887449166666666</v>
          </cell>
          <cell r="R160">
            <v>23.944046669999999</v>
          </cell>
        </row>
        <row r="161">
          <cell r="O161">
            <v>0.76786820000000011</v>
          </cell>
          <cell r="P161">
            <v>0.12650941666666668</v>
          </cell>
          <cell r="R161">
            <v>0.76786820000000011</v>
          </cell>
        </row>
        <row r="162">
          <cell r="O162">
            <v>0</v>
          </cell>
          <cell r="P162">
            <v>0</v>
          </cell>
          <cell r="R162">
            <v>0</v>
          </cell>
        </row>
        <row r="163">
          <cell r="O163">
            <v>0</v>
          </cell>
          <cell r="P163">
            <v>0</v>
          </cell>
          <cell r="R163">
            <v>0</v>
          </cell>
        </row>
        <row r="164">
          <cell r="O164">
            <v>0</v>
          </cell>
          <cell r="P164">
            <v>0</v>
          </cell>
          <cell r="R164">
            <v>0</v>
          </cell>
        </row>
        <row r="165">
          <cell r="O165">
            <v>5.1237291400000009</v>
          </cell>
          <cell r="P165">
            <v>4.1218265833333332</v>
          </cell>
          <cell r="R165">
            <v>5.12372914</v>
          </cell>
        </row>
        <row r="166">
          <cell r="O166">
            <v>79.221133430000009</v>
          </cell>
          <cell r="P166">
            <v>3.3473568333333334</v>
          </cell>
          <cell r="R166">
            <v>79.221133430000009</v>
          </cell>
        </row>
        <row r="167">
          <cell r="O167">
            <v>2.2949669199999998</v>
          </cell>
          <cell r="P167">
            <v>0.58315291666666658</v>
          </cell>
          <cell r="R167">
            <v>2.2949669199999998</v>
          </cell>
        </row>
        <row r="168">
          <cell r="O168">
            <v>16.031599109999998</v>
          </cell>
          <cell r="P168">
            <v>1.4045126666666667</v>
          </cell>
          <cell r="R168">
            <v>16.031599109999998</v>
          </cell>
        </row>
        <row r="169">
          <cell r="O169">
            <v>1.6066670000000001</v>
          </cell>
          <cell r="P169">
            <v>0.26582583333333332</v>
          </cell>
          <cell r="R169">
            <v>1.6066670000000001</v>
          </cell>
        </row>
        <row r="170">
          <cell r="O170">
            <v>25.728362739999998</v>
          </cell>
          <cell r="P170">
            <v>1.1733106666666668</v>
          </cell>
          <cell r="R170">
            <v>25.725541850000006</v>
          </cell>
        </row>
        <row r="171">
          <cell r="O171">
            <v>2.47543968</v>
          </cell>
          <cell r="P171">
            <v>0.58944925000000004</v>
          </cell>
          <cell r="R171">
            <v>2.47543968</v>
          </cell>
        </row>
        <row r="172">
          <cell r="O172">
            <v>16.036884250000004</v>
          </cell>
          <cell r="P172">
            <v>0.64891675000000004</v>
          </cell>
          <cell r="R172">
            <v>16.036884250000004</v>
          </cell>
        </row>
        <row r="173">
          <cell r="O173">
            <v>20.712396350000002</v>
          </cell>
          <cell r="P173">
            <v>1.8839395000000001</v>
          </cell>
          <cell r="R173">
            <v>20.620962640000002</v>
          </cell>
        </row>
        <row r="174">
          <cell r="O174">
            <v>7.3101734300000007</v>
          </cell>
          <cell r="P174">
            <v>0.23411641666666666</v>
          </cell>
          <cell r="R174">
            <v>7.3101734300000007</v>
          </cell>
        </row>
        <row r="175">
          <cell r="O175">
            <v>2.6239176900000003</v>
          </cell>
          <cell r="P175">
            <v>1.2208438333333334</v>
          </cell>
          <cell r="R175">
            <v>2.6239176900000003</v>
          </cell>
        </row>
        <row r="176">
          <cell r="O176">
            <v>4.5454326500000004</v>
          </cell>
          <cell r="P176">
            <v>0.85059850000000004</v>
          </cell>
          <cell r="R176">
            <v>4.5454326500000004</v>
          </cell>
        </row>
        <row r="177">
          <cell r="O177">
            <v>29.8802962</v>
          </cell>
          <cell r="P177">
            <v>2.1046040000000001</v>
          </cell>
          <cell r="R177">
            <v>29.8802962</v>
          </cell>
        </row>
        <row r="178">
          <cell r="O178">
            <v>64.437370799999997</v>
          </cell>
          <cell r="P178">
            <v>2.3498692499999998</v>
          </cell>
          <cell r="R178">
            <v>64.265659069999998</v>
          </cell>
        </row>
        <row r="179">
          <cell r="O179">
            <v>59.641266710000004</v>
          </cell>
          <cell r="P179">
            <v>3.0483174166666664</v>
          </cell>
          <cell r="R179">
            <v>59.641266710000004</v>
          </cell>
        </row>
        <row r="180">
          <cell r="O180">
            <v>0</v>
          </cell>
          <cell r="P180">
            <v>1.4978821666666668</v>
          </cell>
          <cell r="R180">
            <v>0</v>
          </cell>
        </row>
        <row r="181">
          <cell r="O181">
            <v>68.970902030000005</v>
          </cell>
          <cell r="P181">
            <v>4.4717876666666667</v>
          </cell>
          <cell r="R181">
            <v>68.970902030000005</v>
          </cell>
        </row>
        <row r="182">
          <cell r="O182">
            <v>55.323691260000004</v>
          </cell>
          <cell r="P182">
            <v>12.273505583333334</v>
          </cell>
          <cell r="R182">
            <v>55.323691260000004</v>
          </cell>
        </row>
        <row r="183">
          <cell r="O183">
            <v>0</v>
          </cell>
          <cell r="P183">
            <v>4.1831785000000004</v>
          </cell>
          <cell r="R183">
            <v>0</v>
          </cell>
        </row>
        <row r="184">
          <cell r="O184">
            <v>26.117296990000003</v>
          </cell>
          <cell r="P184">
            <v>2.5466298333333337</v>
          </cell>
          <cell r="R184">
            <v>26.07665793</v>
          </cell>
        </row>
        <row r="185">
          <cell r="O185">
            <v>0</v>
          </cell>
          <cell r="P185">
            <v>0.77507775000000001</v>
          </cell>
          <cell r="R185">
            <v>0</v>
          </cell>
        </row>
        <row r="186">
          <cell r="O186">
            <v>12.839472309999998</v>
          </cell>
          <cell r="P186">
            <v>208.74528541666666</v>
          </cell>
          <cell r="R186">
            <v>12.83947231</v>
          </cell>
        </row>
        <row r="187">
          <cell r="O187">
            <v>76.725544319999997</v>
          </cell>
          <cell r="P187">
            <v>11.254974916666667</v>
          </cell>
          <cell r="R187">
            <v>76.725544319999997</v>
          </cell>
        </row>
        <row r="188">
          <cell r="O188">
            <v>71.449633979999987</v>
          </cell>
          <cell r="P188">
            <v>1.7217039999999999</v>
          </cell>
          <cell r="R188">
            <v>71.449633979999987</v>
          </cell>
        </row>
        <row r="189">
          <cell r="O189">
            <v>7.0977225499999932</v>
          </cell>
          <cell r="P189">
            <v>0.34008191666666671</v>
          </cell>
          <cell r="R189">
            <v>24.38319722</v>
          </cell>
        </row>
        <row r="190">
          <cell r="O190">
            <v>14.831246150000002</v>
          </cell>
          <cell r="P190">
            <v>1.7297959166666668</v>
          </cell>
          <cell r="R190">
            <v>14.43733089</v>
          </cell>
        </row>
        <row r="191">
          <cell r="O191">
            <v>70.267992930000005</v>
          </cell>
          <cell r="P191">
            <v>354.27336574999998</v>
          </cell>
          <cell r="R191">
            <v>70.26799293000002</v>
          </cell>
        </row>
        <row r="192">
          <cell r="O192">
            <v>37.144688479999999</v>
          </cell>
          <cell r="P192">
            <v>1.5067747499999999</v>
          </cell>
          <cell r="R192">
            <v>36.939912200000002</v>
          </cell>
        </row>
        <row r="193">
          <cell r="O193">
            <v>0</v>
          </cell>
          <cell r="P193">
            <v>0</v>
          </cell>
          <cell r="R193">
            <v>0</v>
          </cell>
        </row>
        <row r="194">
          <cell r="O194">
            <v>55.864280579999999</v>
          </cell>
          <cell r="P194">
            <v>0</v>
          </cell>
          <cell r="R194">
            <v>55.864280579999999</v>
          </cell>
        </row>
        <row r="195">
          <cell r="O195">
            <v>26.407346250000003</v>
          </cell>
          <cell r="P195">
            <v>5.6093471666666668</v>
          </cell>
          <cell r="R195">
            <v>26.40734625</v>
          </cell>
        </row>
        <row r="196">
          <cell r="O196">
            <v>0</v>
          </cell>
          <cell r="P196">
            <v>6.3596416666666669E-2</v>
          </cell>
          <cell r="R196">
            <v>0</v>
          </cell>
        </row>
        <row r="197">
          <cell r="O197">
            <v>108.00644054999999</v>
          </cell>
          <cell r="P197">
            <v>92.125</v>
          </cell>
          <cell r="R197">
            <v>108.00644054999999</v>
          </cell>
        </row>
        <row r="198">
          <cell r="O198">
            <v>3.4454297800000004</v>
          </cell>
          <cell r="P198">
            <v>7.811191666666667E-2</v>
          </cell>
          <cell r="R198">
            <v>3.4454297800000004</v>
          </cell>
        </row>
        <row r="199">
          <cell r="O199">
            <v>0.74306693999999995</v>
          </cell>
          <cell r="P199">
            <v>3.057375E-2</v>
          </cell>
          <cell r="R199">
            <v>0.74306693999999995</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33.228999999999999</v>
          </cell>
          <cell r="P203">
            <v>13.176548333333335</v>
          </cell>
          <cell r="R203">
            <v>33.228999999999999</v>
          </cell>
        </row>
        <row r="204">
          <cell r="O204">
            <v>4.0439585300000003</v>
          </cell>
          <cell r="P204">
            <v>1.66529675</v>
          </cell>
          <cell r="R204">
            <v>4.0439585300000003</v>
          </cell>
        </row>
        <row r="205">
          <cell r="O205">
            <v>5.4031772699999996</v>
          </cell>
          <cell r="P205">
            <v>0.68347708333333335</v>
          </cell>
          <cell r="R205">
            <v>5.4031772699999996</v>
          </cell>
        </row>
        <row r="206">
          <cell r="O206">
            <v>25.324814580000002</v>
          </cell>
          <cell r="P206">
            <v>1.0695997500000001</v>
          </cell>
          <cell r="R206">
            <v>24.47356533</v>
          </cell>
        </row>
        <row r="207">
          <cell r="O207">
            <v>0</v>
          </cell>
          <cell r="P207">
            <v>0</v>
          </cell>
          <cell r="R207">
            <v>0</v>
          </cell>
        </row>
        <row r="208">
          <cell r="O208">
            <v>60.783923220000005</v>
          </cell>
          <cell r="P208">
            <v>15.042752916666666</v>
          </cell>
          <cell r="R208">
            <v>60.783923220000005</v>
          </cell>
        </row>
        <row r="209">
          <cell r="O209">
            <v>3.5040989099999997</v>
          </cell>
          <cell r="P209">
            <v>9.6796583333333325E-2</v>
          </cell>
          <cell r="R209">
            <v>3.5040989099999997</v>
          </cell>
        </row>
        <row r="210">
          <cell r="O210">
            <v>9.3716018499999993</v>
          </cell>
          <cell r="P210">
            <v>192.00356491666665</v>
          </cell>
          <cell r="R210">
            <v>9.3716018499999993</v>
          </cell>
        </row>
        <row r="211">
          <cell r="O211">
            <v>36.128892210000004</v>
          </cell>
          <cell r="P211">
            <v>0.80808199999999997</v>
          </cell>
          <cell r="R211">
            <v>36.128892210000004</v>
          </cell>
        </row>
        <row r="212">
          <cell r="O212">
            <v>23.119190289999999</v>
          </cell>
          <cell r="P212">
            <v>1.7502577500000001</v>
          </cell>
          <cell r="R212">
            <v>23.119190289999999</v>
          </cell>
        </row>
        <row r="213">
          <cell r="O213">
            <v>18.369787729999999</v>
          </cell>
          <cell r="P213">
            <v>298.15154941666668</v>
          </cell>
          <cell r="R213">
            <v>18.369787730000006</v>
          </cell>
        </row>
        <row r="214">
          <cell r="O214">
            <v>8.7648305100000012</v>
          </cell>
          <cell r="P214">
            <v>1.4727319999999999</v>
          </cell>
          <cell r="R214">
            <v>8.7648305100000012</v>
          </cell>
        </row>
        <row r="215">
          <cell r="O215">
            <v>20.920593189999998</v>
          </cell>
          <cell r="P215">
            <v>3.3677332500000001</v>
          </cell>
          <cell r="R215">
            <v>20.920593190000002</v>
          </cell>
        </row>
        <row r="216">
          <cell r="O216">
            <v>27.612164069999999</v>
          </cell>
          <cell r="P216">
            <v>0.65264866666666665</v>
          </cell>
          <cell r="R216">
            <v>27.612164069999992</v>
          </cell>
        </row>
        <row r="217">
          <cell r="O217">
            <v>23.67400056</v>
          </cell>
          <cell r="P217">
            <v>3.2328421666666665</v>
          </cell>
          <cell r="R217">
            <v>23.67400056</v>
          </cell>
        </row>
        <row r="218">
          <cell r="O218">
            <v>7.8222275999999997</v>
          </cell>
          <cell r="P218">
            <v>0.7538906666666666</v>
          </cell>
          <cell r="R218">
            <v>7.8222275999999997</v>
          </cell>
        </row>
        <row r="219">
          <cell r="O219">
            <v>4.8647075199999996</v>
          </cell>
          <cell r="P219">
            <v>1.4011023333333332</v>
          </cell>
          <cell r="R219">
            <v>4.8647075199999996</v>
          </cell>
        </row>
        <row r="220">
          <cell r="O220">
            <v>7.8895184399999998</v>
          </cell>
          <cell r="P220">
            <v>1.5131765833333333</v>
          </cell>
          <cell r="R220">
            <v>7.8895184400000007</v>
          </cell>
        </row>
        <row r="221">
          <cell r="O221">
            <v>14.444508820000001</v>
          </cell>
          <cell r="P221">
            <v>3.35</v>
          </cell>
          <cell r="R221">
            <v>14.18336343</v>
          </cell>
        </row>
        <row r="222">
          <cell r="O222">
            <v>6.6329202999999994</v>
          </cell>
          <cell r="P222">
            <v>0.96459733333333342</v>
          </cell>
          <cell r="R222">
            <v>6.3532212399999999</v>
          </cell>
        </row>
        <row r="223">
          <cell r="O223">
            <v>226.54991968000002</v>
          </cell>
          <cell r="P223">
            <v>207.7</v>
          </cell>
          <cell r="R223">
            <v>226.47365018000002</v>
          </cell>
        </row>
        <row r="224">
          <cell r="O224">
            <v>20.917743519999998</v>
          </cell>
          <cell r="P224">
            <v>1.2151555833333332</v>
          </cell>
          <cell r="R224">
            <v>20.917743519999998</v>
          </cell>
        </row>
        <row r="225">
          <cell r="O225">
            <v>181.42811599999999</v>
          </cell>
          <cell r="P225">
            <v>167.5</v>
          </cell>
          <cell r="R225">
            <v>175.02174253999996</v>
          </cell>
        </row>
        <row r="226">
          <cell r="O226">
            <v>0</v>
          </cell>
          <cell r="P226">
            <v>2.1404808333333336</v>
          </cell>
          <cell r="R226">
            <v>20.99259619</v>
          </cell>
        </row>
        <row r="227">
          <cell r="O227">
            <v>19.276477199999999</v>
          </cell>
          <cell r="P227">
            <v>0.5712788333333334</v>
          </cell>
          <cell r="R227">
            <v>19.276477199999999</v>
          </cell>
        </row>
        <row r="228">
          <cell r="O228">
            <v>0</v>
          </cell>
          <cell r="P228">
            <v>5.6979731666666673</v>
          </cell>
          <cell r="R228">
            <v>0</v>
          </cell>
        </row>
        <row r="229">
          <cell r="O229">
            <v>2.3326902899999995</v>
          </cell>
          <cell r="P229">
            <v>0.15710833333333335</v>
          </cell>
          <cell r="R229">
            <v>2.3326902899999995</v>
          </cell>
        </row>
        <row r="230">
          <cell r="O230">
            <v>18.256845299999998</v>
          </cell>
          <cell r="P230">
            <v>3.35</v>
          </cell>
          <cell r="R230">
            <v>18.122502749999999</v>
          </cell>
        </row>
        <row r="231">
          <cell r="O231">
            <v>35.756083329999996</v>
          </cell>
          <cell r="P231">
            <v>5.0250000000000004</v>
          </cell>
          <cell r="R231">
            <v>35.756083329999996</v>
          </cell>
        </row>
        <row r="232">
          <cell r="O232">
            <v>56.902429470000008</v>
          </cell>
          <cell r="P232">
            <v>0</v>
          </cell>
          <cell r="R232">
            <v>56.902429470000008</v>
          </cell>
        </row>
        <row r="233">
          <cell r="O233">
            <v>35.84499993</v>
          </cell>
          <cell r="P233">
            <v>0</v>
          </cell>
          <cell r="R233">
            <v>85.203119099999995</v>
          </cell>
        </row>
        <row r="234">
          <cell r="O234">
            <v>1.2625283600000001</v>
          </cell>
          <cell r="P234">
            <v>3.35</v>
          </cell>
          <cell r="R234">
            <v>1.2625283600000001</v>
          </cell>
        </row>
        <row r="235">
          <cell r="O235">
            <v>34.97144041</v>
          </cell>
          <cell r="P235">
            <v>1.3213773333333332</v>
          </cell>
          <cell r="R235">
            <v>42.292858879999997</v>
          </cell>
        </row>
        <row r="236">
          <cell r="O236">
            <v>0</v>
          </cell>
          <cell r="P236">
            <v>89.101862833333328</v>
          </cell>
          <cell r="R236">
            <v>0</v>
          </cell>
        </row>
        <row r="237">
          <cell r="O237">
            <v>0</v>
          </cell>
          <cell r="P237">
            <v>0.43638108333333331</v>
          </cell>
          <cell r="R237">
            <v>20.079498159999996</v>
          </cell>
        </row>
        <row r="238">
          <cell r="O238">
            <v>0</v>
          </cell>
          <cell r="P238">
            <v>18.70796441666667</v>
          </cell>
          <cell r="R238">
            <v>0</v>
          </cell>
        </row>
        <row r="239">
          <cell r="O239">
            <v>0</v>
          </cell>
          <cell r="P239">
            <v>11.884376250000001</v>
          </cell>
          <cell r="R239">
            <v>0</v>
          </cell>
        </row>
        <row r="240">
          <cell r="O240">
            <v>0.70617671999999998</v>
          </cell>
          <cell r="P240">
            <v>132.99395483333333</v>
          </cell>
          <cell r="R240">
            <v>1.49394381</v>
          </cell>
        </row>
        <row r="241">
          <cell r="O241">
            <v>25.19046264</v>
          </cell>
          <cell r="P241">
            <v>2.06854125</v>
          </cell>
          <cell r="R241">
            <v>25.19046264</v>
          </cell>
        </row>
        <row r="242">
          <cell r="O242">
            <v>56.069744809999996</v>
          </cell>
          <cell r="P242">
            <v>5.0696069166666673</v>
          </cell>
          <cell r="R242">
            <v>56.069744809999996</v>
          </cell>
        </row>
        <row r="243">
          <cell r="O243">
            <v>31.47059132</v>
          </cell>
          <cell r="P243">
            <v>2.6590004999999999</v>
          </cell>
          <cell r="R243">
            <v>31.47059132</v>
          </cell>
        </row>
        <row r="244">
          <cell r="O244">
            <v>12.79456345</v>
          </cell>
          <cell r="P244">
            <v>0.52954625</v>
          </cell>
          <cell r="R244">
            <v>12.79456345</v>
          </cell>
        </row>
        <row r="245">
          <cell r="O245">
            <v>0</v>
          </cell>
          <cell r="P245">
            <v>351.78609291666669</v>
          </cell>
          <cell r="R245">
            <v>0</v>
          </cell>
        </row>
        <row r="246">
          <cell r="O246">
            <v>59.478464169999995</v>
          </cell>
          <cell r="P246">
            <v>2.4563473333333334</v>
          </cell>
          <cell r="R246">
            <v>57.240234309999998</v>
          </cell>
        </row>
        <row r="247">
          <cell r="O247">
            <v>0</v>
          </cell>
          <cell r="P247">
            <v>167.5</v>
          </cell>
          <cell r="R247">
            <v>0</v>
          </cell>
        </row>
        <row r="248">
          <cell r="O248">
            <v>0</v>
          </cell>
          <cell r="P248">
            <v>0</v>
          </cell>
          <cell r="R248">
            <v>24.645412939999996</v>
          </cell>
        </row>
        <row r="249">
          <cell r="O249">
            <v>0</v>
          </cell>
          <cell r="P249">
            <v>2.9963036666666665</v>
          </cell>
          <cell r="R249">
            <v>0</v>
          </cell>
        </row>
        <row r="250">
          <cell r="O250">
            <v>6.4883079199999996</v>
          </cell>
          <cell r="P250">
            <v>1.0207181666666667</v>
          </cell>
          <cell r="R250">
            <v>6.4883079199999996</v>
          </cell>
        </row>
        <row r="251">
          <cell r="O251">
            <v>1.7774071800000002</v>
          </cell>
          <cell r="P251">
            <v>3.9025138333333333</v>
          </cell>
          <cell r="R251">
            <v>1.7774071800000002</v>
          </cell>
        </row>
        <row r="252">
          <cell r="O252">
            <v>44.989017250000003</v>
          </cell>
          <cell r="P252">
            <v>2.2300313333333337</v>
          </cell>
          <cell r="R252">
            <v>43.989080280000003</v>
          </cell>
        </row>
        <row r="253">
          <cell r="O253">
            <v>7.0290182900000007</v>
          </cell>
          <cell r="P253">
            <v>3.2687390833333336</v>
          </cell>
          <cell r="R253">
            <v>7.0290182900000007</v>
          </cell>
        </row>
        <row r="254">
          <cell r="O254">
            <v>11.153581880000001</v>
          </cell>
          <cell r="P254">
            <v>86.767204333333325</v>
          </cell>
          <cell r="R254">
            <v>16.766399860000003</v>
          </cell>
        </row>
        <row r="255">
          <cell r="O255">
            <v>8.2391796300000006</v>
          </cell>
          <cell r="P255">
            <v>1.675</v>
          </cell>
          <cell r="R255">
            <v>8.0582618099999994</v>
          </cell>
        </row>
        <row r="256">
          <cell r="O256">
            <v>0</v>
          </cell>
          <cell r="P256">
            <v>0</v>
          </cell>
          <cell r="R256">
            <v>0</v>
          </cell>
        </row>
        <row r="257">
          <cell r="O257">
            <v>6.3176105200000006</v>
          </cell>
          <cell r="P257">
            <v>0</v>
          </cell>
          <cell r="R257">
            <v>12.62069423</v>
          </cell>
        </row>
        <row r="258">
          <cell r="O258">
            <v>0</v>
          </cell>
          <cell r="P258">
            <v>167.5</v>
          </cell>
          <cell r="R258">
            <v>0</v>
          </cell>
        </row>
        <row r="259">
          <cell r="O259">
            <v>65.173925499999996</v>
          </cell>
          <cell r="P259">
            <v>2.4563473333333334</v>
          </cell>
          <cell r="R259">
            <v>62.603393919999995</v>
          </cell>
        </row>
        <row r="260">
          <cell r="O260">
            <v>6.3252848599999991</v>
          </cell>
          <cell r="P260">
            <v>1.3783926666666668</v>
          </cell>
          <cell r="R260">
            <v>6.3252848599999991</v>
          </cell>
        </row>
        <row r="261">
          <cell r="O261">
            <v>6.5456960399999993</v>
          </cell>
          <cell r="P261">
            <v>5.925818333333333</v>
          </cell>
          <cell r="R261">
            <v>6.5456960399999993</v>
          </cell>
        </row>
        <row r="262">
          <cell r="O262">
            <v>0</v>
          </cell>
          <cell r="P262">
            <v>2.1165601666666665</v>
          </cell>
          <cell r="R262">
            <v>0</v>
          </cell>
        </row>
        <row r="263">
          <cell r="O263">
            <v>42.149315219999998</v>
          </cell>
          <cell r="P263">
            <v>1.4937331666666667</v>
          </cell>
          <cell r="R263">
            <v>42.149315219999998</v>
          </cell>
        </row>
        <row r="264">
          <cell r="O264">
            <v>14.65503056</v>
          </cell>
          <cell r="P264">
            <v>2.1690278333333337</v>
          </cell>
          <cell r="R264">
            <v>14.65503056</v>
          </cell>
        </row>
        <row r="265">
          <cell r="O265">
            <v>5.4921548499999995</v>
          </cell>
          <cell r="P265">
            <v>139.80595866666667</v>
          </cell>
          <cell r="R265">
            <v>8.1572402700000008</v>
          </cell>
        </row>
        <row r="266">
          <cell r="O266">
            <v>48.206545470000002</v>
          </cell>
          <cell r="P266">
            <v>9.8497922500000001</v>
          </cell>
          <cell r="R266">
            <v>46.216263220000002</v>
          </cell>
        </row>
        <row r="267">
          <cell r="O267">
            <v>0</v>
          </cell>
          <cell r="P267">
            <v>0</v>
          </cell>
          <cell r="R267">
            <v>0</v>
          </cell>
        </row>
        <row r="268">
          <cell r="O268">
            <v>5.150743E-2</v>
          </cell>
          <cell r="P268">
            <v>3.3769708333333335</v>
          </cell>
          <cell r="R268">
            <v>5.150743E-2</v>
          </cell>
        </row>
        <row r="269">
          <cell r="O269">
            <v>17.769814199999999</v>
          </cell>
          <cell r="P269">
            <v>1.0150919166666665</v>
          </cell>
          <cell r="R269">
            <v>33.852306110000001</v>
          </cell>
        </row>
        <row r="270">
          <cell r="O270">
            <v>0</v>
          </cell>
          <cell r="P270">
            <v>1.1681550833333332</v>
          </cell>
          <cell r="R270">
            <v>13.14298363</v>
          </cell>
        </row>
        <row r="271">
          <cell r="O271">
            <v>0</v>
          </cell>
          <cell r="P271">
            <v>210.40010000000001</v>
          </cell>
          <cell r="R271">
            <v>8.1737570999999996</v>
          </cell>
        </row>
        <row r="272">
          <cell r="O272">
            <v>116.84224809</v>
          </cell>
          <cell r="P272">
            <v>10.107207916666667</v>
          </cell>
          <cell r="R272">
            <v>114.02779985999999</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7">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21.194971799999998</v>
          </cell>
          <cell r="P81">
            <v>4.9879891666666669</v>
          </cell>
          <cell r="R81">
            <v>21.194971799999998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0</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32.753777909999997</v>
          </cell>
          <cell r="P158">
            <v>1.2789026666666667</v>
          </cell>
          <cell r="R158">
            <v>32.753777909999997</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127.5906992</v>
          </cell>
          <cell r="P162">
            <v>0</v>
          </cell>
          <cell r="R162">
            <v>123.8569256</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8.3132031600000005</v>
          </cell>
          <cell r="P167">
            <v>0.58315291666666658</v>
          </cell>
          <cell r="R167">
            <v>8.3132031600000005</v>
          </cell>
        </row>
        <row r="168">
          <cell r="O168">
            <v>0</v>
          </cell>
          <cell r="P168">
            <v>1.4045126666666667</v>
          </cell>
          <cell r="R168">
            <v>0</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1.6932663900000002</v>
          </cell>
          <cell r="P177">
            <v>2.1046040000000001</v>
          </cell>
          <cell r="R177">
            <v>1.6932663900000002</v>
          </cell>
        </row>
        <row r="178">
          <cell r="O178">
            <v>0</v>
          </cell>
          <cell r="P178">
            <v>2.3498692499999998</v>
          </cell>
          <cell r="R178">
            <v>0</v>
          </cell>
        </row>
        <row r="179">
          <cell r="O179">
            <v>0</v>
          </cell>
          <cell r="P179">
            <v>3.0483174166666664</v>
          </cell>
          <cell r="R179">
            <v>0</v>
          </cell>
        </row>
        <row r="180">
          <cell r="O180">
            <v>0</v>
          </cell>
          <cell r="P180">
            <v>1.4978821666666668</v>
          </cell>
          <cell r="R180">
            <v>0</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0</v>
          </cell>
          <cell r="P184">
            <v>2.5466298333333337</v>
          </cell>
          <cell r="R184">
            <v>0</v>
          </cell>
        </row>
        <row r="185">
          <cell r="O185">
            <v>0</v>
          </cell>
          <cell r="P185">
            <v>0.77507775000000001</v>
          </cell>
          <cell r="R185">
            <v>0</v>
          </cell>
        </row>
        <row r="186">
          <cell r="O186">
            <v>1.04478073</v>
          </cell>
          <cell r="P186">
            <v>208.74528541666666</v>
          </cell>
          <cell r="R186">
            <v>1.04478073</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4.5257502700000005</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7.4946666399999984</v>
          </cell>
        </row>
        <row r="232">
          <cell r="O232">
            <v>0</v>
          </cell>
          <cell r="P232">
            <v>0</v>
          </cell>
          <cell r="R232">
            <v>0</v>
          </cell>
        </row>
        <row r="233">
          <cell r="O233">
            <v>0</v>
          </cell>
          <cell r="P233">
            <v>0</v>
          </cell>
          <cell r="R233">
            <v>0</v>
          </cell>
        </row>
        <row r="234">
          <cell r="O234">
            <v>0</v>
          </cell>
          <cell r="P234">
            <v>3.35</v>
          </cell>
          <cell r="R234">
            <v>0</v>
          </cell>
        </row>
        <row r="235">
          <cell r="O235">
            <v>0</v>
          </cell>
          <cell r="P235">
            <v>1.3213773333333332</v>
          </cell>
          <cell r="R235">
            <v>26.635121869999999</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233.914897</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0</v>
          </cell>
          <cell r="P254">
            <v>86.767204333333325</v>
          </cell>
          <cell r="R254">
            <v>1.6892000000000003E-4</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0.36422740999999997</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2.1941599999999997E-3</v>
          </cell>
        </row>
        <row r="270">
          <cell r="O270">
            <v>0</v>
          </cell>
          <cell r="P270">
            <v>1.1681550833333332</v>
          </cell>
          <cell r="R270">
            <v>1.8203204099999999</v>
          </cell>
        </row>
        <row r="271">
          <cell r="O271">
            <v>0</v>
          </cell>
          <cell r="P271">
            <v>210.40010000000001</v>
          </cell>
          <cell r="R271">
            <v>2.6519460000000002E-2</v>
          </cell>
        </row>
        <row r="272">
          <cell r="O272">
            <v>0</v>
          </cell>
          <cell r="P272">
            <v>10.107207916666667</v>
          </cell>
          <cell r="R272">
            <v>7.9192789999999999E-2</v>
          </cell>
        </row>
        <row r="273">
          <cell r="O273">
            <v>0</v>
          </cell>
          <cell r="P273">
            <v>0</v>
          </cell>
          <cell r="R273">
            <v>0</v>
          </cell>
        </row>
        <row r="274">
          <cell r="O274">
            <v>0</v>
          </cell>
          <cell r="P274">
            <v>91.717631666666676</v>
          </cell>
          <cell r="R274">
            <v>0</v>
          </cell>
        </row>
        <row r="275">
          <cell r="O275">
            <v>0</v>
          </cell>
          <cell r="P275">
            <v>2.1202451666666664</v>
          </cell>
          <cell r="R275">
            <v>1.45717E-3</v>
          </cell>
        </row>
      </sheetData>
      <sheetData sheetId="8">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274.37806499999999</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265.18025703000001</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0</v>
          </cell>
          <cell r="P81">
            <v>4.9879891666666669</v>
          </cell>
          <cell r="R81">
            <v>0</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9.6545833499999993</v>
          </cell>
          <cell r="P110">
            <v>7.0909366666666669</v>
          </cell>
          <cell r="R110">
            <v>9.4318554800000012</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6.5820466500000006</v>
          </cell>
          <cell r="P133">
            <v>0.5338040833333334</v>
          </cell>
          <cell r="R133">
            <v>6.5752718500000009</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224.69990769</v>
          </cell>
          <cell r="P138">
            <v>14.99728</v>
          </cell>
          <cell r="R138">
            <v>224.69990569000004</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10.26111768</v>
          </cell>
          <cell r="P144">
            <v>0.92979083333333334</v>
          </cell>
          <cell r="R144">
            <v>10.250556069999998</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88.523807540000007</v>
          </cell>
          <cell r="P156">
            <v>50.25</v>
          </cell>
          <cell r="R156">
            <v>88.432691319999989</v>
          </cell>
        </row>
        <row r="157">
          <cell r="O157">
            <v>0</v>
          </cell>
          <cell r="P157">
            <v>0</v>
          </cell>
          <cell r="R157">
            <v>0</v>
          </cell>
        </row>
        <row r="158">
          <cell r="O158">
            <v>0</v>
          </cell>
          <cell r="P158">
            <v>1.2789026666666667</v>
          </cell>
          <cell r="R158">
            <v>0</v>
          </cell>
        </row>
        <row r="159">
          <cell r="O159">
            <v>326.09994202999997</v>
          </cell>
          <cell r="P159">
            <v>167.5</v>
          </cell>
          <cell r="R159">
            <v>318.57693090999999</v>
          </cell>
        </row>
        <row r="160">
          <cell r="O160">
            <v>0</v>
          </cell>
          <cell r="P160">
            <v>0.6887449166666666</v>
          </cell>
          <cell r="R160">
            <v>0</v>
          </cell>
        </row>
        <row r="161">
          <cell r="O161">
            <v>0</v>
          </cell>
          <cell r="P161">
            <v>0.12650941666666668</v>
          </cell>
          <cell r="R161">
            <v>0</v>
          </cell>
        </row>
        <row r="162">
          <cell r="O162">
            <v>146.90677377000006</v>
          </cell>
          <cell r="P162">
            <v>0</v>
          </cell>
          <cell r="R162">
            <v>141.54576519999998</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0</v>
          </cell>
          <cell r="P167">
            <v>0.58315291666666658</v>
          </cell>
          <cell r="R167">
            <v>0</v>
          </cell>
        </row>
        <row r="168">
          <cell r="O168">
            <v>5.7828765399999993</v>
          </cell>
          <cell r="P168">
            <v>1.4045126666666667</v>
          </cell>
          <cell r="R168">
            <v>5.6494675800000005</v>
          </cell>
        </row>
        <row r="169">
          <cell r="O169">
            <v>1.7774491200000002</v>
          </cell>
          <cell r="P169">
            <v>0.26582583333333332</v>
          </cell>
          <cell r="R169">
            <v>1.7756196200000001</v>
          </cell>
        </row>
        <row r="170">
          <cell r="O170">
            <v>1.59765544</v>
          </cell>
          <cell r="P170">
            <v>1.1733106666666668</v>
          </cell>
          <cell r="R170">
            <v>1.5960110000000001</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3.0768865999999999</v>
          </cell>
          <cell r="P176">
            <v>0.85059850000000004</v>
          </cell>
          <cell r="R176">
            <v>3.0737196100000004</v>
          </cell>
        </row>
        <row r="177">
          <cell r="O177">
            <v>0</v>
          </cell>
          <cell r="P177">
            <v>2.1046040000000001</v>
          </cell>
          <cell r="R177">
            <v>0</v>
          </cell>
        </row>
        <row r="178">
          <cell r="O178">
            <v>0</v>
          </cell>
          <cell r="P178">
            <v>2.3498692499999998</v>
          </cell>
          <cell r="R178">
            <v>0</v>
          </cell>
        </row>
        <row r="179">
          <cell r="O179">
            <v>0</v>
          </cell>
          <cell r="P179">
            <v>3.0483174166666664</v>
          </cell>
          <cell r="R179">
            <v>0</v>
          </cell>
        </row>
        <row r="180">
          <cell r="O180">
            <v>8.4365430999999997</v>
          </cell>
          <cell r="P180">
            <v>1.4978821666666668</v>
          </cell>
          <cell r="R180">
            <v>8.4278595000000003</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1.4290807699999999</v>
          </cell>
          <cell r="P184">
            <v>2.5466298333333337</v>
          </cell>
          <cell r="R184">
            <v>1.42760982</v>
          </cell>
        </row>
        <row r="185">
          <cell r="O185">
            <v>5.9022171200000004</v>
          </cell>
          <cell r="P185">
            <v>0.77507775000000001</v>
          </cell>
          <cell r="R185">
            <v>5.8961420599999999</v>
          </cell>
        </row>
        <row r="186">
          <cell r="O186">
            <v>0</v>
          </cell>
          <cell r="P186">
            <v>208.74528541666666</v>
          </cell>
          <cell r="R186">
            <v>0</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4.5955950600000008</v>
          </cell>
          <cell r="P218">
            <v>0.7538906666666666</v>
          </cell>
          <cell r="R218">
            <v>4.4895762799999996</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15.508078620000001</v>
          </cell>
          <cell r="P223">
            <v>207.7</v>
          </cell>
          <cell r="R223">
            <v>15.15031265</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0</v>
          </cell>
          <cell r="P233">
            <v>0</v>
          </cell>
          <cell r="R233">
            <v>0</v>
          </cell>
        </row>
        <row r="234">
          <cell r="O234">
            <v>0</v>
          </cell>
          <cell r="P234">
            <v>3.35</v>
          </cell>
          <cell r="R234">
            <v>0</v>
          </cell>
        </row>
        <row r="235">
          <cell r="O235">
            <v>0</v>
          </cell>
          <cell r="P235">
            <v>1.3213773333333332</v>
          </cell>
          <cell r="R235">
            <v>0</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27.990080330000001</v>
          </cell>
          <cell r="P241">
            <v>2.06854125</v>
          </cell>
          <cell r="R241">
            <v>27.344358929999999</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29.85334551</v>
          </cell>
          <cell r="P251">
            <v>3.9025138333333333</v>
          </cell>
          <cell r="R251">
            <v>29.164639220000002</v>
          </cell>
        </row>
        <row r="252">
          <cell r="O252">
            <v>0</v>
          </cell>
          <cell r="P252">
            <v>2.2300313333333337</v>
          </cell>
          <cell r="R252">
            <v>0</v>
          </cell>
        </row>
        <row r="253">
          <cell r="O253">
            <v>0</v>
          </cell>
          <cell r="P253">
            <v>3.2687390833333336</v>
          </cell>
          <cell r="R253">
            <v>0</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8.7982077799999985</v>
          </cell>
          <cell r="P260">
            <v>1.3783926666666668</v>
          </cell>
          <cell r="R260">
            <v>8.5952361899999996</v>
          </cell>
        </row>
        <row r="261">
          <cell r="O261">
            <v>28.904369639999995</v>
          </cell>
          <cell r="P261">
            <v>5.925818333333333</v>
          </cell>
          <cell r="R261">
            <v>28.237555900000007</v>
          </cell>
        </row>
        <row r="262">
          <cell r="O262">
            <v>0</v>
          </cell>
          <cell r="P262">
            <v>2.1165601666666665</v>
          </cell>
          <cell r="R262">
            <v>0</v>
          </cell>
        </row>
        <row r="263">
          <cell r="O263">
            <v>0</v>
          </cell>
          <cell r="P263">
            <v>1.4937331666666667</v>
          </cell>
          <cell r="R263">
            <v>0</v>
          </cell>
        </row>
        <row r="264">
          <cell r="O264">
            <v>32.440718420000003</v>
          </cell>
          <cell r="P264">
            <v>2.1690278333333337</v>
          </cell>
          <cell r="R264">
            <v>31.692322330000003</v>
          </cell>
        </row>
        <row r="265">
          <cell r="O265">
            <v>0</v>
          </cell>
          <cell r="P265">
            <v>139.80595866666667</v>
          </cell>
          <cell r="R265">
            <v>0</v>
          </cell>
        </row>
        <row r="266">
          <cell r="O266">
            <v>124.81335295999999</v>
          </cell>
          <cell r="P266">
            <v>9.8497922500000001</v>
          </cell>
          <cell r="R266">
            <v>121.93395236999999</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0</v>
          </cell>
        </row>
        <row r="271">
          <cell r="O271">
            <v>0</v>
          </cell>
          <cell r="P271">
            <v>210.40010000000001</v>
          </cell>
          <cell r="R271">
            <v>0</v>
          </cell>
        </row>
        <row r="272">
          <cell r="O272">
            <v>3.6338488499999997</v>
          </cell>
          <cell r="P272">
            <v>10.107207916666667</v>
          </cell>
          <cell r="R272">
            <v>3.5500172200000004</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9">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41.832189140000004</v>
          </cell>
          <cell r="P76">
            <v>9.9370983333333331</v>
          </cell>
          <cell r="R76">
            <v>41.832189140000004</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11.011072129999997</v>
          </cell>
          <cell r="P81">
            <v>4.9879891666666669</v>
          </cell>
          <cell r="R81">
            <v>11.011072129999997</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0.75573075000000001</v>
          </cell>
          <cell r="P110">
            <v>7.0909366666666669</v>
          </cell>
          <cell r="R110">
            <v>0.75573075000000001</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111.10513709</v>
          </cell>
          <cell r="P138">
            <v>14.99728</v>
          </cell>
          <cell r="R138">
            <v>111.10513709</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0.36681068</v>
          </cell>
          <cell r="P143">
            <v>0.36386025</v>
          </cell>
          <cell r="R143">
            <v>0.36681068</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7.9468818399999996</v>
          </cell>
          <cell r="P153">
            <v>2.7122220000000001</v>
          </cell>
          <cell r="R153">
            <v>7.9468818499999996</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10.6062349</v>
          </cell>
          <cell r="P158">
            <v>1.2789026666666667</v>
          </cell>
          <cell r="R158">
            <v>10.6062349</v>
          </cell>
        </row>
        <row r="159">
          <cell r="O159">
            <v>113.11452416</v>
          </cell>
          <cell r="P159">
            <v>167.5</v>
          </cell>
          <cell r="R159">
            <v>113.11452416</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11.453177720000001</v>
          </cell>
          <cell r="P165">
            <v>4.1218265833333332</v>
          </cell>
          <cell r="R165">
            <v>11.453177720000001</v>
          </cell>
        </row>
        <row r="166">
          <cell r="O166">
            <v>0</v>
          </cell>
          <cell r="P166">
            <v>3.3473568333333334</v>
          </cell>
          <cell r="R166">
            <v>0</v>
          </cell>
        </row>
        <row r="167">
          <cell r="O167">
            <v>0</v>
          </cell>
          <cell r="P167">
            <v>0.58315291666666658</v>
          </cell>
          <cell r="R167">
            <v>0</v>
          </cell>
        </row>
        <row r="168">
          <cell r="O168">
            <v>1.9177745900000003</v>
          </cell>
          <cell r="P168">
            <v>1.4045126666666667</v>
          </cell>
          <cell r="R168">
            <v>1.9177745900000003</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6.1364221600000004</v>
          </cell>
          <cell r="P172">
            <v>0.64891675000000004</v>
          </cell>
          <cell r="R172">
            <v>6.1364221600000004</v>
          </cell>
        </row>
        <row r="173">
          <cell r="O173">
            <v>11.576789449999998</v>
          </cell>
          <cell r="P173">
            <v>1.8839395000000001</v>
          </cell>
          <cell r="R173">
            <v>11.576789449999998</v>
          </cell>
        </row>
        <row r="174">
          <cell r="O174">
            <v>0</v>
          </cell>
          <cell r="P174">
            <v>0.23411641666666666</v>
          </cell>
          <cell r="R174">
            <v>0</v>
          </cell>
        </row>
        <row r="175">
          <cell r="O175">
            <v>11.43838351</v>
          </cell>
          <cell r="P175">
            <v>1.2208438333333334</v>
          </cell>
          <cell r="R175">
            <v>9.4569687400000007</v>
          </cell>
        </row>
        <row r="176">
          <cell r="O176">
            <v>0</v>
          </cell>
          <cell r="P176">
            <v>0.85059850000000004</v>
          </cell>
          <cell r="R176">
            <v>0</v>
          </cell>
        </row>
        <row r="177">
          <cell r="O177">
            <v>14.44616489</v>
          </cell>
          <cell r="P177">
            <v>2.1046040000000001</v>
          </cell>
          <cell r="R177">
            <v>13.99304139</v>
          </cell>
        </row>
        <row r="178">
          <cell r="O178">
            <v>4.2214531800000001</v>
          </cell>
          <cell r="P178">
            <v>2.3498692499999998</v>
          </cell>
          <cell r="R178">
            <v>0</v>
          </cell>
        </row>
        <row r="179">
          <cell r="O179">
            <v>37.012609839999996</v>
          </cell>
          <cell r="P179">
            <v>3.0483174166666664</v>
          </cell>
          <cell r="R179">
            <v>37.012609840000003</v>
          </cell>
        </row>
        <row r="180">
          <cell r="O180">
            <v>0</v>
          </cell>
          <cell r="P180">
            <v>1.4978821666666668</v>
          </cell>
          <cell r="R180">
            <v>0</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0</v>
          </cell>
          <cell r="P184">
            <v>2.5466298333333337</v>
          </cell>
          <cell r="R184">
            <v>0</v>
          </cell>
        </row>
        <row r="185">
          <cell r="O185">
            <v>0</v>
          </cell>
          <cell r="P185">
            <v>0.77507775000000001</v>
          </cell>
          <cell r="R185">
            <v>0</v>
          </cell>
        </row>
        <row r="186">
          <cell r="O186">
            <v>11.9469388</v>
          </cell>
          <cell r="P186">
            <v>208.74528541666666</v>
          </cell>
          <cell r="R186">
            <v>10.844030349999999</v>
          </cell>
        </row>
        <row r="187">
          <cell r="O187">
            <v>0</v>
          </cell>
          <cell r="P187">
            <v>11.254974916666667</v>
          </cell>
          <cell r="R187">
            <v>0</v>
          </cell>
        </row>
        <row r="188">
          <cell r="O188">
            <v>11.91653146</v>
          </cell>
          <cell r="P188">
            <v>1.7217039999999999</v>
          </cell>
          <cell r="R188">
            <v>11.91653146</v>
          </cell>
        </row>
        <row r="189">
          <cell r="O189">
            <v>0</v>
          </cell>
          <cell r="P189">
            <v>0.34008191666666671</v>
          </cell>
          <cell r="R189">
            <v>0</v>
          </cell>
        </row>
        <row r="190">
          <cell r="O190">
            <v>32.227496019999997</v>
          </cell>
          <cell r="P190">
            <v>1.7297959166666668</v>
          </cell>
          <cell r="R190">
            <v>32.227496019999997</v>
          </cell>
        </row>
        <row r="191">
          <cell r="O191">
            <v>2.0693128299999999</v>
          </cell>
          <cell r="P191">
            <v>354.27336574999998</v>
          </cell>
          <cell r="R191">
            <v>2.0693128299999999</v>
          </cell>
        </row>
        <row r="192">
          <cell r="O192">
            <v>7.59091191</v>
          </cell>
          <cell r="P192">
            <v>1.5067747499999999</v>
          </cell>
          <cell r="R192">
            <v>6.96619454</v>
          </cell>
        </row>
        <row r="193">
          <cell r="O193">
            <v>141.09178181000001</v>
          </cell>
          <cell r="P193">
            <v>0</v>
          </cell>
          <cell r="R193">
            <v>141.09178181000001</v>
          </cell>
        </row>
        <row r="194">
          <cell r="O194">
            <v>44.749306970000006</v>
          </cell>
          <cell r="P194">
            <v>0</v>
          </cell>
          <cell r="R194">
            <v>43.016551460000002</v>
          </cell>
        </row>
        <row r="195">
          <cell r="O195">
            <v>0</v>
          </cell>
          <cell r="P195">
            <v>5.6093471666666668</v>
          </cell>
          <cell r="R195">
            <v>0</v>
          </cell>
        </row>
        <row r="196">
          <cell r="O196">
            <v>27.004157539999998</v>
          </cell>
          <cell r="P196">
            <v>6.3596416666666669E-2</v>
          </cell>
          <cell r="R196">
            <v>0</v>
          </cell>
        </row>
        <row r="197">
          <cell r="O197">
            <v>170.62655171</v>
          </cell>
          <cell r="P197">
            <v>92.125</v>
          </cell>
          <cell r="R197">
            <v>133.15445672000001</v>
          </cell>
        </row>
        <row r="198">
          <cell r="O198">
            <v>0</v>
          </cell>
          <cell r="P198">
            <v>7.811191666666667E-2</v>
          </cell>
          <cell r="R198">
            <v>0</v>
          </cell>
        </row>
        <row r="199">
          <cell r="O199">
            <v>0</v>
          </cell>
          <cell r="P199">
            <v>3.057375E-2</v>
          </cell>
          <cell r="R199">
            <v>0</v>
          </cell>
        </row>
        <row r="200">
          <cell r="O200">
            <v>24.779774249999999</v>
          </cell>
          <cell r="P200">
            <v>17.048757999999999</v>
          </cell>
          <cell r="R200">
            <v>24.779774249999999</v>
          </cell>
        </row>
        <row r="201">
          <cell r="O201">
            <v>69.965297520000007</v>
          </cell>
          <cell r="P201">
            <v>25.528447166666666</v>
          </cell>
          <cell r="R201">
            <v>69.965297520000007</v>
          </cell>
        </row>
        <row r="202">
          <cell r="O202">
            <v>13.611546259999997</v>
          </cell>
          <cell r="P202">
            <v>0.19521791666666666</v>
          </cell>
          <cell r="R202">
            <v>13.611546259999997</v>
          </cell>
        </row>
        <row r="203">
          <cell r="O203">
            <v>42.115475250000003</v>
          </cell>
          <cell r="P203">
            <v>13.176548333333335</v>
          </cell>
          <cell r="R203">
            <v>42.115475250000003</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64.269887920000002</v>
          </cell>
          <cell r="P207">
            <v>0</v>
          </cell>
          <cell r="R207">
            <v>0</v>
          </cell>
        </row>
        <row r="208">
          <cell r="O208">
            <v>0</v>
          </cell>
          <cell r="P208">
            <v>15.042752916666666</v>
          </cell>
          <cell r="R208">
            <v>0</v>
          </cell>
        </row>
        <row r="209">
          <cell r="O209">
            <v>7.2736712499999996</v>
          </cell>
          <cell r="P209">
            <v>9.6796583333333325E-2</v>
          </cell>
          <cell r="R209">
            <v>7.2736712499999996</v>
          </cell>
        </row>
        <row r="210">
          <cell r="O210">
            <v>6.6083020000000006E-2</v>
          </cell>
          <cell r="P210">
            <v>192.00356491666665</v>
          </cell>
          <cell r="R210">
            <v>6.6083030000000001E-2</v>
          </cell>
        </row>
        <row r="211">
          <cell r="O211">
            <v>38.139516809999996</v>
          </cell>
          <cell r="P211">
            <v>0.80808199999999997</v>
          </cell>
          <cell r="R211">
            <v>38.139516810000003</v>
          </cell>
        </row>
        <row r="212">
          <cell r="O212">
            <v>26.292438109999999</v>
          </cell>
          <cell r="P212">
            <v>1.7502577500000001</v>
          </cell>
          <cell r="R212">
            <v>11.907430160000002</v>
          </cell>
        </row>
        <row r="213">
          <cell r="O213">
            <v>12.009257300000002</v>
          </cell>
          <cell r="P213">
            <v>298.15154941666668</v>
          </cell>
          <cell r="R213">
            <v>6.7639111700000001</v>
          </cell>
        </row>
        <row r="214">
          <cell r="O214">
            <v>4.3622022899999999</v>
          </cell>
          <cell r="P214">
            <v>1.4727319999999999</v>
          </cell>
          <cell r="R214">
            <v>0.54831699</v>
          </cell>
        </row>
        <row r="215">
          <cell r="O215">
            <v>6.3243912700000005</v>
          </cell>
          <cell r="P215">
            <v>3.3677332500000001</v>
          </cell>
          <cell r="R215">
            <v>6.3243912700000005</v>
          </cell>
        </row>
        <row r="216">
          <cell r="O216">
            <v>7.8040903699999999</v>
          </cell>
          <cell r="P216">
            <v>0.65264866666666665</v>
          </cell>
          <cell r="R216">
            <v>4.2671918299999998</v>
          </cell>
        </row>
        <row r="217">
          <cell r="O217">
            <v>9.492903720000001</v>
          </cell>
          <cell r="P217">
            <v>3.2328421666666665</v>
          </cell>
          <cell r="R217">
            <v>0</v>
          </cell>
        </row>
        <row r="218">
          <cell r="O218">
            <v>6.8588789100000005</v>
          </cell>
          <cell r="P218">
            <v>0.7538906666666666</v>
          </cell>
          <cell r="R218">
            <v>4.0402686800000005</v>
          </cell>
        </row>
        <row r="219">
          <cell r="O219">
            <v>0</v>
          </cell>
          <cell r="P219">
            <v>1.4011023333333332</v>
          </cell>
          <cell r="R219">
            <v>0</v>
          </cell>
        </row>
        <row r="220">
          <cell r="O220">
            <v>17.803209519999996</v>
          </cell>
          <cell r="P220">
            <v>1.5131765833333333</v>
          </cell>
          <cell r="R220">
            <v>17.803209519999996</v>
          </cell>
        </row>
        <row r="221">
          <cell r="O221">
            <v>9.2600554600000002</v>
          </cell>
          <cell r="P221">
            <v>3.35</v>
          </cell>
          <cell r="R221">
            <v>9.2600554700000011</v>
          </cell>
        </row>
        <row r="222">
          <cell r="O222">
            <v>0.40944666999999996</v>
          </cell>
          <cell r="P222">
            <v>0.96459733333333342</v>
          </cell>
          <cell r="R222">
            <v>0.40944666999999996</v>
          </cell>
        </row>
        <row r="223">
          <cell r="O223">
            <v>66.184880129999996</v>
          </cell>
          <cell r="P223">
            <v>207.7</v>
          </cell>
          <cell r="R223">
            <v>14.25413139</v>
          </cell>
        </row>
        <row r="224">
          <cell r="O224">
            <v>4.843313189999999</v>
          </cell>
          <cell r="P224">
            <v>1.2151555833333332</v>
          </cell>
          <cell r="R224">
            <v>4.843313189999999</v>
          </cell>
        </row>
        <row r="225">
          <cell r="O225">
            <v>4.2569410899999998</v>
          </cell>
          <cell r="P225">
            <v>167.5</v>
          </cell>
          <cell r="R225">
            <v>4.2569410999999997</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7.7253316500000002</v>
          </cell>
          <cell r="P230">
            <v>3.35</v>
          </cell>
          <cell r="R230">
            <v>11.50073931</v>
          </cell>
        </row>
        <row r="231">
          <cell r="O231">
            <v>28.418206350000002</v>
          </cell>
          <cell r="P231">
            <v>5.0250000000000004</v>
          </cell>
          <cell r="R231">
            <v>28.418206350000002</v>
          </cell>
        </row>
        <row r="232">
          <cell r="O232">
            <v>0</v>
          </cell>
          <cell r="P232">
            <v>0</v>
          </cell>
          <cell r="R232">
            <v>0</v>
          </cell>
        </row>
        <row r="233">
          <cell r="O233">
            <v>0</v>
          </cell>
          <cell r="P233">
            <v>0</v>
          </cell>
          <cell r="R233">
            <v>0</v>
          </cell>
        </row>
        <row r="234">
          <cell r="O234">
            <v>11.489558910000001</v>
          </cell>
          <cell r="P234">
            <v>3.35</v>
          </cell>
          <cell r="R234">
            <v>11.489558910000001</v>
          </cell>
        </row>
        <row r="235">
          <cell r="O235">
            <v>3.4247093499999997</v>
          </cell>
          <cell r="P235">
            <v>1.3213773333333332</v>
          </cell>
          <cell r="R235">
            <v>3.42470936</v>
          </cell>
        </row>
        <row r="236">
          <cell r="O236">
            <v>0</v>
          </cell>
          <cell r="P236">
            <v>89.101862833333328</v>
          </cell>
          <cell r="R236">
            <v>3.1731339799999998</v>
          </cell>
        </row>
        <row r="237">
          <cell r="O237">
            <v>0</v>
          </cell>
          <cell r="P237">
            <v>0.43638108333333331</v>
          </cell>
          <cell r="R237">
            <v>0</v>
          </cell>
        </row>
        <row r="238">
          <cell r="O238">
            <v>0</v>
          </cell>
          <cell r="P238">
            <v>18.70796441666667</v>
          </cell>
          <cell r="R238">
            <v>0</v>
          </cell>
        </row>
        <row r="239">
          <cell r="O239">
            <v>103.74030231</v>
          </cell>
          <cell r="P239">
            <v>11.884376250000001</v>
          </cell>
          <cell r="R239">
            <v>103.74030231</v>
          </cell>
        </row>
        <row r="240">
          <cell r="O240">
            <v>10.588434180000002</v>
          </cell>
          <cell r="P240">
            <v>132.99395483333333</v>
          </cell>
          <cell r="R240">
            <v>11.06872824</v>
          </cell>
        </row>
        <row r="241">
          <cell r="O241">
            <v>0.97704407999999998</v>
          </cell>
          <cell r="P241">
            <v>2.06854125</v>
          </cell>
          <cell r="R241">
            <v>0.97704407999999998</v>
          </cell>
        </row>
        <row r="242">
          <cell r="O242">
            <v>0</v>
          </cell>
          <cell r="P242">
            <v>5.0696069166666673</v>
          </cell>
          <cell r="R242">
            <v>0</v>
          </cell>
        </row>
        <row r="243">
          <cell r="O243">
            <v>8.8872467300000011</v>
          </cell>
          <cell r="P243">
            <v>2.6590004999999999</v>
          </cell>
          <cell r="R243">
            <v>6.1772456800000004</v>
          </cell>
        </row>
        <row r="244">
          <cell r="O244">
            <v>2.8827997100000005</v>
          </cell>
          <cell r="P244">
            <v>0.52954625</v>
          </cell>
          <cell r="R244">
            <v>0.45132091000000002</v>
          </cell>
        </row>
        <row r="245">
          <cell r="O245">
            <v>0</v>
          </cell>
          <cell r="P245">
            <v>351.78609291666669</v>
          </cell>
          <cell r="R245">
            <v>121.7654345</v>
          </cell>
        </row>
        <row r="246">
          <cell r="O246">
            <v>0</v>
          </cell>
          <cell r="P246">
            <v>2.4563473333333334</v>
          </cell>
          <cell r="R246">
            <v>8.7626924700000011</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32.59619138</v>
          </cell>
          <cell r="P251">
            <v>3.9025138333333333</v>
          </cell>
          <cell r="R251">
            <v>32.59619138</v>
          </cell>
        </row>
        <row r="252">
          <cell r="O252">
            <v>20.481672690000003</v>
          </cell>
          <cell r="P252">
            <v>2.2300313333333337</v>
          </cell>
          <cell r="R252">
            <v>20.481672690000003</v>
          </cell>
        </row>
        <row r="253">
          <cell r="O253">
            <v>42.726042110000002</v>
          </cell>
          <cell r="P253">
            <v>3.2687390833333336</v>
          </cell>
          <cell r="R253">
            <v>42.726042110000009</v>
          </cell>
        </row>
        <row r="254">
          <cell r="O254">
            <v>0.37372137999999999</v>
          </cell>
          <cell r="P254">
            <v>86.767204333333325</v>
          </cell>
          <cell r="R254">
            <v>0.37372138999999999</v>
          </cell>
        </row>
        <row r="255">
          <cell r="O255">
            <v>0</v>
          </cell>
          <cell r="P255">
            <v>1.675</v>
          </cell>
          <cell r="R255">
            <v>6.34720759</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0.63776040999999994</v>
          </cell>
          <cell r="P260">
            <v>1.3783926666666668</v>
          </cell>
          <cell r="R260">
            <v>0.63776040999999994</v>
          </cell>
        </row>
        <row r="261">
          <cell r="O261">
            <v>25.21173946</v>
          </cell>
          <cell r="P261">
            <v>5.925818333333333</v>
          </cell>
          <cell r="R261">
            <v>25.21173946</v>
          </cell>
        </row>
        <row r="262">
          <cell r="O262">
            <v>14.103911499999999</v>
          </cell>
          <cell r="P262">
            <v>2.1165601666666665</v>
          </cell>
          <cell r="R262">
            <v>14.103911499999999</v>
          </cell>
        </row>
        <row r="263">
          <cell r="O263">
            <v>0</v>
          </cell>
          <cell r="P263">
            <v>1.4937331666666667</v>
          </cell>
          <cell r="R263">
            <v>0</v>
          </cell>
        </row>
        <row r="264">
          <cell r="O264">
            <v>6.2259392800000004</v>
          </cell>
          <cell r="P264">
            <v>2.1690278333333337</v>
          </cell>
          <cell r="R264">
            <v>6.2259392800000004</v>
          </cell>
        </row>
        <row r="265">
          <cell r="O265">
            <v>4.9272452800000002</v>
          </cell>
          <cell r="P265">
            <v>139.80595866666667</v>
          </cell>
          <cell r="R265">
            <v>4.9272452800000002</v>
          </cell>
        </row>
        <row r="266">
          <cell r="O266">
            <v>43.883009629999997</v>
          </cell>
          <cell r="P266">
            <v>9.8497922500000001</v>
          </cell>
          <cell r="R266">
            <v>43.883009629999997</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3.6905141400000003</v>
          </cell>
        </row>
        <row r="271">
          <cell r="O271">
            <v>0</v>
          </cell>
          <cell r="P271">
            <v>210.40010000000001</v>
          </cell>
          <cell r="R271">
            <v>0</v>
          </cell>
        </row>
        <row r="272">
          <cell r="O272">
            <v>7.2327020400000013</v>
          </cell>
          <cell r="P272">
            <v>10.107207916666667</v>
          </cell>
          <cell r="R272">
            <v>94.120505770000008</v>
          </cell>
        </row>
        <row r="273">
          <cell r="O273">
            <v>0</v>
          </cell>
          <cell r="P273">
            <v>0</v>
          </cell>
          <cell r="R273">
            <v>0</v>
          </cell>
        </row>
        <row r="274">
          <cell r="O274">
            <v>0</v>
          </cell>
          <cell r="P274">
            <v>91.717631666666676</v>
          </cell>
          <cell r="R274">
            <v>0</v>
          </cell>
        </row>
        <row r="275">
          <cell r="O275">
            <v>0.52086315999999999</v>
          </cell>
          <cell r="P275">
            <v>2.1202451666666664</v>
          </cell>
          <cell r="R275">
            <v>0.52086317000000004</v>
          </cell>
        </row>
      </sheetData>
      <sheetData sheetId="10">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4.1343713800000002</v>
          </cell>
          <cell r="P81">
            <v>4.9879891666666669</v>
          </cell>
          <cell r="R81">
            <v>0.49549153000000001</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0.15425504999999998</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1.402425</v>
          </cell>
          <cell r="P133">
            <v>0.5338040833333334</v>
          </cell>
          <cell r="R133">
            <v>6.3109099999999994E-3</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1.08351676</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0.99946212999999984</v>
          </cell>
          <cell r="P142">
            <v>4.5434157500000003</v>
          </cell>
          <cell r="R142">
            <v>1.3492740000000001E-2</v>
          </cell>
        </row>
        <row r="143">
          <cell r="O143">
            <v>0</v>
          </cell>
          <cell r="P143">
            <v>0.36386025</v>
          </cell>
          <cell r="R143">
            <v>0</v>
          </cell>
        </row>
        <row r="144">
          <cell r="O144">
            <v>4.0543840600000003</v>
          </cell>
          <cell r="P144">
            <v>0.92979083333333334</v>
          </cell>
          <cell r="R144">
            <v>5.4734180000000007E-2</v>
          </cell>
        </row>
        <row r="145">
          <cell r="O145">
            <v>2.4708124499999999</v>
          </cell>
          <cell r="P145">
            <v>0</v>
          </cell>
          <cell r="R145">
            <v>1.1118660000000001E-2</v>
          </cell>
        </row>
        <row r="146">
          <cell r="O146">
            <v>47.161448779999994</v>
          </cell>
          <cell r="P146">
            <v>0</v>
          </cell>
          <cell r="R146">
            <v>0.21222651999999997</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14.08514549</v>
          </cell>
          <cell r="P155">
            <v>4.5709745000000002</v>
          </cell>
          <cell r="R155">
            <v>6.3383159999999994E-2</v>
          </cell>
        </row>
        <row r="156">
          <cell r="O156">
            <v>0</v>
          </cell>
          <cell r="P156">
            <v>50.25</v>
          </cell>
          <cell r="R156">
            <v>0</v>
          </cell>
        </row>
        <row r="157">
          <cell r="O157">
            <v>0</v>
          </cell>
          <cell r="P157">
            <v>0</v>
          </cell>
          <cell r="R157">
            <v>0</v>
          </cell>
        </row>
        <row r="158">
          <cell r="O158">
            <v>0</v>
          </cell>
          <cell r="P158">
            <v>1.2789026666666667</v>
          </cell>
          <cell r="R158">
            <v>0.99707067999999999</v>
          </cell>
        </row>
        <row r="159">
          <cell r="O159">
            <v>0</v>
          </cell>
          <cell r="P159">
            <v>167.5</v>
          </cell>
          <cell r="R159">
            <v>1.6688760200000001</v>
          </cell>
        </row>
        <row r="160">
          <cell r="O160">
            <v>0</v>
          </cell>
          <cell r="P160">
            <v>0.6887449166666666</v>
          </cell>
          <cell r="R160">
            <v>0</v>
          </cell>
        </row>
        <row r="161">
          <cell r="O161">
            <v>0.76786808000000006</v>
          </cell>
          <cell r="P161">
            <v>0.12650941666666668</v>
          </cell>
          <cell r="R161">
            <v>3.4554099999999999E-3</v>
          </cell>
        </row>
        <row r="162">
          <cell r="O162">
            <v>0</v>
          </cell>
          <cell r="P162">
            <v>0</v>
          </cell>
          <cell r="R162">
            <v>0</v>
          </cell>
        </row>
        <row r="163">
          <cell r="O163">
            <v>0</v>
          </cell>
          <cell r="P163">
            <v>0</v>
          </cell>
          <cell r="R163">
            <v>0</v>
          </cell>
        </row>
        <row r="164">
          <cell r="O164">
            <v>0</v>
          </cell>
          <cell r="P164">
            <v>0</v>
          </cell>
          <cell r="R164">
            <v>0</v>
          </cell>
        </row>
        <row r="165">
          <cell r="O165">
            <v>0</v>
          </cell>
          <cell r="P165">
            <v>4.1218265833333332</v>
          </cell>
          <cell r="R165">
            <v>0</v>
          </cell>
        </row>
        <row r="166">
          <cell r="O166">
            <v>19.138424439999998</v>
          </cell>
          <cell r="P166">
            <v>3.3473568333333334</v>
          </cell>
          <cell r="R166">
            <v>0.25836872</v>
          </cell>
        </row>
        <row r="167">
          <cell r="O167">
            <v>0</v>
          </cell>
          <cell r="P167">
            <v>0.58315291666666658</v>
          </cell>
          <cell r="R167">
            <v>0.18704707000000001</v>
          </cell>
        </row>
        <row r="168">
          <cell r="O168">
            <v>9.3135697899999972</v>
          </cell>
          <cell r="P168">
            <v>1.4045126666666667</v>
          </cell>
          <cell r="R168">
            <v>0.12573320000000002</v>
          </cell>
        </row>
        <row r="169">
          <cell r="O169">
            <v>0</v>
          </cell>
          <cell r="P169">
            <v>0.26582583333333332</v>
          </cell>
          <cell r="R169">
            <v>0</v>
          </cell>
        </row>
        <row r="170">
          <cell r="O170">
            <v>0.49947290999999999</v>
          </cell>
          <cell r="P170">
            <v>1.1733106666666668</v>
          </cell>
          <cell r="R170">
            <v>2.24763E-3</v>
          </cell>
        </row>
        <row r="171">
          <cell r="O171">
            <v>0</v>
          </cell>
          <cell r="P171">
            <v>0.58944925000000004</v>
          </cell>
          <cell r="R171">
            <v>0</v>
          </cell>
        </row>
        <row r="172">
          <cell r="O172">
            <v>0</v>
          </cell>
          <cell r="P172">
            <v>0.64891675000000004</v>
          </cell>
          <cell r="R172">
            <v>6.856516E-2</v>
          </cell>
        </row>
        <row r="173">
          <cell r="O173">
            <v>28.585659439999993</v>
          </cell>
          <cell r="P173">
            <v>1.8839395000000001</v>
          </cell>
          <cell r="R173">
            <v>0.38590640999999992</v>
          </cell>
        </row>
        <row r="174">
          <cell r="O174">
            <v>2.4247989400000001</v>
          </cell>
          <cell r="P174">
            <v>0.23411641666666666</v>
          </cell>
          <cell r="R174">
            <v>9.7769499999999981E-2</v>
          </cell>
        </row>
        <row r="175">
          <cell r="O175">
            <v>0</v>
          </cell>
          <cell r="P175">
            <v>1.2208438333333334</v>
          </cell>
          <cell r="R175">
            <v>4.4581819999999994E-2</v>
          </cell>
        </row>
        <row r="176">
          <cell r="O176">
            <v>0.43200029999999995</v>
          </cell>
          <cell r="P176">
            <v>0.85059850000000004</v>
          </cell>
          <cell r="R176">
            <v>3.8964870000000006E-2</v>
          </cell>
        </row>
        <row r="177">
          <cell r="O177">
            <v>0</v>
          </cell>
          <cell r="P177">
            <v>2.1046040000000001</v>
          </cell>
          <cell r="R177">
            <v>0.17691621000000002</v>
          </cell>
        </row>
        <row r="178">
          <cell r="O178">
            <v>0</v>
          </cell>
          <cell r="P178">
            <v>2.3498692499999998</v>
          </cell>
          <cell r="R178">
            <v>1.5624530999999999</v>
          </cell>
        </row>
        <row r="179">
          <cell r="O179">
            <v>0</v>
          </cell>
          <cell r="P179">
            <v>3.0483174166666664</v>
          </cell>
          <cell r="R179">
            <v>0</v>
          </cell>
        </row>
        <row r="180">
          <cell r="O180">
            <v>0</v>
          </cell>
          <cell r="P180">
            <v>1.4978821666666668</v>
          </cell>
          <cell r="R180">
            <v>0</v>
          </cell>
        </row>
        <row r="181">
          <cell r="O181">
            <v>3.2603654199999998</v>
          </cell>
          <cell r="P181">
            <v>4.4717876666666667</v>
          </cell>
          <cell r="R181">
            <v>0.12058051000000002</v>
          </cell>
        </row>
        <row r="182">
          <cell r="O182">
            <v>24.871030640000001</v>
          </cell>
          <cell r="P182">
            <v>12.273505583333334</v>
          </cell>
          <cell r="R182">
            <v>0.20912884999999998</v>
          </cell>
        </row>
        <row r="183">
          <cell r="O183">
            <v>0</v>
          </cell>
          <cell r="P183">
            <v>4.1831785000000004</v>
          </cell>
          <cell r="R183">
            <v>0</v>
          </cell>
        </row>
        <row r="184">
          <cell r="O184">
            <v>2.881227</v>
          </cell>
          <cell r="P184">
            <v>2.5466298333333337</v>
          </cell>
          <cell r="R184">
            <v>8.5586399999999993E-2</v>
          </cell>
        </row>
        <row r="185">
          <cell r="O185">
            <v>0</v>
          </cell>
          <cell r="P185">
            <v>0.77507775000000001</v>
          </cell>
          <cell r="R185">
            <v>0</v>
          </cell>
        </row>
        <row r="186">
          <cell r="O186">
            <v>7.70022261</v>
          </cell>
          <cell r="P186">
            <v>208.74528541666666</v>
          </cell>
          <cell r="R186">
            <v>0.15575737000000001</v>
          </cell>
        </row>
        <row r="187">
          <cell r="O187">
            <v>9.9393171499999973</v>
          </cell>
          <cell r="P187">
            <v>11.254974916666667</v>
          </cell>
          <cell r="R187">
            <v>0.31010344000000001</v>
          </cell>
        </row>
        <row r="188">
          <cell r="O188">
            <v>31.484830659999997</v>
          </cell>
          <cell r="P188">
            <v>1.7217039999999999</v>
          </cell>
          <cell r="R188">
            <v>0.42504520999999995</v>
          </cell>
        </row>
        <row r="189">
          <cell r="O189">
            <v>0</v>
          </cell>
          <cell r="P189">
            <v>0.34008191666666671</v>
          </cell>
          <cell r="R189">
            <v>0</v>
          </cell>
        </row>
        <row r="190">
          <cell r="O190">
            <v>0</v>
          </cell>
          <cell r="P190">
            <v>1.7297959166666668</v>
          </cell>
          <cell r="R190">
            <v>0.12407159999999999</v>
          </cell>
        </row>
        <row r="191">
          <cell r="O191">
            <v>4.3677384100000003</v>
          </cell>
          <cell r="P191">
            <v>354.27336574999998</v>
          </cell>
          <cell r="R191">
            <v>5.8964469999999984E-2</v>
          </cell>
        </row>
        <row r="192">
          <cell r="O192">
            <v>0</v>
          </cell>
          <cell r="P192">
            <v>1.5067747499999999</v>
          </cell>
          <cell r="R192">
            <v>0.11390148</v>
          </cell>
        </row>
        <row r="193">
          <cell r="O193">
            <v>0</v>
          </cell>
          <cell r="P193">
            <v>0</v>
          </cell>
          <cell r="R193">
            <v>0</v>
          </cell>
        </row>
        <row r="194">
          <cell r="O194">
            <v>0</v>
          </cell>
          <cell r="P194">
            <v>0</v>
          </cell>
          <cell r="R194">
            <v>1.09260248</v>
          </cell>
        </row>
        <row r="195">
          <cell r="O195">
            <v>0</v>
          </cell>
          <cell r="P195">
            <v>5.6093471666666668</v>
          </cell>
          <cell r="R195">
            <v>2.6731319999999999E-2</v>
          </cell>
        </row>
        <row r="196">
          <cell r="O196">
            <v>0</v>
          </cell>
          <cell r="P196">
            <v>6.3596416666666669E-2</v>
          </cell>
          <cell r="R196">
            <v>0.60759353999999977</v>
          </cell>
        </row>
        <row r="197">
          <cell r="O197">
            <v>426.11999900000001</v>
          </cell>
          <cell r="P197">
            <v>92.125</v>
          </cell>
          <cell r="R197">
            <v>420.42935061000003</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1.3457745000000001</v>
          </cell>
        </row>
        <row r="204">
          <cell r="O204">
            <v>0</v>
          </cell>
          <cell r="P204">
            <v>1.66529675</v>
          </cell>
          <cell r="R204">
            <v>3.6395630000000005E-2</v>
          </cell>
        </row>
        <row r="205">
          <cell r="O205">
            <v>0</v>
          </cell>
          <cell r="P205">
            <v>0.68347708333333335</v>
          </cell>
          <cell r="R205">
            <v>4.8628599999999994E-2</v>
          </cell>
        </row>
        <row r="206">
          <cell r="O206">
            <v>0</v>
          </cell>
          <cell r="P206">
            <v>1.0695997500000001</v>
          </cell>
          <cell r="R206">
            <v>0.38554929999999993</v>
          </cell>
        </row>
        <row r="207">
          <cell r="O207">
            <v>0</v>
          </cell>
          <cell r="P207">
            <v>0</v>
          </cell>
          <cell r="R207">
            <v>2.8921449499999992</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0.64732535000000002</v>
          </cell>
        </row>
        <row r="213">
          <cell r="O213">
            <v>0</v>
          </cell>
          <cell r="P213">
            <v>298.15154941666668</v>
          </cell>
          <cell r="R213">
            <v>0.11802026999999997</v>
          </cell>
        </row>
        <row r="214">
          <cell r="O214">
            <v>0</v>
          </cell>
          <cell r="P214">
            <v>1.4727319999999999</v>
          </cell>
          <cell r="R214">
            <v>0.17162486999999998</v>
          </cell>
        </row>
        <row r="215">
          <cell r="O215">
            <v>0</v>
          </cell>
          <cell r="P215">
            <v>3.3677332500000001</v>
          </cell>
          <cell r="R215">
            <v>0.34442591000000006</v>
          </cell>
        </row>
        <row r="216">
          <cell r="O216">
            <v>0</v>
          </cell>
          <cell r="P216">
            <v>0.65264866666666665</v>
          </cell>
          <cell r="R216">
            <v>0.6065010500000001</v>
          </cell>
        </row>
        <row r="217">
          <cell r="O217">
            <v>0</v>
          </cell>
          <cell r="P217">
            <v>3.2328421666666665</v>
          </cell>
          <cell r="R217">
            <v>0.21359034999999998</v>
          </cell>
        </row>
        <row r="218">
          <cell r="O218">
            <v>0</v>
          </cell>
          <cell r="P218">
            <v>0.7538906666666666</v>
          </cell>
          <cell r="R218">
            <v>0.12683745999999999</v>
          </cell>
        </row>
        <row r="219">
          <cell r="O219">
            <v>0</v>
          </cell>
          <cell r="P219">
            <v>1.4011023333333332</v>
          </cell>
          <cell r="R219">
            <v>0</v>
          </cell>
        </row>
        <row r="220">
          <cell r="O220">
            <v>0</v>
          </cell>
          <cell r="P220">
            <v>1.5131765833333333</v>
          </cell>
          <cell r="R220">
            <v>0.32116101000000002</v>
          </cell>
        </row>
        <row r="221">
          <cell r="O221">
            <v>0</v>
          </cell>
          <cell r="P221">
            <v>3.35</v>
          </cell>
          <cell r="R221">
            <v>0.11433733000000001</v>
          </cell>
        </row>
        <row r="222">
          <cell r="O222">
            <v>0</v>
          </cell>
          <cell r="P222">
            <v>0.96459733333333342</v>
          </cell>
          <cell r="R222">
            <v>5.5230599999999998E-3</v>
          </cell>
        </row>
        <row r="223">
          <cell r="O223">
            <v>0</v>
          </cell>
          <cell r="P223">
            <v>207.7</v>
          </cell>
          <cell r="R223">
            <v>2.42890739</v>
          </cell>
        </row>
        <row r="224">
          <cell r="O224">
            <v>0</v>
          </cell>
          <cell r="P224">
            <v>1.2151555833333332</v>
          </cell>
          <cell r="R224">
            <v>0.48281053999999995</v>
          </cell>
        </row>
        <row r="225">
          <cell r="O225">
            <v>0</v>
          </cell>
          <cell r="P225">
            <v>167.5</v>
          </cell>
          <cell r="R225">
            <v>2.250811619999999</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0.38483857000000005</v>
          </cell>
        </row>
        <row r="231">
          <cell r="O231">
            <v>0</v>
          </cell>
          <cell r="P231">
            <v>5.0250000000000004</v>
          </cell>
          <cell r="R231">
            <v>0.20660777000000002</v>
          </cell>
        </row>
        <row r="232">
          <cell r="O232">
            <v>0</v>
          </cell>
          <cell r="P232">
            <v>0</v>
          </cell>
          <cell r="R232">
            <v>0</v>
          </cell>
        </row>
        <row r="233">
          <cell r="O233">
            <v>0</v>
          </cell>
          <cell r="P233">
            <v>0</v>
          </cell>
          <cell r="R233">
            <v>0</v>
          </cell>
        </row>
        <row r="234">
          <cell r="O234">
            <v>0</v>
          </cell>
          <cell r="P234">
            <v>3.35</v>
          </cell>
          <cell r="R234">
            <v>5.5199019999999994E-2</v>
          </cell>
        </row>
        <row r="235">
          <cell r="O235">
            <v>0</v>
          </cell>
          <cell r="P235">
            <v>1.3213773333333332</v>
          </cell>
          <cell r="R235">
            <v>2.5179436999999996</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4.9684799999999999E-3</v>
          </cell>
        </row>
        <row r="241">
          <cell r="O241">
            <v>0</v>
          </cell>
          <cell r="P241">
            <v>2.06854125</v>
          </cell>
          <cell r="R241">
            <v>0</v>
          </cell>
        </row>
        <row r="242">
          <cell r="O242">
            <v>0</v>
          </cell>
          <cell r="P242">
            <v>5.0696069166666673</v>
          </cell>
          <cell r="R242">
            <v>0</v>
          </cell>
        </row>
        <row r="243">
          <cell r="O243">
            <v>0</v>
          </cell>
          <cell r="P243">
            <v>2.6590004999999999</v>
          </cell>
          <cell r="R243">
            <v>0.12195005</v>
          </cell>
        </row>
        <row r="244">
          <cell r="O244">
            <v>0</v>
          </cell>
          <cell r="P244">
            <v>0.52954625</v>
          </cell>
          <cell r="R244">
            <v>0.10941655</v>
          </cell>
        </row>
        <row r="245">
          <cell r="O245">
            <v>0</v>
          </cell>
          <cell r="P245">
            <v>351.78609291666669</v>
          </cell>
          <cell r="R245">
            <v>0</v>
          </cell>
        </row>
        <row r="246">
          <cell r="O246">
            <v>0</v>
          </cell>
          <cell r="P246">
            <v>2.4563473333333334</v>
          </cell>
          <cell r="R246">
            <v>0.50499607999999996</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0.75331196999999994</v>
          </cell>
        </row>
        <row r="253">
          <cell r="O253">
            <v>0</v>
          </cell>
          <cell r="P253">
            <v>3.2687390833333336</v>
          </cell>
          <cell r="R253">
            <v>0</v>
          </cell>
        </row>
        <row r="254">
          <cell r="O254">
            <v>0</v>
          </cell>
          <cell r="P254">
            <v>86.767204333333325</v>
          </cell>
          <cell r="R254">
            <v>0.80305789000000005</v>
          </cell>
        </row>
        <row r="255">
          <cell r="O255">
            <v>0</v>
          </cell>
          <cell r="P255">
            <v>1.675</v>
          </cell>
          <cell r="R255">
            <v>1.4539500000000001E-3</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0.35424470000000002</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8.364437000000001E-2</v>
          </cell>
        </row>
        <row r="265">
          <cell r="O265">
            <v>0</v>
          </cell>
          <cell r="P265">
            <v>139.80595866666667</v>
          </cell>
          <cell r="R265">
            <v>4.8795829999999991E-2</v>
          </cell>
        </row>
        <row r="266">
          <cell r="O266">
            <v>40.525030260000001</v>
          </cell>
          <cell r="P266">
            <v>9.8497922500000001</v>
          </cell>
          <cell r="R266">
            <v>39.159679489999995</v>
          </cell>
        </row>
        <row r="267">
          <cell r="O267">
            <v>0</v>
          </cell>
          <cell r="P267">
            <v>0</v>
          </cell>
          <cell r="R267">
            <v>0</v>
          </cell>
        </row>
        <row r="268">
          <cell r="O268">
            <v>0</v>
          </cell>
          <cell r="P268">
            <v>3.3769708333333335</v>
          </cell>
          <cell r="R268">
            <v>3.7085299999999998E-3</v>
          </cell>
        </row>
        <row r="269">
          <cell r="O269">
            <v>0</v>
          </cell>
          <cell r="P269">
            <v>1.0150919166666665</v>
          </cell>
          <cell r="R269">
            <v>0.81767020999999995</v>
          </cell>
        </row>
        <row r="270">
          <cell r="O270">
            <v>0</v>
          </cell>
          <cell r="P270">
            <v>1.1681550833333332</v>
          </cell>
          <cell r="R270">
            <v>0</v>
          </cell>
        </row>
        <row r="271">
          <cell r="O271">
            <v>0</v>
          </cell>
          <cell r="P271">
            <v>210.40010000000001</v>
          </cell>
          <cell r="R271">
            <v>0</v>
          </cell>
        </row>
        <row r="272">
          <cell r="O272">
            <v>19.049136439999998</v>
          </cell>
          <cell r="P272">
            <v>10.107207916666667</v>
          </cell>
          <cell r="R272">
            <v>21.960008370000001</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11">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140.72189165999995</v>
          </cell>
          <cell r="P75">
            <v>249.57499999999999</v>
          </cell>
          <cell r="R75">
            <v>17.70453036</v>
          </cell>
        </row>
        <row r="76">
          <cell r="O76">
            <v>273.61111965000003</v>
          </cell>
          <cell r="P76">
            <v>9.9370983333333331</v>
          </cell>
          <cell r="R76">
            <v>195.85657640000002</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3.2973713400000184</v>
          </cell>
          <cell r="P81">
            <v>4.9879891666666669</v>
          </cell>
          <cell r="R81">
            <v>2.9285221500000005</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7.0736014000000056</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2.4500172500000001</v>
          </cell>
          <cell r="P107">
            <v>0.33751750000000003</v>
          </cell>
          <cell r="R107">
            <v>0</v>
          </cell>
        </row>
        <row r="108">
          <cell r="O108">
            <v>0</v>
          </cell>
          <cell r="P108">
            <v>0</v>
          </cell>
          <cell r="R108">
            <v>0</v>
          </cell>
        </row>
        <row r="109">
          <cell r="O109">
            <v>0</v>
          </cell>
          <cell r="P109">
            <v>0</v>
          </cell>
          <cell r="R109">
            <v>0</v>
          </cell>
        </row>
        <row r="110">
          <cell r="O110">
            <v>6.914460000000075E-2</v>
          </cell>
          <cell r="P110">
            <v>7.0909366666666669</v>
          </cell>
          <cell r="R110">
            <v>1.6755000000000001E-4</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21.928030439999997</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38.154647180000005</v>
          </cell>
          <cell r="P128">
            <v>2.4213733333333334</v>
          </cell>
          <cell r="R128">
            <v>8.2269330000000002E-2</v>
          </cell>
        </row>
        <row r="129">
          <cell r="O129">
            <v>5.3063980000004181E-2</v>
          </cell>
          <cell r="P129">
            <v>8.6101549166666658</v>
          </cell>
          <cell r="R129">
            <v>0</v>
          </cell>
        </row>
        <row r="130">
          <cell r="O130">
            <v>0</v>
          </cell>
          <cell r="P130">
            <v>0</v>
          </cell>
          <cell r="R130">
            <v>0</v>
          </cell>
        </row>
        <row r="131">
          <cell r="O131">
            <v>0</v>
          </cell>
          <cell r="P131">
            <v>0</v>
          </cell>
          <cell r="R131">
            <v>0</v>
          </cell>
        </row>
        <row r="132">
          <cell r="O132">
            <v>2.1535747500000002</v>
          </cell>
          <cell r="P132">
            <v>0.56441641666666664</v>
          </cell>
          <cell r="R132">
            <v>0</v>
          </cell>
        </row>
        <row r="133">
          <cell r="O133">
            <v>3.5933416999999994</v>
          </cell>
          <cell r="P133">
            <v>0.5338040833333334</v>
          </cell>
          <cell r="R133">
            <v>3.3658200000000003E-3</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29.809146309999871</v>
          </cell>
          <cell r="P138">
            <v>14.99728</v>
          </cell>
          <cell r="R138">
            <v>0.57787559999999993</v>
          </cell>
        </row>
        <row r="139">
          <cell r="O139">
            <v>2.429232150000006</v>
          </cell>
          <cell r="P139">
            <v>41.339589583333336</v>
          </cell>
          <cell r="R139">
            <v>0</v>
          </cell>
        </row>
        <row r="140">
          <cell r="O140">
            <v>0.66733379999999953</v>
          </cell>
          <cell r="P140">
            <v>3.2062665833333335</v>
          </cell>
          <cell r="R140">
            <v>0</v>
          </cell>
        </row>
        <row r="141">
          <cell r="O141">
            <v>0</v>
          </cell>
          <cell r="P141">
            <v>0</v>
          </cell>
          <cell r="R141">
            <v>0</v>
          </cell>
        </row>
        <row r="142">
          <cell r="O142">
            <v>1.26933574</v>
          </cell>
          <cell r="P142">
            <v>4.5434157500000003</v>
          </cell>
          <cell r="R142">
            <v>7.1961299999999994E-3</v>
          </cell>
        </row>
        <row r="143">
          <cell r="O143">
            <v>18.66800469</v>
          </cell>
          <cell r="P143">
            <v>0.36386025</v>
          </cell>
          <cell r="R143">
            <v>7.6343213700000003</v>
          </cell>
        </row>
        <row r="144">
          <cell r="O144">
            <v>7.1282035200000005</v>
          </cell>
          <cell r="P144">
            <v>0.92979083333333334</v>
          </cell>
          <cell r="R144">
            <v>2.919157E-2</v>
          </cell>
        </row>
        <row r="145">
          <cell r="O145">
            <v>9.0894783399999994</v>
          </cell>
          <cell r="P145">
            <v>0</v>
          </cell>
          <cell r="R145">
            <v>2.48585988</v>
          </cell>
        </row>
        <row r="146">
          <cell r="O146">
            <v>18.113885810000006</v>
          </cell>
          <cell r="P146">
            <v>0</v>
          </cell>
          <cell r="R146">
            <v>0.11318747</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51.754071620000005</v>
          </cell>
          <cell r="P153">
            <v>2.7122220000000001</v>
          </cell>
          <cell r="R153">
            <v>18.159607700000002</v>
          </cell>
        </row>
        <row r="154">
          <cell r="O154">
            <v>0</v>
          </cell>
          <cell r="P154">
            <v>0</v>
          </cell>
          <cell r="R154">
            <v>0</v>
          </cell>
        </row>
        <row r="155">
          <cell r="O155">
            <v>15.185228</v>
          </cell>
          <cell r="P155">
            <v>4.5709745000000002</v>
          </cell>
          <cell r="R155">
            <v>3.3804349999999997E-2</v>
          </cell>
        </row>
        <row r="156">
          <cell r="O156">
            <v>16.113384919999987</v>
          </cell>
          <cell r="P156">
            <v>50.25</v>
          </cell>
          <cell r="R156">
            <v>0</v>
          </cell>
        </row>
        <row r="157">
          <cell r="O157">
            <v>0</v>
          </cell>
          <cell r="P157">
            <v>0</v>
          </cell>
          <cell r="R157">
            <v>0</v>
          </cell>
        </row>
        <row r="158">
          <cell r="O158">
            <v>11.719503659999999</v>
          </cell>
          <cell r="P158">
            <v>1.2789026666666667</v>
          </cell>
          <cell r="R158">
            <v>0.53177104000000008</v>
          </cell>
        </row>
        <row r="159">
          <cell r="O159">
            <v>65.827599070000062</v>
          </cell>
          <cell r="P159">
            <v>167.5</v>
          </cell>
          <cell r="R159">
            <v>0.89006721</v>
          </cell>
        </row>
        <row r="160">
          <cell r="O160">
            <v>26.055949329999994</v>
          </cell>
          <cell r="P160">
            <v>0.6887449166666666</v>
          </cell>
          <cell r="R160">
            <v>23.944046669999999</v>
          </cell>
        </row>
        <row r="161">
          <cell r="O161">
            <v>0.9472567199999995</v>
          </cell>
          <cell r="P161">
            <v>0.12650941666666668</v>
          </cell>
          <cell r="R161">
            <v>1.8428800000000001E-3</v>
          </cell>
        </row>
        <row r="162">
          <cell r="O162">
            <v>0</v>
          </cell>
          <cell r="P162">
            <v>0</v>
          </cell>
          <cell r="R162">
            <v>0</v>
          </cell>
        </row>
        <row r="163">
          <cell r="O163">
            <v>0</v>
          </cell>
          <cell r="P163">
            <v>0</v>
          </cell>
          <cell r="R163">
            <v>0</v>
          </cell>
        </row>
        <row r="164">
          <cell r="O164">
            <v>0</v>
          </cell>
          <cell r="P164">
            <v>0</v>
          </cell>
          <cell r="R164">
            <v>0</v>
          </cell>
        </row>
        <row r="165">
          <cell r="O165">
            <v>23.977986690000002</v>
          </cell>
          <cell r="P165">
            <v>4.1218265833333332</v>
          </cell>
          <cell r="R165">
            <v>4.3245169300000006</v>
          </cell>
        </row>
        <row r="166">
          <cell r="O166">
            <v>173.81277915000001</v>
          </cell>
          <cell r="P166">
            <v>3.3473568333333334</v>
          </cell>
          <cell r="R166">
            <v>42.052375300000001</v>
          </cell>
        </row>
        <row r="167">
          <cell r="O167">
            <v>14.154422759999999</v>
          </cell>
          <cell r="P167">
            <v>0.58315291666666658</v>
          </cell>
          <cell r="R167">
            <v>2.3947253599999998</v>
          </cell>
        </row>
        <row r="168">
          <cell r="O168">
            <v>49.290084589999999</v>
          </cell>
          <cell r="P168">
            <v>1.4045126666666667</v>
          </cell>
          <cell r="R168">
            <v>16.098656800000001</v>
          </cell>
        </row>
        <row r="169">
          <cell r="O169">
            <v>4.3355847599999997</v>
          </cell>
          <cell r="P169">
            <v>0.26582583333333332</v>
          </cell>
          <cell r="R169">
            <v>1.6066670000000001</v>
          </cell>
        </row>
        <row r="170">
          <cell r="O170">
            <v>24.794619789999995</v>
          </cell>
          <cell r="P170">
            <v>1.1733106666666668</v>
          </cell>
          <cell r="R170">
            <v>1.19874E-3</v>
          </cell>
        </row>
        <row r="171">
          <cell r="O171">
            <v>5.1758463200000007</v>
          </cell>
          <cell r="P171">
            <v>0.58944925000000004</v>
          </cell>
          <cell r="R171">
            <v>2.47543968</v>
          </cell>
        </row>
        <row r="172">
          <cell r="O172">
            <v>19.642922280000004</v>
          </cell>
          <cell r="P172">
            <v>0.64891675000000004</v>
          </cell>
          <cell r="R172">
            <v>16.073452320000001</v>
          </cell>
        </row>
        <row r="173">
          <cell r="O173">
            <v>4.0209742899999901</v>
          </cell>
          <cell r="P173">
            <v>1.8839395000000001</v>
          </cell>
          <cell r="R173">
            <v>2.6381605799999996</v>
          </cell>
        </row>
        <row r="174">
          <cell r="O174">
            <v>19.844373690000001</v>
          </cell>
          <cell r="P174">
            <v>0.23411641666666666</v>
          </cell>
          <cell r="R174">
            <v>0.13623950999999998</v>
          </cell>
        </row>
        <row r="175">
          <cell r="O175">
            <v>17.082130290000002</v>
          </cell>
          <cell r="P175">
            <v>1.2208438333333334</v>
          </cell>
          <cell r="R175">
            <v>2.6476946600000004</v>
          </cell>
        </row>
        <row r="176">
          <cell r="O176">
            <v>9.3959388500000021</v>
          </cell>
          <cell r="P176">
            <v>0.85059850000000004</v>
          </cell>
          <cell r="R176">
            <v>2.0781279999999999E-2</v>
          </cell>
        </row>
        <row r="177">
          <cell r="O177">
            <v>30.840848240000007</v>
          </cell>
          <cell r="P177">
            <v>2.1046040000000001</v>
          </cell>
          <cell r="R177">
            <v>26.798788769999994</v>
          </cell>
        </row>
        <row r="178">
          <cell r="O178">
            <v>44.570937190000002</v>
          </cell>
          <cell r="P178">
            <v>2.3498692499999998</v>
          </cell>
          <cell r="R178">
            <v>0.83330832999999993</v>
          </cell>
        </row>
        <row r="179">
          <cell r="O179">
            <v>41.755427940000004</v>
          </cell>
          <cell r="P179">
            <v>3.0483174166666664</v>
          </cell>
          <cell r="R179">
            <v>40.063172039999998</v>
          </cell>
        </row>
        <row r="180">
          <cell r="O180">
            <v>1.3424788000000007</v>
          </cell>
          <cell r="P180">
            <v>1.4978821666666668</v>
          </cell>
          <cell r="R180">
            <v>0</v>
          </cell>
        </row>
        <row r="181">
          <cell r="O181">
            <v>16.705452330000014</v>
          </cell>
          <cell r="P181">
            <v>4.4717876666666667</v>
          </cell>
          <cell r="R181">
            <v>7.7250163900000013</v>
          </cell>
        </row>
        <row r="182">
          <cell r="O182">
            <v>22.051987450000009</v>
          </cell>
          <cell r="P182">
            <v>12.273505583333334</v>
          </cell>
          <cell r="R182">
            <v>9.6885008000000035</v>
          </cell>
        </row>
        <row r="183">
          <cell r="O183">
            <v>14.129604809999998</v>
          </cell>
          <cell r="P183">
            <v>4.1831785000000004</v>
          </cell>
          <cell r="R183">
            <v>0</v>
          </cell>
        </row>
        <row r="184">
          <cell r="O184">
            <v>41.450638380000001</v>
          </cell>
          <cell r="P184">
            <v>2.5466298333333337</v>
          </cell>
          <cell r="R184">
            <v>6.1683929300000004</v>
          </cell>
        </row>
        <row r="185">
          <cell r="O185">
            <v>0.77921075999999967</v>
          </cell>
          <cell r="P185">
            <v>0.77507775000000001</v>
          </cell>
          <cell r="R185">
            <v>0</v>
          </cell>
        </row>
        <row r="186">
          <cell r="O186">
            <v>57.884752570000011</v>
          </cell>
          <cell r="P186">
            <v>208.74528541666666</v>
          </cell>
          <cell r="R186">
            <v>8.3322687900000005</v>
          </cell>
        </row>
        <row r="187">
          <cell r="O187">
            <v>78.395828380000012</v>
          </cell>
          <cell r="P187">
            <v>11.254974916666667</v>
          </cell>
          <cell r="R187">
            <v>57.343970220000003</v>
          </cell>
        </row>
        <row r="188">
          <cell r="O188">
            <v>63.675638849999991</v>
          </cell>
          <cell r="P188">
            <v>1.7217039999999999</v>
          </cell>
          <cell r="R188">
            <v>61.604312929999999</v>
          </cell>
        </row>
        <row r="189">
          <cell r="O189">
            <v>10.86590408</v>
          </cell>
          <cell r="P189">
            <v>0.34008191666666671</v>
          </cell>
          <cell r="R189">
            <v>10.86590608</v>
          </cell>
        </row>
        <row r="190">
          <cell r="O190">
            <v>25.927451519999995</v>
          </cell>
          <cell r="P190">
            <v>1.7297959166666668</v>
          </cell>
          <cell r="R190">
            <v>0.80729635999999994</v>
          </cell>
        </row>
        <row r="191">
          <cell r="O191">
            <v>132.48484725999998</v>
          </cell>
          <cell r="P191">
            <v>354.27336574999998</v>
          </cell>
          <cell r="R191">
            <v>52.075506310000009</v>
          </cell>
        </row>
        <row r="192">
          <cell r="O192">
            <v>21.60599247</v>
          </cell>
          <cell r="P192">
            <v>1.5067747499999999</v>
          </cell>
          <cell r="R192">
            <v>13.19312223</v>
          </cell>
        </row>
        <row r="193">
          <cell r="O193">
            <v>21.894965379999995</v>
          </cell>
          <cell r="P193">
            <v>0</v>
          </cell>
          <cell r="R193">
            <v>0</v>
          </cell>
        </row>
        <row r="194">
          <cell r="O194">
            <v>115.18303347999999</v>
          </cell>
          <cell r="P194">
            <v>0</v>
          </cell>
          <cell r="R194">
            <v>29.469162870000002</v>
          </cell>
        </row>
        <row r="195">
          <cell r="O195">
            <v>8.9056692600000016</v>
          </cell>
          <cell r="P195">
            <v>5.6093471666666668</v>
          </cell>
          <cell r="R195">
            <v>3.7644791200000003</v>
          </cell>
        </row>
        <row r="196">
          <cell r="O196">
            <v>0.49168892000000186</v>
          </cell>
          <cell r="P196">
            <v>6.3596416666666669E-2</v>
          </cell>
          <cell r="R196">
            <v>0.32404988999999995</v>
          </cell>
        </row>
        <row r="197">
          <cell r="O197">
            <v>326.12570919999996</v>
          </cell>
          <cell r="P197">
            <v>92.125</v>
          </cell>
          <cell r="R197">
            <v>8.7787326700000001</v>
          </cell>
        </row>
        <row r="198">
          <cell r="O198">
            <v>6.7032212200000005</v>
          </cell>
          <cell r="P198">
            <v>7.811191666666667E-2</v>
          </cell>
          <cell r="R198">
            <v>3.4454297800000004</v>
          </cell>
        </row>
        <row r="199">
          <cell r="O199">
            <v>1.0041761200000001</v>
          </cell>
          <cell r="P199">
            <v>3.057375E-2</v>
          </cell>
          <cell r="R199">
            <v>0</v>
          </cell>
        </row>
        <row r="200">
          <cell r="O200">
            <v>1.2733515</v>
          </cell>
          <cell r="P200">
            <v>17.048757999999999</v>
          </cell>
          <cell r="R200">
            <v>0</v>
          </cell>
        </row>
        <row r="201">
          <cell r="O201">
            <v>6.9401960000008339E-2</v>
          </cell>
          <cell r="P201">
            <v>25.528447166666666</v>
          </cell>
          <cell r="R201">
            <v>0</v>
          </cell>
        </row>
        <row r="202">
          <cell r="O202">
            <v>14.021383480000001</v>
          </cell>
          <cell r="P202">
            <v>0.19521791666666666</v>
          </cell>
          <cell r="R202">
            <v>0</v>
          </cell>
        </row>
        <row r="203">
          <cell r="O203">
            <v>34.540048499999997</v>
          </cell>
          <cell r="P203">
            <v>13.176548333333335</v>
          </cell>
          <cell r="R203">
            <v>0.7177463999999999</v>
          </cell>
        </row>
        <row r="204">
          <cell r="O204">
            <v>8.8581914700000013</v>
          </cell>
          <cell r="P204">
            <v>1.66529675</v>
          </cell>
          <cell r="R204">
            <v>1.9410989999999999E-2</v>
          </cell>
        </row>
        <row r="205">
          <cell r="O205">
            <v>11.835527730000001</v>
          </cell>
          <cell r="P205">
            <v>0.68347708333333335</v>
          </cell>
          <cell r="R205">
            <v>2.5935260000000002E-2</v>
          </cell>
        </row>
        <row r="206">
          <cell r="O206">
            <v>6.7394494200000015</v>
          </cell>
          <cell r="P206">
            <v>1.0695997500000001</v>
          </cell>
          <cell r="R206">
            <v>0.22210835000000001</v>
          </cell>
        </row>
        <row r="207">
          <cell r="O207">
            <v>0.46021515999999635</v>
          </cell>
          <cell r="P207">
            <v>0</v>
          </cell>
          <cell r="R207">
            <v>1.54247731</v>
          </cell>
        </row>
        <row r="208">
          <cell r="O208">
            <v>61.216081779999996</v>
          </cell>
          <cell r="P208">
            <v>15.042752916666666</v>
          </cell>
          <cell r="R208">
            <v>60.783923220000005</v>
          </cell>
        </row>
        <row r="209">
          <cell r="O209">
            <v>5.1274365900000003</v>
          </cell>
          <cell r="P209">
            <v>9.6796583333333325E-2</v>
          </cell>
          <cell r="R209">
            <v>3.5040989099999997</v>
          </cell>
        </row>
        <row r="210">
          <cell r="O210">
            <v>22.834012690000002</v>
          </cell>
          <cell r="P210">
            <v>192.00356491666665</v>
          </cell>
          <cell r="R210">
            <v>9.3716018499999993</v>
          </cell>
        </row>
        <row r="211">
          <cell r="O211">
            <v>3.4624082800000076</v>
          </cell>
          <cell r="P211">
            <v>0.80808199999999997</v>
          </cell>
          <cell r="R211">
            <v>3.3992223199999994</v>
          </cell>
        </row>
        <row r="212">
          <cell r="O212">
            <v>16.526042590000003</v>
          </cell>
          <cell r="P212">
            <v>1.7502577500000001</v>
          </cell>
          <cell r="R212">
            <v>16.694542579999997</v>
          </cell>
        </row>
        <row r="213">
          <cell r="O213">
            <v>90.727846670000019</v>
          </cell>
          <cell r="P213">
            <v>298.15154941666668</v>
          </cell>
          <cell r="R213">
            <v>18.432731879999999</v>
          </cell>
        </row>
        <row r="214">
          <cell r="O214">
            <v>23.443369910000001</v>
          </cell>
          <cell r="P214">
            <v>1.4727319999999999</v>
          </cell>
          <cell r="R214">
            <v>8.8563637600000025</v>
          </cell>
        </row>
        <row r="215">
          <cell r="O215">
            <v>37.122806759999996</v>
          </cell>
          <cell r="P215">
            <v>3.3677332500000001</v>
          </cell>
          <cell r="R215">
            <v>21.104287019999997</v>
          </cell>
        </row>
        <row r="216">
          <cell r="O216">
            <v>35.362499770000007</v>
          </cell>
          <cell r="P216">
            <v>0.65264866666666665</v>
          </cell>
          <cell r="R216">
            <v>0.32346724000000004</v>
          </cell>
        </row>
        <row r="217">
          <cell r="O217">
            <v>24.340164999999995</v>
          </cell>
          <cell r="P217">
            <v>3.2328421666666665</v>
          </cell>
          <cell r="R217">
            <v>23.787915410000004</v>
          </cell>
        </row>
        <row r="218">
          <cell r="O218">
            <v>12.279467920000002</v>
          </cell>
          <cell r="P218">
            <v>0.7538906666666666</v>
          </cell>
          <cell r="R218">
            <v>6.7646639999999994E-2</v>
          </cell>
        </row>
        <row r="219">
          <cell r="O219">
            <v>11.887295480000001</v>
          </cell>
          <cell r="P219">
            <v>1.4011023333333332</v>
          </cell>
          <cell r="R219">
            <v>4.8647075199999996</v>
          </cell>
        </row>
        <row r="220">
          <cell r="O220">
            <v>18.352397780000004</v>
          </cell>
          <cell r="P220">
            <v>1.5131765833333333</v>
          </cell>
          <cell r="R220">
            <v>3.60023472</v>
          </cell>
        </row>
        <row r="221">
          <cell r="O221">
            <v>16.132909250000004</v>
          </cell>
          <cell r="P221">
            <v>3.35</v>
          </cell>
          <cell r="R221">
            <v>6.0979910000000005E-2</v>
          </cell>
        </row>
        <row r="222">
          <cell r="O222">
            <v>0.52579635999999974</v>
          </cell>
          <cell r="P222">
            <v>0.96459733333333342</v>
          </cell>
          <cell r="R222">
            <v>2.9456299999999999E-3</v>
          </cell>
        </row>
        <row r="223">
          <cell r="O223">
            <v>82.63425878999999</v>
          </cell>
          <cell r="P223">
            <v>207.7</v>
          </cell>
          <cell r="R223">
            <v>40.651472349999999</v>
          </cell>
        </row>
        <row r="224">
          <cell r="O224">
            <v>21.395637100000005</v>
          </cell>
          <cell r="P224">
            <v>1.2151555833333332</v>
          </cell>
          <cell r="R224">
            <v>9.2539945800000005</v>
          </cell>
        </row>
        <row r="225">
          <cell r="O225">
            <v>368.08689857999991</v>
          </cell>
          <cell r="P225">
            <v>167.5</v>
          </cell>
          <cell r="R225">
            <v>341.37655311999998</v>
          </cell>
        </row>
        <row r="226">
          <cell r="O226">
            <v>120.6</v>
          </cell>
          <cell r="P226">
            <v>2.1404808333333336</v>
          </cell>
          <cell r="R226">
            <v>0</v>
          </cell>
        </row>
        <row r="227">
          <cell r="O227">
            <v>11.824519600000002</v>
          </cell>
          <cell r="P227">
            <v>0.5712788333333334</v>
          </cell>
          <cell r="R227">
            <v>0</v>
          </cell>
        </row>
        <row r="228">
          <cell r="O228">
            <v>0</v>
          </cell>
          <cell r="P228">
            <v>5.6979731666666673</v>
          </cell>
          <cell r="R228">
            <v>0</v>
          </cell>
        </row>
        <row r="229">
          <cell r="O229">
            <v>1.4342664199999999</v>
          </cell>
          <cell r="P229">
            <v>0.15710833333333335</v>
          </cell>
          <cell r="R229">
            <v>0</v>
          </cell>
        </row>
        <row r="230">
          <cell r="O230">
            <v>33.109369099999995</v>
          </cell>
          <cell r="P230">
            <v>3.35</v>
          </cell>
          <cell r="R230">
            <v>2.7153236500000006</v>
          </cell>
        </row>
        <row r="231">
          <cell r="O231">
            <v>275.81782458999999</v>
          </cell>
          <cell r="P231">
            <v>5.0250000000000004</v>
          </cell>
          <cell r="R231">
            <v>0.11019080000000001</v>
          </cell>
        </row>
        <row r="232">
          <cell r="O232">
            <v>0.1951450600000024</v>
          </cell>
          <cell r="P232">
            <v>0</v>
          </cell>
          <cell r="R232">
            <v>0</v>
          </cell>
        </row>
        <row r="233">
          <cell r="O233">
            <v>40.870000140000002</v>
          </cell>
          <cell r="P233">
            <v>0</v>
          </cell>
          <cell r="R233">
            <v>0</v>
          </cell>
        </row>
        <row r="234">
          <cell r="O234">
            <v>33.962779560000001</v>
          </cell>
          <cell r="P234">
            <v>3.35</v>
          </cell>
          <cell r="R234">
            <v>2.9439480000000001E-2</v>
          </cell>
        </row>
        <row r="235">
          <cell r="O235">
            <v>85.809658890000009</v>
          </cell>
          <cell r="P235">
            <v>1.3213773333333332</v>
          </cell>
          <cell r="R235">
            <v>1.3429033100000001</v>
          </cell>
        </row>
        <row r="236">
          <cell r="O236">
            <v>48.529921999999999</v>
          </cell>
          <cell r="P236">
            <v>89.101862833333328</v>
          </cell>
          <cell r="R236">
            <v>0</v>
          </cell>
        </row>
        <row r="237">
          <cell r="O237">
            <v>42.21</v>
          </cell>
          <cell r="P237">
            <v>0.43638108333333331</v>
          </cell>
          <cell r="R237">
            <v>0</v>
          </cell>
        </row>
        <row r="238">
          <cell r="O238">
            <v>45.478894760000003</v>
          </cell>
          <cell r="P238">
            <v>18.70796441666667</v>
          </cell>
          <cell r="R238">
            <v>43.393879760000004</v>
          </cell>
        </row>
        <row r="239">
          <cell r="O239">
            <v>7.3911693799999956</v>
          </cell>
          <cell r="P239">
            <v>11.884376250000001</v>
          </cell>
          <cell r="R239">
            <v>0</v>
          </cell>
        </row>
        <row r="240">
          <cell r="O240">
            <v>8.0636096600000009</v>
          </cell>
          <cell r="P240">
            <v>132.99395483333333</v>
          </cell>
          <cell r="R240">
            <v>2.64986E-3</v>
          </cell>
        </row>
        <row r="241">
          <cell r="O241">
            <v>29.576657870000005</v>
          </cell>
          <cell r="P241">
            <v>2.06854125</v>
          </cell>
          <cell r="R241">
            <v>25.19046264</v>
          </cell>
        </row>
        <row r="242">
          <cell r="O242">
            <v>0.86051938000001016</v>
          </cell>
          <cell r="P242">
            <v>5.0696069166666673</v>
          </cell>
          <cell r="R242">
            <v>0</v>
          </cell>
        </row>
        <row r="243">
          <cell r="O243">
            <v>0.28432890000000594</v>
          </cell>
          <cell r="P243">
            <v>2.6590004999999999</v>
          </cell>
          <cell r="R243">
            <v>6.5040030000000013E-2</v>
          </cell>
        </row>
        <row r="244">
          <cell r="O244">
            <v>11.104634680000007</v>
          </cell>
          <cell r="P244">
            <v>0.52954625</v>
          </cell>
          <cell r="R244">
            <v>5.8355489999999996E-2</v>
          </cell>
        </row>
        <row r="245">
          <cell r="O245">
            <v>115.54290270999998</v>
          </cell>
          <cell r="P245">
            <v>351.78609291666669</v>
          </cell>
          <cell r="R245">
            <v>0</v>
          </cell>
        </row>
        <row r="246">
          <cell r="O246">
            <v>15.679576830000007</v>
          </cell>
          <cell r="P246">
            <v>2.4563473333333334</v>
          </cell>
          <cell r="R246">
            <v>0.26933125000000002</v>
          </cell>
        </row>
        <row r="247">
          <cell r="O247">
            <v>434.16</v>
          </cell>
          <cell r="P247">
            <v>167.5</v>
          </cell>
          <cell r="R247">
            <v>0</v>
          </cell>
        </row>
        <row r="248">
          <cell r="O248">
            <v>28.14</v>
          </cell>
          <cell r="P248">
            <v>0</v>
          </cell>
          <cell r="R248">
            <v>0</v>
          </cell>
        </row>
        <row r="249">
          <cell r="O249">
            <v>0</v>
          </cell>
          <cell r="P249">
            <v>2.9963036666666665</v>
          </cell>
          <cell r="R249">
            <v>0</v>
          </cell>
        </row>
        <row r="250">
          <cell r="O250">
            <v>3.746765160000002</v>
          </cell>
          <cell r="P250">
            <v>1.0207181666666667</v>
          </cell>
          <cell r="R250">
            <v>0</v>
          </cell>
        </row>
        <row r="251">
          <cell r="O251">
            <v>6.0186303700000092</v>
          </cell>
          <cell r="P251">
            <v>3.9025138333333333</v>
          </cell>
          <cell r="R251">
            <v>0</v>
          </cell>
        </row>
        <row r="252">
          <cell r="O252">
            <v>28.142955370000003</v>
          </cell>
          <cell r="P252">
            <v>2.2300313333333337</v>
          </cell>
          <cell r="R252">
            <v>11.489361629999999</v>
          </cell>
        </row>
        <row r="253">
          <cell r="O253">
            <v>14.227428060000003</v>
          </cell>
          <cell r="P253">
            <v>3.2687390833333336</v>
          </cell>
          <cell r="R253">
            <v>6.5531928600000002</v>
          </cell>
        </row>
        <row r="254">
          <cell r="O254">
            <v>68.554889840000001</v>
          </cell>
          <cell r="P254">
            <v>86.767204333333325</v>
          </cell>
          <cell r="R254">
            <v>0.42829754999999997</v>
          </cell>
        </row>
        <row r="255">
          <cell r="O255">
            <v>38.672753370000002</v>
          </cell>
          <cell r="P255">
            <v>1.675</v>
          </cell>
          <cell r="R255">
            <v>3.9790053999999992</v>
          </cell>
        </row>
        <row r="256">
          <cell r="O256">
            <v>355.223139</v>
          </cell>
          <cell r="P256">
            <v>0</v>
          </cell>
          <cell r="R256">
            <v>0</v>
          </cell>
        </row>
        <row r="257">
          <cell r="O257">
            <v>19.398770880000001</v>
          </cell>
          <cell r="P257">
            <v>0</v>
          </cell>
          <cell r="R257">
            <v>6.3176105200000006</v>
          </cell>
        </row>
        <row r="258">
          <cell r="O258">
            <v>343.31449199999997</v>
          </cell>
          <cell r="P258">
            <v>167.5</v>
          </cell>
          <cell r="R258">
            <v>0</v>
          </cell>
        </row>
        <row r="259">
          <cell r="O259">
            <v>52.821697499999999</v>
          </cell>
          <cell r="P259">
            <v>2.4563473333333334</v>
          </cell>
          <cell r="R259">
            <v>0.18893046999999999</v>
          </cell>
        </row>
        <row r="260">
          <cell r="O260">
            <v>8.0676515400000017</v>
          </cell>
          <cell r="P260">
            <v>1.3783926666666668</v>
          </cell>
          <cell r="R260">
            <v>6.3252848599999991</v>
          </cell>
        </row>
        <row r="261">
          <cell r="O261">
            <v>9.1365024000000066</v>
          </cell>
          <cell r="P261">
            <v>5.925818333333333</v>
          </cell>
          <cell r="R261">
            <v>6.5456960399999993</v>
          </cell>
        </row>
        <row r="262">
          <cell r="O262">
            <v>3.1010629999999999</v>
          </cell>
          <cell r="P262">
            <v>2.1165601666666665</v>
          </cell>
          <cell r="R262">
            <v>0</v>
          </cell>
        </row>
        <row r="263">
          <cell r="O263">
            <v>48.407676780000003</v>
          </cell>
          <cell r="P263">
            <v>1.4937331666666667</v>
          </cell>
          <cell r="R263">
            <v>42.149315219999998</v>
          </cell>
        </row>
        <row r="264">
          <cell r="O264">
            <v>17.406408459999991</v>
          </cell>
          <cell r="P264">
            <v>2.1690278333333337</v>
          </cell>
          <cell r="R264">
            <v>13.53791358</v>
          </cell>
        </row>
        <row r="265">
          <cell r="O265">
            <v>24.956097139999997</v>
          </cell>
          <cell r="P265">
            <v>139.80595866666667</v>
          </cell>
          <cell r="R265">
            <v>2.6024439999999996E-2</v>
          </cell>
        </row>
        <row r="266">
          <cell r="O266">
            <v>11.487646280000037</v>
          </cell>
          <cell r="P266">
            <v>9.8497922500000001</v>
          </cell>
          <cell r="R266">
            <v>1.5538653800000002</v>
          </cell>
        </row>
        <row r="267">
          <cell r="O267">
            <v>51.541424999999997</v>
          </cell>
          <cell r="P267">
            <v>0</v>
          </cell>
          <cell r="R267">
            <v>0</v>
          </cell>
        </row>
        <row r="268">
          <cell r="O268">
            <v>5.6333790000000335E-2</v>
          </cell>
          <cell r="P268">
            <v>3.3769708333333335</v>
          </cell>
          <cell r="R268">
            <v>1.9778899999999999E-3</v>
          </cell>
        </row>
        <row r="269">
          <cell r="O269">
            <v>33.298754280000004</v>
          </cell>
          <cell r="P269">
            <v>1.0150919166666665</v>
          </cell>
          <cell r="R269">
            <v>0.43609079000000001</v>
          </cell>
        </row>
        <row r="270">
          <cell r="O270">
            <v>155.976</v>
          </cell>
          <cell r="P270">
            <v>1.1681550833333332</v>
          </cell>
          <cell r="R270">
            <v>0</v>
          </cell>
        </row>
        <row r="271">
          <cell r="O271">
            <v>38.366579000000002</v>
          </cell>
          <cell r="P271">
            <v>210.40010000000001</v>
          </cell>
          <cell r="R271">
            <v>0</v>
          </cell>
        </row>
        <row r="272">
          <cell r="O272">
            <v>162.07447516000008</v>
          </cell>
          <cell r="P272">
            <v>10.107207916666667</v>
          </cell>
          <cell r="R272">
            <v>3.4230875500000004</v>
          </cell>
        </row>
        <row r="273">
          <cell r="O273">
            <v>0</v>
          </cell>
          <cell r="P273">
            <v>0</v>
          </cell>
          <cell r="R273">
            <v>0</v>
          </cell>
        </row>
        <row r="274">
          <cell r="O274">
            <v>35.197049999999997</v>
          </cell>
          <cell r="P274">
            <v>91.717631666666676</v>
          </cell>
          <cell r="R274">
            <v>3.41779E-3</v>
          </cell>
        </row>
        <row r="275">
          <cell r="O275">
            <v>60.919183710000006</v>
          </cell>
          <cell r="P275">
            <v>2.1202451666666664</v>
          </cell>
          <cell r="R275">
            <v>0</v>
          </cell>
        </row>
      </sheetData>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e"/>
      <sheetName val="COMP DIR COND (DLLS)"/>
      <sheetName val="Comp Inv Dir y Con Cost Tot"/>
      <sheetName val="COMP CONSOL"/>
      <sheetName val="Archivo Pedro.SEPT"/>
      <sheetName val="cuadro 8"/>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 val="Hoja7"/>
      <sheetName val="Hoja8"/>
      <sheetName val="Comp. de Proy."/>
    </sheetNames>
    <sheetDataSet>
      <sheetData sheetId="0">
        <row r="7">
          <cell r="E7" t="str">
            <v>Hasta 2018</v>
          </cell>
          <cell r="F7" t="str">
            <v>En 2019</v>
          </cell>
        </row>
        <row r="11">
          <cell r="H11">
            <v>0</v>
          </cell>
        </row>
        <row r="12">
          <cell r="H12">
            <v>0</v>
          </cell>
        </row>
        <row r="13">
          <cell r="H13">
            <v>0</v>
          </cell>
        </row>
        <row r="14">
          <cell r="H14">
            <v>0</v>
          </cell>
        </row>
        <row r="15">
          <cell r="H15">
            <v>0</v>
          </cell>
        </row>
        <row r="16">
          <cell r="H16">
            <v>0</v>
          </cell>
        </row>
        <row r="17">
          <cell r="H17">
            <v>0</v>
          </cell>
        </row>
        <row r="18">
          <cell r="H18">
            <v>0</v>
          </cell>
        </row>
        <row r="19">
          <cell r="H19">
            <v>0</v>
          </cell>
        </row>
        <row r="20">
          <cell r="H20">
            <v>0</v>
          </cell>
        </row>
        <row r="21">
          <cell r="H21">
            <v>0</v>
          </cell>
        </row>
        <row r="22">
          <cell r="H22">
            <v>0</v>
          </cell>
        </row>
        <row r="23">
          <cell r="H23">
            <v>0</v>
          </cell>
        </row>
        <row r="24">
          <cell r="H24">
            <v>0</v>
          </cell>
        </row>
        <row r="25">
          <cell r="H25">
            <v>0</v>
          </cell>
        </row>
        <row r="26">
          <cell r="H26">
            <v>0</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20.337711523353505</v>
          </cell>
        </row>
        <row r="71">
          <cell r="H71">
            <v>475.26163382882368</v>
          </cell>
        </row>
        <row r="72">
          <cell r="H72">
            <v>0</v>
          </cell>
        </row>
        <row r="73">
          <cell r="H73">
            <v>0</v>
          </cell>
        </row>
        <row r="74">
          <cell r="H74">
            <v>0</v>
          </cell>
        </row>
        <row r="75">
          <cell r="H75">
            <v>0</v>
          </cell>
        </row>
        <row r="76">
          <cell r="H76">
            <v>13.083064700552569</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10.506589844757343</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2.7319686512991268</v>
          </cell>
        </row>
        <row r="124">
          <cell r="H124">
            <v>18.194666658945366</v>
          </cell>
        </row>
        <row r="125">
          <cell r="H125">
            <v>0</v>
          </cell>
        </row>
        <row r="126">
          <cell r="H126">
            <v>0</v>
          </cell>
        </row>
        <row r="127">
          <cell r="H127">
            <v>0</v>
          </cell>
        </row>
        <row r="128">
          <cell r="H128">
            <v>3.8304441094983801</v>
          </cell>
        </row>
        <row r="129">
          <cell r="H129">
            <v>0</v>
          </cell>
        </row>
        <row r="130">
          <cell r="H130">
            <v>0</v>
          </cell>
        </row>
        <row r="131">
          <cell r="H131">
            <v>0</v>
          </cell>
        </row>
        <row r="132">
          <cell r="H132">
            <v>0</v>
          </cell>
        </row>
        <row r="133">
          <cell r="H133">
            <v>881.52578804201437</v>
          </cell>
        </row>
        <row r="134">
          <cell r="H134">
            <v>0</v>
          </cell>
        </row>
        <row r="135">
          <cell r="H135">
            <v>0</v>
          </cell>
        </row>
        <row r="136">
          <cell r="H136">
            <v>0</v>
          </cell>
        </row>
        <row r="137">
          <cell r="H137">
            <v>0.24221722694007042</v>
          </cell>
        </row>
        <row r="138">
          <cell r="H138">
            <v>3.5338100046988696</v>
          </cell>
        </row>
        <row r="139">
          <cell r="H139">
            <v>6.5358550714528505</v>
          </cell>
        </row>
        <row r="140">
          <cell r="H140">
            <v>0.4038192932282989</v>
          </cell>
        </row>
        <row r="141">
          <cell r="H141">
            <v>3.7033952317813146</v>
          </cell>
        </row>
        <row r="142">
          <cell r="H142">
            <v>0</v>
          </cell>
        </row>
        <row r="143">
          <cell r="H143">
            <v>0</v>
          </cell>
        </row>
        <row r="144">
          <cell r="H144">
            <v>0</v>
          </cell>
        </row>
        <row r="145">
          <cell r="H145">
            <v>0</v>
          </cell>
        </row>
        <row r="146">
          <cell r="H146">
            <v>0</v>
          </cell>
        </row>
        <row r="147">
          <cell r="H147">
            <v>0</v>
          </cell>
        </row>
        <row r="148">
          <cell r="H148">
            <v>4.6190267709973156</v>
          </cell>
        </row>
        <row r="149">
          <cell r="H149">
            <v>0</v>
          </cell>
        </row>
        <row r="150">
          <cell r="H150">
            <v>1.0710534441041446</v>
          </cell>
        </row>
        <row r="152">
          <cell r="H152">
            <v>0</v>
          </cell>
        </row>
        <row r="153">
          <cell r="H153">
            <v>19.856343435627053</v>
          </cell>
        </row>
        <row r="154">
          <cell r="H154">
            <v>9.4014626508478187</v>
          </cell>
        </row>
        <row r="155">
          <cell r="H155">
            <v>6.1339268822393711E-2</v>
          </cell>
        </row>
        <row r="156">
          <cell r="H156">
            <v>265.82301161999999</v>
          </cell>
        </row>
        <row r="157">
          <cell r="H157">
            <v>0</v>
          </cell>
        </row>
        <row r="158">
          <cell r="H158">
            <v>0</v>
          </cell>
        </row>
        <row r="159">
          <cell r="H159">
            <v>4.9229978698486896</v>
          </cell>
        </row>
        <row r="160">
          <cell r="H160">
            <v>3.3961996012436675</v>
          </cell>
        </row>
        <row r="161">
          <cell r="H161">
            <v>11.83072101683927</v>
          </cell>
        </row>
        <row r="162">
          <cell r="H162">
            <v>1.1299470295066376</v>
          </cell>
        </row>
        <row r="163">
          <cell r="H163">
            <v>5.3822407079067816</v>
          </cell>
        </row>
        <row r="164">
          <cell r="H164">
            <v>0.19033059664770136</v>
          </cell>
        </row>
        <row r="165">
          <cell r="H165">
            <v>4.8583370144755236</v>
          </cell>
        </row>
        <row r="166">
          <cell r="H166">
            <v>11.582370780581954</v>
          </cell>
        </row>
        <row r="167">
          <cell r="H167">
            <v>1.7738169384697642</v>
          </cell>
        </row>
        <row r="168">
          <cell r="H168">
            <v>5.9275857151917748</v>
          </cell>
        </row>
        <row r="169">
          <cell r="H169">
            <v>2.2665761924854859</v>
          </cell>
        </row>
        <row r="170">
          <cell r="H170">
            <v>21.011246418560965</v>
          </cell>
        </row>
        <row r="171">
          <cell r="H171">
            <v>26.583202971968667</v>
          </cell>
        </row>
        <row r="172">
          <cell r="H172">
            <v>45.184362885696757</v>
          </cell>
        </row>
        <row r="173">
          <cell r="H173">
            <v>4.5312354035221887</v>
          </cell>
        </row>
        <row r="174">
          <cell r="H174">
            <v>2.7733149677057014</v>
          </cell>
        </row>
        <row r="175">
          <cell r="H175">
            <v>4.3769083857086883</v>
          </cell>
        </row>
        <row r="176">
          <cell r="H176">
            <v>0</v>
          </cell>
        </row>
        <row r="177">
          <cell r="H177">
            <v>2.7791929419516705</v>
          </cell>
        </row>
        <row r="178">
          <cell r="H178">
            <v>3.1302617053875785</v>
          </cell>
        </row>
        <row r="179">
          <cell r="H179">
            <v>10.207366179348327</v>
          </cell>
        </row>
        <row r="180">
          <cell r="H180">
            <v>22.430271979467591</v>
          </cell>
        </row>
        <row r="183">
          <cell r="H183">
            <v>92.550080471795269</v>
          </cell>
        </row>
        <row r="184">
          <cell r="H184">
            <v>85.022991969005844</v>
          </cell>
        </row>
        <row r="185">
          <cell r="H185">
            <v>0.77997619616723313</v>
          </cell>
        </row>
        <row r="186">
          <cell r="H186">
            <v>10.562077514368898</v>
          </cell>
        </row>
        <row r="187">
          <cell r="H187">
            <v>413.47315885155933</v>
          </cell>
        </row>
        <row r="188">
          <cell r="H188">
            <v>0.25245383033207958</v>
          </cell>
        </row>
        <row r="189">
          <cell r="H189">
            <v>0.18584418674447667</v>
          </cell>
        </row>
        <row r="190">
          <cell r="H190">
            <v>16.438499999999998</v>
          </cell>
        </row>
        <row r="191">
          <cell r="H191">
            <v>27.910682520890035</v>
          </cell>
        </row>
        <row r="192">
          <cell r="H192">
            <v>5.1520189241752661</v>
          </cell>
        </row>
        <row r="193">
          <cell r="H193">
            <v>38.187641473562266</v>
          </cell>
        </row>
        <row r="194">
          <cell r="H194">
            <v>0.63746911111111082</v>
          </cell>
        </row>
        <row r="195">
          <cell r="H195">
            <v>0.85172942936507834</v>
          </cell>
        </row>
        <row r="196">
          <cell r="H196">
            <v>32.581083620573303</v>
          </cell>
        </row>
        <row r="197">
          <cell r="H197">
            <v>48.767212378942418</v>
          </cell>
        </row>
        <row r="198">
          <cell r="H198">
            <v>22.974867362499992</v>
          </cell>
        </row>
        <row r="199">
          <cell r="H199">
            <v>7.2609414560982009</v>
          </cell>
        </row>
        <row r="201">
          <cell r="H201">
            <v>46.09367869209774</v>
          </cell>
        </row>
        <row r="202">
          <cell r="H202">
            <v>23.772280066504919</v>
          </cell>
        </row>
        <row r="203">
          <cell r="H203">
            <v>6.535334976914605</v>
          </cell>
        </row>
        <row r="204">
          <cell r="H204">
            <v>14.270566776638503</v>
          </cell>
        </row>
        <row r="205">
          <cell r="H205">
            <v>5.2442270587370388</v>
          </cell>
        </row>
        <row r="206">
          <cell r="H206">
            <v>14.161127950378944</v>
          </cell>
        </row>
        <row r="207">
          <cell r="H207">
            <v>0.4167165514523834</v>
          </cell>
        </row>
        <row r="211">
          <cell r="H211">
            <v>13.583387603906694</v>
          </cell>
        </row>
        <row r="212">
          <cell r="H212">
            <v>12.531710583256414</v>
          </cell>
        </row>
        <row r="213">
          <cell r="H213">
            <v>1.5173252307512175</v>
          </cell>
        </row>
        <row r="214">
          <cell r="H214">
            <v>36.736842107403874</v>
          </cell>
        </row>
        <row r="215">
          <cell r="H215">
            <v>19.746816272690104</v>
          </cell>
        </row>
        <row r="216">
          <cell r="H216">
            <v>69.485894400420449</v>
          </cell>
        </row>
        <row r="218">
          <cell r="H218">
            <v>48.680568698336579</v>
          </cell>
        </row>
        <row r="219">
          <cell r="H219">
            <v>36.924058896390321</v>
          </cell>
        </row>
        <row r="220">
          <cell r="H220">
            <v>25.694850313799254</v>
          </cell>
        </row>
        <row r="221">
          <cell r="H221">
            <v>10.380079946210461</v>
          </cell>
        </row>
        <row r="223">
          <cell r="H223">
            <v>4.1600450804221385</v>
          </cell>
        </row>
        <row r="224">
          <cell r="H224">
            <v>53.349389265769169</v>
          </cell>
        </row>
        <row r="225">
          <cell r="H225">
            <v>63.046563623584433</v>
          </cell>
        </row>
        <row r="226">
          <cell r="H226">
            <v>33.003753387090654</v>
          </cell>
        </row>
        <row r="230">
          <cell r="H230">
            <v>14.531212964441627</v>
          </cell>
        </row>
        <row r="231">
          <cell r="H231">
            <v>51.658064871037624</v>
          </cell>
        </row>
        <row r="232">
          <cell r="H232">
            <v>9.5935448213798296</v>
          </cell>
        </row>
        <row r="233">
          <cell r="H233">
            <v>31.537261325638092</v>
          </cell>
        </row>
        <row r="234">
          <cell r="H234">
            <v>48.872447715444338</v>
          </cell>
        </row>
        <row r="240">
          <cell r="D240">
            <v>3824.1193447298247</v>
          </cell>
        </row>
      </sheetData>
      <sheetData sheetId="1"/>
      <sheetData sheetId="2">
        <row r="7">
          <cell r="D7" t="str">
            <v>PEF 2018</v>
          </cell>
          <cell r="J7" t="str">
            <v>% Respecto PEF 2018</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F1" t="str">
            <v>Duración (Meses)</v>
          </cell>
          <cell r="G1" t="str">
            <v>Tipo de Construcción</v>
          </cell>
          <cell r="H1" t="str">
            <v>Capacidad (MVA/MVAR)</v>
          </cell>
          <cell r="I1" t="str">
            <v>Relación de Transformación</v>
          </cell>
          <cell r="J1" t="str">
            <v>Número de Circuitos</v>
          </cell>
          <cell r="L1" t="str">
            <v>Clase de Obra</v>
          </cell>
          <cell r="M1" t="str">
            <v>Tipo de Obra</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usPidiregas"/>
    </sheetNames>
    <sheetDataSet>
      <sheetData sheetId="0">
        <row r="11">
          <cell r="B11">
            <v>1</v>
          </cell>
          <cell r="C11" t="str">
            <v>CG</v>
          </cell>
          <cell r="D11" t="str">
            <v>Cerro Prieto IV</v>
          </cell>
          <cell r="E11">
            <v>36732</v>
          </cell>
          <cell r="F11" t="str">
            <v>MEXICALI</v>
          </cell>
          <cell r="G11" t="str">
            <v>BAJA CALIFORNIA</v>
          </cell>
          <cell r="H11" t="str">
            <v>MW</v>
          </cell>
          <cell r="I11" t="str">
            <v>100,00</v>
          </cell>
          <cell r="J11">
            <v>1777379200</v>
          </cell>
          <cell r="K11">
            <v>1922049600</v>
          </cell>
          <cell r="M11" t="str">
            <v>Terminado Totalmente</v>
          </cell>
        </row>
        <row r="12">
          <cell r="B12">
            <v>2</v>
          </cell>
          <cell r="C12" t="str">
            <v>CC</v>
          </cell>
          <cell r="D12" t="str">
            <v>Chihuahua</v>
          </cell>
          <cell r="E12">
            <v>37019</v>
          </cell>
          <cell r="F12" t="str">
            <v>CHIHUAHUA</v>
          </cell>
          <cell r="G12" t="str">
            <v>CHIHUAHUA</v>
          </cell>
          <cell r="H12" t="str">
            <v>MW</v>
          </cell>
          <cell r="I12" t="str">
            <v>423,00</v>
          </cell>
          <cell r="J12">
            <v>4770694598</v>
          </cell>
          <cell r="K12">
            <v>5159006949</v>
          </cell>
          <cell r="M12" t="str">
            <v>Terminado Totalmente</v>
          </cell>
        </row>
        <row r="13">
          <cell r="B13">
            <v>3</v>
          </cell>
          <cell r="C13" t="str">
            <v>CCI</v>
          </cell>
          <cell r="D13" t="str">
            <v>Guerrero Negro II</v>
          </cell>
          <cell r="E13">
            <v>38080</v>
          </cell>
          <cell r="F13" t="str">
            <v>MULEGÉ</v>
          </cell>
          <cell r="G13" t="str">
            <v>BAJA CALIFORNIA SUR</v>
          </cell>
          <cell r="H13" t="str">
            <v>MW</v>
          </cell>
          <cell r="I13" t="str">
            <v>9,98</v>
          </cell>
          <cell r="J13">
            <v>522310078</v>
          </cell>
          <cell r="K13">
            <v>510883689</v>
          </cell>
          <cell r="L13">
            <v>53940000</v>
          </cell>
          <cell r="M13" t="str">
            <v>Terminado Totalmente</v>
          </cell>
        </row>
        <row r="14">
          <cell r="B14">
            <v>4</v>
          </cell>
          <cell r="C14" t="str">
            <v>CC</v>
          </cell>
          <cell r="D14" t="str">
            <v>Monterrey II</v>
          </cell>
          <cell r="E14">
            <v>36786</v>
          </cell>
          <cell r="F14" t="str">
            <v>PESQUERÍA</v>
          </cell>
          <cell r="G14" t="str">
            <v>NUEVO LEÓN</v>
          </cell>
          <cell r="H14" t="str">
            <v>MW</v>
          </cell>
          <cell r="I14" t="str">
            <v>437,00</v>
          </cell>
          <cell r="J14">
            <v>5694694697</v>
          </cell>
          <cell r="K14">
            <v>6158216359</v>
          </cell>
          <cell r="M14" t="str">
            <v>Terminado Totalmente</v>
          </cell>
        </row>
        <row r="15">
          <cell r="B15">
            <v>5</v>
          </cell>
          <cell r="C15" t="str">
            <v>CD</v>
          </cell>
          <cell r="D15" t="str">
            <v>Puerto San Carlos II</v>
          </cell>
          <cell r="E15">
            <v>37248</v>
          </cell>
          <cell r="F15" t="str">
            <v>COMONDÚ</v>
          </cell>
          <cell r="G15" t="str">
            <v>BAJA CALIFORNIA SUR</v>
          </cell>
          <cell r="H15" t="str">
            <v>MW</v>
          </cell>
          <cell r="I15" t="str">
            <v>39,4</v>
          </cell>
          <cell r="J15">
            <v>1053872432</v>
          </cell>
          <cell r="K15">
            <v>1139652746</v>
          </cell>
          <cell r="M15" t="str">
            <v>Terminado Totalmente</v>
          </cell>
        </row>
        <row r="16">
          <cell r="B16">
            <v>6</v>
          </cell>
          <cell r="C16" t="str">
            <v>CC</v>
          </cell>
          <cell r="D16" t="str">
            <v>Rosarito III (Unidades 8 y 9)</v>
          </cell>
          <cell r="E16">
            <v>37076</v>
          </cell>
          <cell r="F16" t="str">
            <v>PLAYA DE ROSARITO</v>
          </cell>
          <cell r="G16" t="str">
            <v>BAJA CALIFORNIA</v>
          </cell>
          <cell r="H16" t="str">
            <v>MW</v>
          </cell>
          <cell r="I16" t="str">
            <v>496,00</v>
          </cell>
          <cell r="J16">
            <v>5295077792</v>
          </cell>
          <cell r="K16">
            <v>5726072496</v>
          </cell>
          <cell r="M16" t="str">
            <v>Terminado Totalmente</v>
          </cell>
        </row>
        <row r="17">
          <cell r="B17">
            <v>7</v>
          </cell>
          <cell r="C17" t="str">
            <v>CT</v>
          </cell>
          <cell r="D17" t="str">
            <v>Samalayuca II</v>
          </cell>
          <cell r="E17">
            <v>36168</v>
          </cell>
          <cell r="F17" t="str">
            <v>CD. JUÁREZ</v>
          </cell>
          <cell r="G17" t="str">
            <v>CHIHUAHUA</v>
          </cell>
          <cell r="H17" t="str">
            <v>MW</v>
          </cell>
          <cell r="I17" t="str">
            <v>505,8</v>
          </cell>
          <cell r="J17">
            <v>12060981506</v>
          </cell>
          <cell r="K17">
            <v>13042689303</v>
          </cell>
          <cell r="M17" t="str">
            <v>Terminado Totalmente</v>
          </cell>
        </row>
        <row r="18">
          <cell r="B18">
            <v>9</v>
          </cell>
          <cell r="C18" t="str">
            <v>LT</v>
          </cell>
          <cell r="D18" t="str">
            <v>211 Cable Submarino</v>
          </cell>
          <cell r="E18">
            <v>36372</v>
          </cell>
          <cell r="F18" t="str">
            <v>VARIOS</v>
          </cell>
          <cell r="G18" t="str">
            <v>QUINTANA ROO</v>
          </cell>
          <cell r="H18" t="str">
            <v>km-C</v>
          </cell>
          <cell r="I18" t="str">
            <v>83,2</v>
          </cell>
          <cell r="J18">
            <v>1720325476</v>
          </cell>
          <cell r="K18">
            <v>1860351968</v>
          </cell>
          <cell r="M18" t="str">
            <v>Terminado Totalmente</v>
          </cell>
        </row>
        <row r="19">
          <cell r="B19">
            <v>10</v>
          </cell>
          <cell r="C19" t="str">
            <v>LT</v>
          </cell>
          <cell r="D19" t="str">
            <v>215 Sureste Peninsular  2</v>
          </cell>
          <cell r="E19">
            <v>36483</v>
          </cell>
          <cell r="F19" t="str">
            <v>VARIOS</v>
          </cell>
          <cell r="G19" t="str">
            <v>VARIOS</v>
          </cell>
          <cell r="H19" t="str">
            <v>km-C</v>
          </cell>
          <cell r="I19" t="str">
            <v>749,00</v>
          </cell>
          <cell r="J19">
            <v>2281887398</v>
          </cell>
          <cell r="K19">
            <v>2467622419</v>
          </cell>
          <cell r="M19" t="str">
            <v>Terminado Totalmente</v>
          </cell>
        </row>
        <row r="20">
          <cell r="B20">
            <v>11</v>
          </cell>
          <cell r="C20" t="str">
            <v>LT</v>
          </cell>
          <cell r="D20" t="str">
            <v>217  Noroeste  2</v>
          </cell>
          <cell r="E20">
            <v>36314</v>
          </cell>
          <cell r="F20" t="str">
            <v>VARIOS</v>
          </cell>
          <cell r="G20" t="str">
            <v>VARIOS</v>
          </cell>
          <cell r="H20" t="str">
            <v>km-C</v>
          </cell>
          <cell r="I20" t="str">
            <v>936,00</v>
          </cell>
          <cell r="J20">
            <v>1830244174</v>
          </cell>
          <cell r="K20">
            <v>1979217537</v>
          </cell>
          <cell r="M20" t="str">
            <v>Terminado Totalmente</v>
          </cell>
        </row>
        <row r="21">
          <cell r="B21">
            <v>12</v>
          </cell>
          <cell r="C21" t="str">
            <v>SE</v>
          </cell>
          <cell r="D21" t="str">
            <v>213 SF6 Distribución</v>
          </cell>
          <cell r="E21">
            <v>36348</v>
          </cell>
          <cell r="F21" t="str">
            <v>VARIOS</v>
          </cell>
          <cell r="G21" t="str">
            <v>VARIOS</v>
          </cell>
          <cell r="H21" t="str">
            <v>MVA</v>
          </cell>
          <cell r="I21" t="str">
            <v>2 015,00</v>
          </cell>
          <cell r="J21">
            <v>3013062598</v>
          </cell>
          <cell r="K21">
            <v>3258311879</v>
          </cell>
          <cell r="M21" t="str">
            <v>Terminado Totalmente</v>
          </cell>
        </row>
        <row r="22">
          <cell r="B22">
            <v>13</v>
          </cell>
          <cell r="C22" t="str">
            <v>SE</v>
          </cell>
          <cell r="D22" t="str">
            <v>218 Noroeste</v>
          </cell>
          <cell r="E22">
            <v>36341</v>
          </cell>
          <cell r="F22" t="str">
            <v>VARIOS</v>
          </cell>
          <cell r="G22" t="str">
            <v>VARIOS</v>
          </cell>
          <cell r="H22" t="str">
            <v>MVA
MVAR
Alimentadores</v>
          </cell>
          <cell r="I22" t="str">
            <v>1 326,7
30,00
35</v>
          </cell>
          <cell r="J22">
            <v>871298835</v>
          </cell>
          <cell r="K22">
            <v>942218507</v>
          </cell>
          <cell r="M22" t="str">
            <v>Terminado Totalmente</v>
          </cell>
        </row>
        <row r="23">
          <cell r="B23">
            <v>14</v>
          </cell>
          <cell r="C23" t="str">
            <v>SE</v>
          </cell>
          <cell r="D23" t="str">
            <v>219 Sureste - Peninsular</v>
          </cell>
          <cell r="E23">
            <v>36402</v>
          </cell>
          <cell r="F23" t="str">
            <v>VARIOS</v>
          </cell>
          <cell r="G23" t="str">
            <v>VARIOS</v>
          </cell>
          <cell r="H23" t="str">
            <v>MVA</v>
          </cell>
          <cell r="I23" t="str">
            <v>493,00</v>
          </cell>
          <cell r="J23">
            <v>580673290</v>
          </cell>
          <cell r="K23">
            <v>627937395</v>
          </cell>
          <cell r="M23" t="str">
            <v>Terminado Totalmente</v>
          </cell>
        </row>
        <row r="24">
          <cell r="B24">
            <v>15</v>
          </cell>
          <cell r="C24" t="str">
            <v>SE</v>
          </cell>
          <cell r="D24" t="str">
            <v>220 Oriental-Centro</v>
          </cell>
          <cell r="E24">
            <v>36294</v>
          </cell>
          <cell r="F24" t="str">
            <v>VARIOS</v>
          </cell>
          <cell r="G24" t="str">
            <v>VARIOS</v>
          </cell>
          <cell r="H24" t="str">
            <v>MVA</v>
          </cell>
          <cell r="I24" t="str">
            <v>1 376,00</v>
          </cell>
          <cell r="J24">
            <v>1080994991</v>
          </cell>
          <cell r="K24">
            <v>1168982956</v>
          </cell>
          <cell r="M24" t="str">
            <v>Terminado Totalmente</v>
          </cell>
        </row>
        <row r="25">
          <cell r="B25">
            <v>16</v>
          </cell>
          <cell r="C25" t="str">
            <v>SE</v>
          </cell>
          <cell r="D25" t="str">
            <v>221 Occidental</v>
          </cell>
          <cell r="E25">
            <v>36433</v>
          </cell>
          <cell r="F25" t="str">
            <v>VARIOS</v>
          </cell>
          <cell r="G25" t="str">
            <v>VARIOS</v>
          </cell>
          <cell r="H25" t="str">
            <v>MVA</v>
          </cell>
          <cell r="I25" t="str">
            <v>1 785,00</v>
          </cell>
          <cell r="J25">
            <v>1247188426</v>
          </cell>
          <cell r="K25">
            <v>1348703763</v>
          </cell>
          <cell r="M25" t="str">
            <v>Terminado Totalmente</v>
          </cell>
        </row>
        <row r="26">
          <cell r="B26">
            <v>17</v>
          </cell>
          <cell r="C26" t="str">
            <v>LT</v>
          </cell>
          <cell r="D26" t="str">
            <v>301 Centro</v>
          </cell>
          <cell r="E26">
            <v>37075</v>
          </cell>
          <cell r="F26" t="str">
            <v>VARIOS</v>
          </cell>
          <cell r="G26" t="str">
            <v>VARIOS</v>
          </cell>
          <cell r="H26" t="str">
            <v>km-C</v>
          </cell>
          <cell r="I26" t="str">
            <v>541,5</v>
          </cell>
          <cell r="J26">
            <v>766155372</v>
          </cell>
          <cell r="K26">
            <v>828516856</v>
          </cell>
          <cell r="M26" t="str">
            <v>Terminado Totalmente</v>
          </cell>
        </row>
        <row r="27">
          <cell r="B27">
            <v>18</v>
          </cell>
          <cell r="C27" t="str">
            <v>LT</v>
          </cell>
          <cell r="D27" t="str">
            <v>302 Sureste</v>
          </cell>
          <cell r="E27">
            <v>37106</v>
          </cell>
          <cell r="F27" t="str">
            <v>VARIOS</v>
          </cell>
          <cell r="G27" t="str">
            <v>VARIOS</v>
          </cell>
          <cell r="H27" t="str">
            <v>km-C</v>
          </cell>
          <cell r="I27" t="str">
            <v>475,00</v>
          </cell>
          <cell r="J27">
            <v>707894500</v>
          </cell>
          <cell r="K27">
            <v>765513820</v>
          </cell>
          <cell r="M27" t="str">
            <v>Terminado Totalmente</v>
          </cell>
        </row>
        <row r="28">
          <cell r="B28">
            <v>19</v>
          </cell>
          <cell r="C28" t="str">
            <v>LT</v>
          </cell>
          <cell r="D28" t="str">
            <v>303 Ixtapa-Pie de la Cuesta</v>
          </cell>
          <cell r="E28">
            <v>37105</v>
          </cell>
          <cell r="F28" t="str">
            <v>VARIOS</v>
          </cell>
          <cell r="G28" t="str">
            <v>VARIOS</v>
          </cell>
          <cell r="H28" t="str">
            <v>km-C</v>
          </cell>
          <cell r="I28" t="str">
            <v>280,00</v>
          </cell>
          <cell r="J28">
            <v>476087744</v>
          </cell>
          <cell r="K28">
            <v>514839072</v>
          </cell>
          <cell r="M28" t="str">
            <v>Terminado Totalmente</v>
          </cell>
        </row>
        <row r="29">
          <cell r="B29">
            <v>20</v>
          </cell>
          <cell r="C29" t="str">
            <v>LT</v>
          </cell>
          <cell r="D29" t="str">
            <v>304 Noroeste</v>
          </cell>
          <cell r="E29">
            <v>37022</v>
          </cell>
          <cell r="F29" t="str">
            <v>VARIOS</v>
          </cell>
          <cell r="G29" t="str">
            <v>VARIOS</v>
          </cell>
          <cell r="H29" t="str">
            <v>km-C</v>
          </cell>
          <cell r="I29" t="str">
            <v>329,00</v>
          </cell>
          <cell r="J29">
            <v>485391052</v>
          </cell>
          <cell r="K29">
            <v>524899626</v>
          </cell>
          <cell r="M29" t="str">
            <v>Terminado Totalmente</v>
          </cell>
        </row>
        <row r="30">
          <cell r="B30">
            <v>21</v>
          </cell>
          <cell r="C30" t="str">
            <v>SE</v>
          </cell>
          <cell r="D30" t="str">
            <v>305 Centro-Occidente</v>
          </cell>
          <cell r="E30">
            <v>37075</v>
          </cell>
          <cell r="F30" t="str">
            <v>VARIOS</v>
          </cell>
          <cell r="G30" t="str">
            <v>VARIOS</v>
          </cell>
          <cell r="H30" t="str">
            <v>MVA</v>
          </cell>
          <cell r="I30" t="str">
            <v>910,00</v>
          </cell>
          <cell r="J30">
            <v>627432591</v>
          </cell>
          <cell r="K30">
            <v>678502685</v>
          </cell>
          <cell r="M30" t="str">
            <v>Terminado Totalmente</v>
          </cell>
        </row>
        <row r="31">
          <cell r="B31">
            <v>22</v>
          </cell>
          <cell r="C31" t="str">
            <v>SE</v>
          </cell>
          <cell r="D31" t="str">
            <v>306 Sureste</v>
          </cell>
          <cell r="E31">
            <v>37134</v>
          </cell>
          <cell r="F31" t="str">
            <v>VARIOS</v>
          </cell>
          <cell r="G31" t="str">
            <v>VARIOS</v>
          </cell>
          <cell r="H31" t="str">
            <v>MVA</v>
          </cell>
          <cell r="I31" t="str">
            <v>1 033,00</v>
          </cell>
          <cell r="J31">
            <v>773810800</v>
          </cell>
          <cell r="K31">
            <v>836795400</v>
          </cell>
          <cell r="M31" t="str">
            <v>Terminado Totalmente</v>
          </cell>
        </row>
        <row r="32">
          <cell r="B32">
            <v>23</v>
          </cell>
          <cell r="C32" t="str">
            <v>SE</v>
          </cell>
          <cell r="D32" t="str">
            <v>307 Noreste</v>
          </cell>
          <cell r="E32">
            <v>36999</v>
          </cell>
          <cell r="F32" t="str">
            <v>VARIOS</v>
          </cell>
          <cell r="G32" t="str">
            <v>VARIOS</v>
          </cell>
          <cell r="H32" t="str">
            <v>MVA</v>
          </cell>
          <cell r="I32" t="str">
            <v>866,00</v>
          </cell>
          <cell r="J32">
            <v>418635444</v>
          </cell>
          <cell r="K32">
            <v>452710422</v>
          </cell>
          <cell r="M32" t="str">
            <v>Terminado Totalmente</v>
          </cell>
        </row>
        <row r="33">
          <cell r="B33">
            <v>24</v>
          </cell>
          <cell r="C33" t="str">
            <v>SE</v>
          </cell>
          <cell r="D33" t="str">
            <v>308 Noroeste</v>
          </cell>
          <cell r="E33">
            <v>37022</v>
          </cell>
          <cell r="F33" t="str">
            <v>VARIOS</v>
          </cell>
          <cell r="G33" t="str">
            <v>VARIOS</v>
          </cell>
          <cell r="H33" t="str">
            <v>MVA</v>
          </cell>
          <cell r="I33" t="str">
            <v>1 700,00</v>
          </cell>
          <cell r="J33">
            <v>759045821</v>
          </cell>
          <cell r="K33">
            <v>820828621</v>
          </cell>
          <cell r="M33" t="str">
            <v>Terminado Totalmente</v>
          </cell>
        </row>
        <row r="34">
          <cell r="B34">
            <v>25</v>
          </cell>
          <cell r="C34" t="str">
            <v>CG</v>
          </cell>
          <cell r="D34" t="str">
            <v>Los Azufres II y Campo Geotérmico</v>
          </cell>
          <cell r="E34">
            <v>37581</v>
          </cell>
          <cell r="F34" t="str">
            <v>MORELIA</v>
          </cell>
          <cell r="G34" t="str">
            <v>MICHOACÁN DE OCAMPO</v>
          </cell>
          <cell r="H34" t="str">
            <v>MW</v>
          </cell>
          <cell r="I34" t="str">
            <v>100,00</v>
          </cell>
          <cell r="J34">
            <v>2260445620</v>
          </cell>
          <cell r="K34">
            <v>2444435380</v>
          </cell>
          <cell r="M34" t="str">
            <v>Terminado Totalmente</v>
          </cell>
        </row>
        <row r="35">
          <cell r="B35">
            <v>26</v>
          </cell>
          <cell r="C35" t="str">
            <v>CH</v>
          </cell>
          <cell r="D35" t="str">
            <v>Manuel Moreno Torres (2a. Etapa)</v>
          </cell>
          <cell r="E35">
            <v>38380</v>
          </cell>
          <cell r="F35" t="str">
            <v>CHICOASÉN</v>
          </cell>
          <cell r="G35" t="str">
            <v>CHIAPAS</v>
          </cell>
          <cell r="H35" t="str">
            <v>MW</v>
          </cell>
          <cell r="I35" t="str">
            <v>930,00</v>
          </cell>
          <cell r="J35">
            <v>2074890300</v>
          </cell>
          <cell r="K35">
            <v>2135573787</v>
          </cell>
          <cell r="L35">
            <v>108202933</v>
          </cell>
          <cell r="M35" t="str">
            <v>Terminado Totalmente</v>
          </cell>
        </row>
        <row r="36">
          <cell r="B36">
            <v>27</v>
          </cell>
          <cell r="C36" t="str">
            <v>LT</v>
          </cell>
          <cell r="D36" t="str">
            <v>406 Red Asociada a Tuxpan II,III y IV</v>
          </cell>
          <cell r="E36">
            <v>37105</v>
          </cell>
          <cell r="F36" t="str">
            <v>VARIOS</v>
          </cell>
          <cell r="G36" t="str">
            <v>VARIOS</v>
          </cell>
          <cell r="H36" t="str">
            <v>km-C
MVA</v>
          </cell>
          <cell r="I36" t="str">
            <v>471,6
175,00</v>
          </cell>
          <cell r="J36">
            <v>2308079421</v>
          </cell>
          <cell r="K36">
            <v>2268021950</v>
          </cell>
          <cell r="L36">
            <v>227924400</v>
          </cell>
          <cell r="M36" t="str">
            <v>Terminado Totalmente</v>
          </cell>
        </row>
        <row r="37">
          <cell r="B37">
            <v>28</v>
          </cell>
          <cell r="C37" t="str">
            <v>LT</v>
          </cell>
          <cell r="D37" t="str">
            <v>407 Red Asociada a Altamira II, III y IV</v>
          </cell>
          <cell r="E37">
            <v>37188</v>
          </cell>
          <cell r="F37" t="str">
            <v>VARIOS</v>
          </cell>
          <cell r="G37" t="str">
            <v>VARIOS</v>
          </cell>
          <cell r="H37" t="str">
            <v>km-C
MVA
MVAR</v>
          </cell>
          <cell r="I37" t="str">
            <v>1 030,00
875,00
577,3</v>
          </cell>
          <cell r="J37">
            <v>6096436817</v>
          </cell>
          <cell r="K37">
            <v>6207973219</v>
          </cell>
          <cell r="L37">
            <v>384685200</v>
          </cell>
          <cell r="M37" t="str">
            <v>Terminado Totalmente</v>
          </cell>
        </row>
        <row r="38">
          <cell r="B38">
            <v>29</v>
          </cell>
          <cell r="C38" t="str">
            <v>LT</v>
          </cell>
          <cell r="D38" t="str">
            <v>408 Naco-Nogales Área Noroeste Transmisión</v>
          </cell>
          <cell r="E38">
            <v>37550</v>
          </cell>
          <cell r="F38" t="str">
            <v>VARIOS</v>
          </cell>
          <cell r="G38" t="str">
            <v>VARIOS</v>
          </cell>
          <cell r="H38" t="str">
            <v>km-C</v>
          </cell>
          <cell r="I38" t="str">
            <v>200,00</v>
          </cell>
          <cell r="J38">
            <v>767571001</v>
          </cell>
          <cell r="K38">
            <v>830047711</v>
          </cell>
          <cell r="M38" t="str">
            <v>Terminado Totalmente</v>
          </cell>
        </row>
        <row r="39">
          <cell r="B39">
            <v>30</v>
          </cell>
          <cell r="C39" t="str">
            <v>LT</v>
          </cell>
          <cell r="D39" t="str">
            <v>411 Sistema Nacional</v>
          </cell>
          <cell r="E39">
            <v>37484</v>
          </cell>
          <cell r="F39" t="str">
            <v>VARIOS</v>
          </cell>
          <cell r="G39" t="str">
            <v>VARIOS</v>
          </cell>
          <cell r="H39" t="str">
            <v>km-C</v>
          </cell>
          <cell r="I39" t="str">
            <v>638,9</v>
          </cell>
          <cell r="J39">
            <v>2265081605</v>
          </cell>
          <cell r="K39">
            <v>2449448713</v>
          </cell>
          <cell r="M39" t="str">
            <v>Terminado Totalmente</v>
          </cell>
        </row>
        <row r="40">
          <cell r="B40">
            <v>31</v>
          </cell>
          <cell r="C40" t="str">
            <v>LT</v>
          </cell>
          <cell r="D40" t="str">
            <v>Manuel Moreno Torres Red Asociada 2ª Etapa</v>
          </cell>
          <cell r="E40">
            <v>37931</v>
          </cell>
          <cell r="F40" t="str">
            <v>CHICOASÉN</v>
          </cell>
          <cell r="G40" t="str">
            <v>CHIAPAS</v>
          </cell>
          <cell r="H40" t="str">
            <v>km-C
MVA</v>
          </cell>
          <cell r="I40" t="str">
            <v>785,4
1 020,00</v>
          </cell>
          <cell r="J40">
            <v>5102833581</v>
          </cell>
          <cell r="K40">
            <v>5124883501</v>
          </cell>
          <cell r="L40">
            <v>393297000</v>
          </cell>
          <cell r="M40" t="str">
            <v>Terminado Totalmente</v>
          </cell>
        </row>
        <row r="41">
          <cell r="B41">
            <v>32</v>
          </cell>
          <cell r="C41" t="str">
            <v>SE</v>
          </cell>
          <cell r="D41" t="str">
            <v>401 Occidental Central</v>
          </cell>
          <cell r="E41">
            <v>37579</v>
          </cell>
          <cell r="F41" t="str">
            <v>VARIOS</v>
          </cell>
          <cell r="G41" t="str">
            <v>VARIOS</v>
          </cell>
          <cell r="H41" t="str">
            <v>MVA</v>
          </cell>
          <cell r="I41" t="str">
            <v>560,00</v>
          </cell>
          <cell r="J41">
            <v>1121955020</v>
          </cell>
          <cell r="K41">
            <v>1195978940</v>
          </cell>
          <cell r="L41">
            <v>17298000</v>
          </cell>
          <cell r="M41" t="str">
            <v>Terminado Totalmente</v>
          </cell>
        </row>
        <row r="42">
          <cell r="B42">
            <v>33</v>
          </cell>
          <cell r="C42" t="str">
            <v>SE</v>
          </cell>
          <cell r="D42" t="str">
            <v>402 Oriental-Peninsular</v>
          </cell>
          <cell r="E42">
            <v>37603</v>
          </cell>
          <cell r="F42" t="str">
            <v>VARIOS</v>
          </cell>
          <cell r="G42" t="str">
            <v>VARIOS</v>
          </cell>
          <cell r="H42" t="str">
            <v>MVA</v>
          </cell>
          <cell r="I42" t="str">
            <v>667,00</v>
          </cell>
          <cell r="J42">
            <v>1334605740</v>
          </cell>
          <cell r="K42">
            <v>1443236440</v>
          </cell>
          <cell r="M42" t="str">
            <v>Terminado Totalmente</v>
          </cell>
        </row>
        <row r="43">
          <cell r="B43">
            <v>34</v>
          </cell>
          <cell r="C43" t="str">
            <v>SE</v>
          </cell>
          <cell r="D43" t="str">
            <v>403 Noreste</v>
          </cell>
          <cell r="E43">
            <v>37307</v>
          </cell>
          <cell r="F43" t="str">
            <v>VARIOS</v>
          </cell>
          <cell r="G43" t="str">
            <v>VARIOS</v>
          </cell>
          <cell r="H43" t="str">
            <v>MVA</v>
          </cell>
          <cell r="I43" t="str">
            <v>680,00</v>
          </cell>
          <cell r="J43">
            <v>2315032504</v>
          </cell>
          <cell r="K43">
            <v>1348405382</v>
          </cell>
          <cell r="L43">
            <v>1155060000</v>
          </cell>
          <cell r="M43" t="str">
            <v>Terminado Totalmente</v>
          </cell>
        </row>
        <row r="44">
          <cell r="B44">
            <v>35</v>
          </cell>
          <cell r="C44" t="str">
            <v>SE</v>
          </cell>
          <cell r="D44" t="str">
            <v>404 Noroeste-Norte</v>
          </cell>
          <cell r="E44">
            <v>37386</v>
          </cell>
          <cell r="F44" t="str">
            <v>VARIOS</v>
          </cell>
          <cell r="G44" t="str">
            <v>VARIOS</v>
          </cell>
          <cell r="H44" t="str">
            <v>MVA</v>
          </cell>
          <cell r="I44" t="str">
            <v>531,9</v>
          </cell>
          <cell r="J44">
            <v>707908381</v>
          </cell>
          <cell r="K44">
            <v>753252830</v>
          </cell>
          <cell r="L44">
            <v>12276000</v>
          </cell>
          <cell r="M44" t="str">
            <v>Terminado Totalmente</v>
          </cell>
        </row>
        <row r="45">
          <cell r="B45">
            <v>36</v>
          </cell>
          <cell r="C45" t="str">
            <v>SE</v>
          </cell>
          <cell r="D45" t="str">
            <v>405 Compensación Alta Tensión</v>
          </cell>
          <cell r="E45">
            <v>37732</v>
          </cell>
          <cell r="F45" t="str">
            <v>VARIOS</v>
          </cell>
          <cell r="G45" t="str">
            <v>VARIOS</v>
          </cell>
          <cell r="H45" t="str">
            <v>MVAR</v>
          </cell>
          <cell r="I45" t="str">
            <v>340,8</v>
          </cell>
          <cell r="J45">
            <v>164506321</v>
          </cell>
          <cell r="K45">
            <v>159742771</v>
          </cell>
          <cell r="L45">
            <v>18153600</v>
          </cell>
          <cell r="M45" t="str">
            <v>Terminado Totalmente</v>
          </cell>
        </row>
        <row r="46">
          <cell r="B46">
            <v>37</v>
          </cell>
          <cell r="C46" t="str">
            <v>SE</v>
          </cell>
          <cell r="D46" t="str">
            <v>410 Sistema Nacional</v>
          </cell>
          <cell r="E46">
            <v>37489</v>
          </cell>
          <cell r="F46" t="str">
            <v>VARIOS</v>
          </cell>
          <cell r="G46" t="str">
            <v>VARIOS</v>
          </cell>
          <cell r="H46" t="str">
            <v>MVA
MVAR</v>
          </cell>
          <cell r="I46" t="str">
            <v>4 252,00
25,2</v>
          </cell>
          <cell r="J46">
            <v>2978605855</v>
          </cell>
          <cell r="K46">
            <v>3221050517</v>
          </cell>
          <cell r="M46" t="str">
            <v>Terminado Totalmente</v>
          </cell>
        </row>
        <row r="47">
          <cell r="B47">
            <v>38</v>
          </cell>
          <cell r="C47" t="str">
            <v>CC</v>
          </cell>
          <cell r="D47" t="str">
            <v>El Sauz Conversión TG a CC</v>
          </cell>
          <cell r="E47">
            <v>37955</v>
          </cell>
          <cell r="F47" t="str">
            <v>PEDRO ESCOBEDO</v>
          </cell>
          <cell r="G47" t="str">
            <v>QUERÉTARO</v>
          </cell>
          <cell r="H47" t="str">
            <v>MW</v>
          </cell>
          <cell r="I47" t="str">
            <v>137,00</v>
          </cell>
          <cell r="J47">
            <v>1985507112</v>
          </cell>
          <cell r="K47">
            <v>2117023356</v>
          </cell>
          <cell r="L47">
            <v>30094800</v>
          </cell>
          <cell r="M47" t="str">
            <v>Terminado Totalmente</v>
          </cell>
        </row>
        <row r="48">
          <cell r="B48">
            <v>39</v>
          </cell>
          <cell r="C48" t="str">
            <v>LT</v>
          </cell>
          <cell r="D48" t="str">
            <v>414 Norte-Occidental</v>
          </cell>
          <cell r="E48">
            <v>37795</v>
          </cell>
          <cell r="F48" t="str">
            <v>VARIOS</v>
          </cell>
          <cell r="G48" t="str">
            <v>VARIOS</v>
          </cell>
          <cell r="H48" t="str">
            <v>km-C
MVAR</v>
          </cell>
          <cell r="I48" t="str">
            <v>360,00
54,00</v>
          </cell>
          <cell r="J48">
            <v>1190541516</v>
          </cell>
          <cell r="K48">
            <v>1221509058</v>
          </cell>
          <cell r="L48">
            <v>65937000</v>
          </cell>
          <cell r="M48" t="str">
            <v>Terminado Totalmente</v>
          </cell>
        </row>
        <row r="49">
          <cell r="B49">
            <v>40</v>
          </cell>
          <cell r="C49" t="str">
            <v>LT</v>
          </cell>
          <cell r="D49" t="str">
            <v>502 Oriental-Norte</v>
          </cell>
          <cell r="E49">
            <v>38200</v>
          </cell>
          <cell r="F49" t="str">
            <v>VARIOS</v>
          </cell>
          <cell r="G49" t="str">
            <v>VARIOS</v>
          </cell>
          <cell r="H49" t="str">
            <v>km-C</v>
          </cell>
          <cell r="I49" t="str">
            <v>243,4</v>
          </cell>
          <cell r="J49">
            <v>329338892</v>
          </cell>
          <cell r="K49">
            <v>275328546</v>
          </cell>
          <cell r="L49">
            <v>80817000</v>
          </cell>
          <cell r="M49" t="str">
            <v>Terminado Totalmente</v>
          </cell>
        </row>
        <row r="50">
          <cell r="B50">
            <v>41</v>
          </cell>
          <cell r="C50" t="str">
            <v>LT</v>
          </cell>
          <cell r="D50" t="str">
            <v>506 Saltillo-Cañada</v>
          </cell>
          <cell r="E50">
            <v>37966</v>
          </cell>
          <cell r="F50" t="str">
            <v>VARIOS</v>
          </cell>
          <cell r="G50" t="str">
            <v>VARIOS</v>
          </cell>
          <cell r="H50" t="str">
            <v>km-C
MVAR</v>
          </cell>
          <cell r="I50" t="str">
            <v>694,00
566,7</v>
          </cell>
          <cell r="J50">
            <v>4681916196</v>
          </cell>
          <cell r="K50">
            <v>4599862398</v>
          </cell>
          <cell r="L50">
            <v>463140000</v>
          </cell>
          <cell r="M50" t="str">
            <v>Terminado Totalmente</v>
          </cell>
        </row>
        <row r="51">
          <cell r="B51">
            <v>42</v>
          </cell>
          <cell r="C51" t="str">
            <v>LT</v>
          </cell>
          <cell r="D51" t="str">
            <v>Red Asociada de la Central Tamazunchale</v>
          </cell>
          <cell r="E51">
            <v>38958</v>
          </cell>
          <cell r="F51" t="str">
            <v>VARIOS</v>
          </cell>
          <cell r="G51" t="str">
            <v>VARIOS</v>
          </cell>
          <cell r="H51" t="str">
            <v>km-C
MVA
MVAR</v>
          </cell>
          <cell r="I51" t="str">
            <v>397,1
375,00
233,3</v>
          </cell>
          <cell r="J51">
            <v>1984914847</v>
          </cell>
          <cell r="K51">
            <v>1997594467</v>
          </cell>
          <cell r="L51">
            <v>148883216</v>
          </cell>
          <cell r="M51" t="str">
            <v>Terminado Totalmente</v>
          </cell>
        </row>
        <row r="52">
          <cell r="B52">
            <v>43</v>
          </cell>
          <cell r="C52" t="str">
            <v>LT</v>
          </cell>
          <cell r="D52" t="str">
            <v>Red Asociada de la Central Río Bravo III</v>
          </cell>
          <cell r="E52">
            <v>37904</v>
          </cell>
          <cell r="F52" t="str">
            <v>MATAMOROS</v>
          </cell>
          <cell r="G52" t="str">
            <v>TAMAULIPAS</v>
          </cell>
          <cell r="H52" t="str">
            <v>km-C
MVA</v>
          </cell>
          <cell r="I52" t="str">
            <v>251,5
500,00</v>
          </cell>
          <cell r="J52">
            <v>752495872</v>
          </cell>
          <cell r="K52">
            <v>813745536</v>
          </cell>
          <cell r="M52" t="str">
            <v>Terminado Totalmente</v>
          </cell>
        </row>
        <row r="53">
          <cell r="B53">
            <v>44</v>
          </cell>
          <cell r="C53" t="str">
            <v>SE</v>
          </cell>
          <cell r="D53" t="str">
            <v>412 Compensación Norte</v>
          </cell>
          <cell r="E53">
            <v>37750</v>
          </cell>
          <cell r="F53" t="str">
            <v>VARIOS</v>
          </cell>
          <cell r="G53" t="str">
            <v>VARIOS</v>
          </cell>
          <cell r="H53" t="str">
            <v>MVAR</v>
          </cell>
          <cell r="I53" t="str">
            <v>350,00</v>
          </cell>
          <cell r="J53">
            <v>384643600</v>
          </cell>
          <cell r="K53">
            <v>409144200</v>
          </cell>
          <cell r="L53">
            <v>6807600</v>
          </cell>
          <cell r="M53" t="str">
            <v>Terminado Totalmente</v>
          </cell>
        </row>
        <row r="54">
          <cell r="B54">
            <v>45</v>
          </cell>
          <cell r="C54" t="str">
            <v>SE</v>
          </cell>
          <cell r="D54" t="str">
            <v>413  Noroeste-Occidental</v>
          </cell>
          <cell r="E54">
            <v>37995</v>
          </cell>
          <cell r="F54" t="str">
            <v>VARIOS</v>
          </cell>
          <cell r="G54" t="str">
            <v>VARIOS</v>
          </cell>
          <cell r="H54" t="str">
            <v>km-C
MVA</v>
          </cell>
          <cell r="I54" t="str">
            <v>58,3
1 100,00</v>
          </cell>
          <cell r="J54">
            <v>985449232</v>
          </cell>
          <cell r="K54">
            <v>1065660216</v>
          </cell>
          <cell r="M54" t="str">
            <v>Terminado Totalmente</v>
          </cell>
        </row>
        <row r="55">
          <cell r="B55">
            <v>46</v>
          </cell>
          <cell r="C55" t="str">
            <v>SE</v>
          </cell>
          <cell r="D55" t="str">
            <v>503 Oriental</v>
          </cell>
          <cell r="E55">
            <v>38082</v>
          </cell>
          <cell r="F55" t="str">
            <v>VARIOS</v>
          </cell>
          <cell r="G55" t="str">
            <v>VARIOS</v>
          </cell>
          <cell r="H55" t="str">
            <v>MVA</v>
          </cell>
          <cell r="I55" t="str">
            <v>189,00</v>
          </cell>
          <cell r="J55">
            <v>368108036</v>
          </cell>
          <cell r="K55">
            <v>398070318</v>
          </cell>
          <cell r="M55" t="str">
            <v>Terminado Totalmente</v>
          </cell>
        </row>
        <row r="56">
          <cell r="B56">
            <v>47</v>
          </cell>
          <cell r="C56" t="str">
            <v>SE</v>
          </cell>
          <cell r="D56" t="str">
            <v>504 Norte-Occidental</v>
          </cell>
          <cell r="E56">
            <v>37685</v>
          </cell>
          <cell r="F56" t="str">
            <v>VARIOS</v>
          </cell>
          <cell r="G56" t="str">
            <v>VARIOS</v>
          </cell>
          <cell r="H56" t="str">
            <v>MVA</v>
          </cell>
          <cell r="I56" t="str">
            <v>430,00</v>
          </cell>
          <cell r="J56">
            <v>770544898</v>
          </cell>
          <cell r="K56">
            <v>833263669</v>
          </cell>
          <cell r="M56" t="str">
            <v>Terminado Totalmente</v>
          </cell>
        </row>
        <row r="57">
          <cell r="B57">
            <v>48</v>
          </cell>
          <cell r="C57" t="str">
            <v>CCI</v>
          </cell>
          <cell r="D57" t="str">
            <v>Baja California Sur I</v>
          </cell>
          <cell r="E57">
            <v>38562</v>
          </cell>
          <cell r="F57" t="str">
            <v>PAZ, LA</v>
          </cell>
          <cell r="G57" t="str">
            <v>BAJA CALIFORNIA SUR</v>
          </cell>
          <cell r="H57" t="str">
            <v>MW</v>
          </cell>
          <cell r="I57" t="str">
            <v>41,31</v>
          </cell>
          <cell r="J57">
            <v>1011672972</v>
          </cell>
          <cell r="K57">
            <v>1041634745</v>
          </cell>
          <cell r="L57">
            <v>52383701</v>
          </cell>
          <cell r="M57" t="str">
            <v>Terminado Totalmente</v>
          </cell>
        </row>
        <row r="58">
          <cell r="B58">
            <v>49</v>
          </cell>
          <cell r="C58" t="str">
            <v>LT</v>
          </cell>
          <cell r="D58" t="str">
            <v>609 Transmisión Noroeste-Occidental</v>
          </cell>
          <cell r="E58">
            <v>38546</v>
          </cell>
          <cell r="F58" t="str">
            <v>VARIOS</v>
          </cell>
          <cell r="G58" t="str">
            <v>VARIOS</v>
          </cell>
          <cell r="H58" t="str">
            <v>km-C
MVA</v>
          </cell>
          <cell r="I58" t="str">
            <v>916,00
375,00</v>
          </cell>
          <cell r="J58">
            <v>2410068111</v>
          </cell>
          <cell r="K58">
            <v>2359521209</v>
          </cell>
          <cell r="L58">
            <v>246715236</v>
          </cell>
          <cell r="M58" t="str">
            <v>Terminado Totalmente</v>
          </cell>
        </row>
        <row r="59">
          <cell r="B59">
            <v>50</v>
          </cell>
          <cell r="C59" t="str">
            <v>LT</v>
          </cell>
          <cell r="D59" t="str">
            <v>610 Transmisión  Noroeste - Norte</v>
          </cell>
          <cell r="E59">
            <v>38275</v>
          </cell>
          <cell r="F59" t="str">
            <v>VARIOS</v>
          </cell>
          <cell r="G59" t="str">
            <v>VARIOS</v>
          </cell>
          <cell r="H59" t="str">
            <v>km-C
MVA
MVAR</v>
          </cell>
          <cell r="I59" t="str">
            <v>996,3
100,00
100,4</v>
          </cell>
          <cell r="J59">
            <v>2941101392</v>
          </cell>
          <cell r="K59">
            <v>2835984166</v>
          </cell>
          <cell r="L59">
            <v>344509200</v>
          </cell>
          <cell r="M59" t="str">
            <v>Terminado Totalmente</v>
          </cell>
        </row>
        <row r="60">
          <cell r="B60">
            <v>51</v>
          </cell>
          <cell r="C60" t="str">
            <v>LT</v>
          </cell>
          <cell r="D60" t="str">
            <v>612 Subtransmisión Norte - Noreste</v>
          </cell>
          <cell r="E60">
            <v>39854</v>
          </cell>
          <cell r="F60" t="str">
            <v>VARIOS</v>
          </cell>
          <cell r="G60" t="str">
            <v>VARIOS</v>
          </cell>
          <cell r="H60" t="str">
            <v>km-C</v>
          </cell>
          <cell r="I60" t="str">
            <v>19,7</v>
          </cell>
          <cell r="J60">
            <v>492338338</v>
          </cell>
          <cell r="K60">
            <v>532412389</v>
          </cell>
          <cell r="M60" t="str">
            <v>Terminado Totalmente</v>
          </cell>
        </row>
        <row r="61">
          <cell r="B61">
            <v>52</v>
          </cell>
          <cell r="C61" t="str">
            <v>LT</v>
          </cell>
          <cell r="D61" t="str">
            <v>613 Subtransmisión  Occidental</v>
          </cell>
          <cell r="E61">
            <v>38200</v>
          </cell>
          <cell r="F61" t="str">
            <v>VARIOS</v>
          </cell>
          <cell r="G61" t="str">
            <v>VARIOS</v>
          </cell>
          <cell r="H61" t="str">
            <v>km-C</v>
          </cell>
          <cell r="I61" t="str">
            <v>159,00</v>
          </cell>
          <cell r="J61">
            <v>537519316</v>
          </cell>
          <cell r="K61">
            <v>511799888</v>
          </cell>
          <cell r="L61">
            <v>69471000</v>
          </cell>
          <cell r="M61" t="str">
            <v>Terminado Totalmente</v>
          </cell>
        </row>
        <row r="62">
          <cell r="B62">
            <v>53</v>
          </cell>
          <cell r="C62" t="str">
            <v>LT</v>
          </cell>
          <cell r="D62" t="str">
            <v>614 Subtransmisión Oriental</v>
          </cell>
          <cell r="E62">
            <v>38353</v>
          </cell>
          <cell r="F62" t="str">
            <v>VARIOS</v>
          </cell>
          <cell r="G62" t="str">
            <v>VARIOS</v>
          </cell>
          <cell r="H62" t="str">
            <v>km-C</v>
          </cell>
          <cell r="I62" t="str">
            <v>37,2</v>
          </cell>
          <cell r="J62">
            <v>286712872</v>
          </cell>
          <cell r="K62">
            <v>310049966</v>
          </cell>
          <cell r="M62" t="str">
            <v>Terminado Totalmente</v>
          </cell>
        </row>
        <row r="63">
          <cell r="B63">
            <v>54</v>
          </cell>
          <cell r="C63" t="str">
            <v>LT</v>
          </cell>
          <cell r="D63" t="str">
            <v>615 Subtransmisión Peninsular</v>
          </cell>
          <cell r="E63">
            <v>38279</v>
          </cell>
          <cell r="F63" t="str">
            <v>VARIOS</v>
          </cell>
          <cell r="G63" t="str">
            <v>VARIOS</v>
          </cell>
          <cell r="H63" t="str">
            <v>km-C</v>
          </cell>
          <cell r="I63" t="str">
            <v>89,5</v>
          </cell>
          <cell r="J63">
            <v>454233751</v>
          </cell>
          <cell r="K63">
            <v>483388313</v>
          </cell>
          <cell r="L63">
            <v>7817952</v>
          </cell>
          <cell r="M63" t="str">
            <v>Terminado Totalmente</v>
          </cell>
        </row>
        <row r="64">
          <cell r="B64">
            <v>55</v>
          </cell>
          <cell r="C64" t="str">
            <v>LT</v>
          </cell>
          <cell r="D64" t="str">
            <v>Red Asociada de Transmisión  de la CCI Baja California Sur I</v>
          </cell>
          <cell r="E64">
            <v>38026</v>
          </cell>
          <cell r="F64" t="str">
            <v>VARIOS</v>
          </cell>
          <cell r="G64" t="str">
            <v>VARIOS</v>
          </cell>
          <cell r="H64" t="str">
            <v>km-C
MVA</v>
          </cell>
          <cell r="I64" t="str">
            <v>49,6
133,3</v>
          </cell>
          <cell r="J64">
            <v>467475807</v>
          </cell>
          <cell r="K64">
            <v>393926164</v>
          </cell>
          <cell r="L64">
            <v>111600000</v>
          </cell>
          <cell r="M64" t="str">
            <v>Terminado Totalmente</v>
          </cell>
        </row>
        <row r="65">
          <cell r="B65">
            <v>57</v>
          </cell>
          <cell r="C65" t="str">
            <v>LT</v>
          </cell>
          <cell r="D65" t="str">
            <v>1012 Red de Transmisión Asociada a la CCC Baja California</v>
          </cell>
          <cell r="E65">
            <v>39692</v>
          </cell>
          <cell r="F65" t="str">
            <v>ENSENADA</v>
          </cell>
          <cell r="G65" t="str">
            <v>BAJA CALIFORNIA</v>
          </cell>
          <cell r="H65" t="str">
            <v>km-C</v>
          </cell>
          <cell r="I65" t="str">
            <v>8,2</v>
          </cell>
          <cell r="J65">
            <v>248053704</v>
          </cell>
          <cell r="K65">
            <v>255910090</v>
          </cell>
          <cell r="L65">
            <v>12334032</v>
          </cell>
          <cell r="M65" t="str">
            <v>Terminado Totalmente</v>
          </cell>
        </row>
        <row r="66">
          <cell r="B66">
            <v>58</v>
          </cell>
          <cell r="C66" t="str">
            <v>SE</v>
          </cell>
          <cell r="D66" t="str">
            <v>607 Sistema Bajío - Oriental</v>
          </cell>
          <cell r="E66">
            <v>38037</v>
          </cell>
          <cell r="F66" t="str">
            <v>VARIOS</v>
          </cell>
          <cell r="G66" t="str">
            <v>VARIOS</v>
          </cell>
          <cell r="H66" t="str">
            <v>km-C
MVA</v>
          </cell>
          <cell r="I66" t="str">
            <v>149,39
1 808,00</v>
          </cell>
          <cell r="J66">
            <v>1341262312</v>
          </cell>
          <cell r="K66">
            <v>1450434826</v>
          </cell>
          <cell r="M66" t="str">
            <v>Terminado Totalmente</v>
          </cell>
        </row>
        <row r="67">
          <cell r="B67">
            <v>59</v>
          </cell>
          <cell r="C67" t="str">
            <v>SE</v>
          </cell>
          <cell r="D67" t="str">
            <v>611 Subtransmisión Baja California - Noroeste</v>
          </cell>
          <cell r="E67">
            <v>38650</v>
          </cell>
          <cell r="F67" t="str">
            <v>VARIOS</v>
          </cell>
          <cell r="G67" t="str">
            <v>VARIOS</v>
          </cell>
          <cell r="H67" t="str">
            <v>km-C
MVA
MVAR</v>
          </cell>
          <cell r="I67" t="str">
            <v>1,00
300,00
18,00</v>
          </cell>
          <cell r="J67">
            <v>523625328</v>
          </cell>
          <cell r="K67">
            <v>563442788</v>
          </cell>
          <cell r="L67">
            <v>2803206</v>
          </cell>
          <cell r="M67" t="str">
            <v>Terminado Totalmente</v>
          </cell>
        </row>
        <row r="68">
          <cell r="B68">
            <v>60</v>
          </cell>
          <cell r="C68" t="str">
            <v>SUV</v>
          </cell>
          <cell r="D68" t="str">
            <v>Suministro de Vapor a las Centrales de Cerro Prieto</v>
          </cell>
          <cell r="E68">
            <v>38163</v>
          </cell>
          <cell r="F68" t="str">
            <v>MEXICALI</v>
          </cell>
          <cell r="G68" t="str">
            <v>BAJA CALIFORNIA</v>
          </cell>
          <cell r="H68" t="str">
            <v>MW
Ton/hr</v>
          </cell>
          <cell r="I68" t="str">
            <v>1,00
2 000,00</v>
          </cell>
          <cell r="J68">
            <v>1949799155</v>
          </cell>
          <cell r="K68">
            <v>2108503738</v>
          </cell>
          <cell r="M68" t="str">
            <v>Terminado Totalmente</v>
          </cell>
        </row>
        <row r="69">
          <cell r="B69">
            <v>61</v>
          </cell>
          <cell r="C69" t="str">
            <v>CC</v>
          </cell>
          <cell r="D69" t="str">
            <v>Hermosillo Conversión de TG a CC</v>
          </cell>
          <cell r="E69">
            <v>38598</v>
          </cell>
          <cell r="F69" t="str">
            <v>HERMOSILLO</v>
          </cell>
          <cell r="G69" t="str">
            <v>SONORA</v>
          </cell>
          <cell r="H69" t="str">
            <v>MW</v>
          </cell>
          <cell r="I69" t="str">
            <v>88,00</v>
          </cell>
          <cell r="J69">
            <v>1383750423</v>
          </cell>
          <cell r="K69">
            <v>1431970829</v>
          </cell>
          <cell r="L69">
            <v>64410442</v>
          </cell>
          <cell r="M69" t="str">
            <v>Terminado Totalmente</v>
          </cell>
        </row>
        <row r="70">
          <cell r="B70">
            <v>62</v>
          </cell>
          <cell r="C70" t="str">
            <v>CCE</v>
          </cell>
          <cell r="D70" t="str">
            <v>Pacífico</v>
          </cell>
          <cell r="E70">
            <v>40258</v>
          </cell>
          <cell r="F70" t="str">
            <v>UNIÓN, LA</v>
          </cell>
          <cell r="G70" t="str">
            <v>GUERRERO</v>
          </cell>
          <cell r="H70" t="str">
            <v>MW</v>
          </cell>
          <cell r="I70" t="str">
            <v>651,2</v>
          </cell>
          <cell r="J70">
            <v>15168443466</v>
          </cell>
          <cell r="K70">
            <v>11792883767</v>
          </cell>
          <cell r="L70">
            <v>411017666</v>
          </cell>
          <cell r="M70" t="str">
            <v>Terminado Totalmente</v>
          </cell>
        </row>
        <row r="71">
          <cell r="B71">
            <v>63</v>
          </cell>
          <cell r="C71" t="str">
            <v>CH</v>
          </cell>
          <cell r="D71" t="str">
            <v>El Cajón</v>
          </cell>
          <cell r="E71">
            <v>39141</v>
          </cell>
          <cell r="F71" t="str">
            <v>YESCA, LA</v>
          </cell>
          <cell r="G71" t="str">
            <v>NAYARIT</v>
          </cell>
          <cell r="H71" t="str">
            <v>MW</v>
          </cell>
          <cell r="I71" t="str">
            <v>750,00</v>
          </cell>
          <cell r="J71">
            <v>16961590473</v>
          </cell>
          <cell r="K71">
            <v>15502808371</v>
          </cell>
          <cell r="L71">
            <v>2839376676</v>
          </cell>
          <cell r="M71" t="str">
            <v>Terminado Totalmente</v>
          </cell>
        </row>
        <row r="72">
          <cell r="B72">
            <v>64</v>
          </cell>
          <cell r="C72" t="str">
            <v>LT</v>
          </cell>
          <cell r="D72" t="str">
            <v>Líneas Centro</v>
          </cell>
          <cell r="E72">
            <v>38922</v>
          </cell>
          <cell r="F72" t="str">
            <v>VARIOS</v>
          </cell>
          <cell r="G72" t="str">
            <v>VARIOS</v>
          </cell>
          <cell r="H72" t="str">
            <v>km-C
MVA
MVAR</v>
          </cell>
          <cell r="I72" t="str">
            <v>16,9
40,00
2,4</v>
          </cell>
          <cell r="J72">
            <v>115126927</v>
          </cell>
          <cell r="K72">
            <v>124497724</v>
          </cell>
          <cell r="M72" t="str">
            <v>Terminado Totalmente</v>
          </cell>
        </row>
        <row r="73">
          <cell r="B73">
            <v>65</v>
          </cell>
          <cell r="C73" t="str">
            <v>LT</v>
          </cell>
          <cell r="D73" t="str">
            <v>Red de Transmisión  Asociada a la CH el Cajón</v>
          </cell>
          <cell r="E73">
            <v>38905</v>
          </cell>
          <cell r="F73" t="str">
            <v>YESCA, LA</v>
          </cell>
          <cell r="G73" t="str">
            <v>NAYARIT</v>
          </cell>
          <cell r="H73" t="str">
            <v>km-C
MVAR</v>
          </cell>
          <cell r="I73" t="str">
            <v>239,00
166,7</v>
          </cell>
          <cell r="J73">
            <v>1195506382</v>
          </cell>
          <cell r="K73">
            <v>1270668653</v>
          </cell>
          <cell r="L73">
            <v>22146388</v>
          </cell>
          <cell r="M73" t="str">
            <v>Terminado Totalmente</v>
          </cell>
        </row>
        <row r="74">
          <cell r="B74">
            <v>66</v>
          </cell>
          <cell r="C74" t="str">
            <v>LT</v>
          </cell>
          <cell r="D74" t="str">
            <v>Red de Transmisión Asociada a Altamira V</v>
          </cell>
          <cell r="E74">
            <v>38544</v>
          </cell>
          <cell r="F74" t="str">
            <v>VARIOS</v>
          </cell>
          <cell r="G74" t="str">
            <v>VARIOS</v>
          </cell>
          <cell r="H74" t="str">
            <v>km-C
MVAR</v>
          </cell>
          <cell r="I74" t="str">
            <v>506,9
124,00</v>
          </cell>
          <cell r="J74">
            <v>1396273107</v>
          </cell>
          <cell r="K74">
            <v>1394490174</v>
          </cell>
          <cell r="L74">
            <v>115433069</v>
          </cell>
          <cell r="M74" t="str">
            <v>Terminado Totalmente</v>
          </cell>
        </row>
        <row r="75">
          <cell r="B75">
            <v>67</v>
          </cell>
          <cell r="C75" t="str">
            <v>LT</v>
          </cell>
          <cell r="D75" t="str">
            <v>Red de Transmisión Asociada a la la Laguna II</v>
          </cell>
          <cell r="E75">
            <v>38288</v>
          </cell>
          <cell r="F75" t="str">
            <v>VARIOS</v>
          </cell>
          <cell r="G75" t="str">
            <v>VARIOS</v>
          </cell>
          <cell r="H75" t="str">
            <v>km-C</v>
          </cell>
          <cell r="I75" t="str">
            <v>57,8</v>
          </cell>
          <cell r="J75">
            <v>351782828</v>
          </cell>
          <cell r="K75">
            <v>380416314</v>
          </cell>
          <cell r="M75" t="str">
            <v>Terminado Totalmente</v>
          </cell>
        </row>
        <row r="76">
          <cell r="B76">
            <v>68</v>
          </cell>
          <cell r="C76" t="str">
            <v>LT</v>
          </cell>
          <cell r="D76" t="str">
            <v>Red de Transmisión  Asociada a el Pacífico</v>
          </cell>
          <cell r="E76">
            <v>39988</v>
          </cell>
          <cell r="F76" t="str">
            <v>VARIOS</v>
          </cell>
          <cell r="G76" t="str">
            <v>VARIOS</v>
          </cell>
          <cell r="H76" t="str">
            <v>km-C
MVAR</v>
          </cell>
          <cell r="I76" t="str">
            <v>282,3
990,5</v>
          </cell>
          <cell r="J76">
            <v>2172600577</v>
          </cell>
          <cell r="K76">
            <v>1726729382</v>
          </cell>
          <cell r="L76">
            <v>622710776</v>
          </cell>
          <cell r="M76" t="str">
            <v>Terminado Totalmente</v>
          </cell>
        </row>
        <row r="77">
          <cell r="B77">
            <v>69</v>
          </cell>
          <cell r="C77" t="str">
            <v>LT</v>
          </cell>
          <cell r="D77" t="str">
            <v>707 Enlace Norte-Sur</v>
          </cell>
          <cell r="E77">
            <v>38121</v>
          </cell>
          <cell r="F77" t="str">
            <v>VARIOS</v>
          </cell>
          <cell r="G77" t="str">
            <v>VARIOS</v>
          </cell>
          <cell r="H77" t="str">
            <v>km-C
MVAR</v>
          </cell>
          <cell r="I77" t="str">
            <v>443,9
300,00</v>
          </cell>
          <cell r="J77">
            <v>625315340</v>
          </cell>
          <cell r="K77">
            <v>617716100</v>
          </cell>
          <cell r="L77">
            <v>58497000</v>
          </cell>
          <cell r="M77" t="str">
            <v>Terminado Totalmente</v>
          </cell>
        </row>
        <row r="78">
          <cell r="B78">
            <v>70</v>
          </cell>
          <cell r="C78" t="str">
            <v>LT</v>
          </cell>
          <cell r="D78" t="str">
            <v>Riviera Maya</v>
          </cell>
          <cell r="E78">
            <v>38350</v>
          </cell>
          <cell r="F78" t="str">
            <v>VARIOS</v>
          </cell>
          <cell r="G78" t="str">
            <v>VARIOS</v>
          </cell>
          <cell r="H78" t="str">
            <v>km-C</v>
          </cell>
          <cell r="I78" t="str">
            <v>370,00</v>
          </cell>
          <cell r="J78">
            <v>697382755</v>
          </cell>
          <cell r="K78">
            <v>690283814</v>
          </cell>
          <cell r="L78">
            <v>63862654</v>
          </cell>
          <cell r="M78" t="str">
            <v>Terminado Totalmente</v>
          </cell>
        </row>
        <row r="79">
          <cell r="B79">
            <v>71</v>
          </cell>
          <cell r="C79" t="str">
            <v>PRR</v>
          </cell>
          <cell r="D79" t="str">
            <v>Presa Reguladora Amata</v>
          </cell>
          <cell r="E79">
            <v>38578</v>
          </cell>
          <cell r="F79" t="str">
            <v>COSALÁ</v>
          </cell>
          <cell r="G79" t="str">
            <v>SINALOA</v>
          </cell>
          <cell r="H79" t="str">
            <v>GWH</v>
          </cell>
          <cell r="I79" t="str">
            <v>36,8</v>
          </cell>
          <cell r="J79">
            <v>289800685</v>
          </cell>
          <cell r="K79">
            <v>252500636</v>
          </cell>
          <cell r="L79">
            <v>60888476</v>
          </cell>
          <cell r="M79" t="str">
            <v>Terminado Totalmente</v>
          </cell>
        </row>
        <row r="80">
          <cell r="B80">
            <v>72</v>
          </cell>
          <cell r="C80" t="str">
            <v>RM</v>
          </cell>
          <cell r="D80" t="str">
            <v>Adolfo López Mateos</v>
          </cell>
          <cell r="E80">
            <v>38507</v>
          </cell>
          <cell r="F80" t="str">
            <v>TUXPAN</v>
          </cell>
          <cell r="G80" t="str">
            <v>VERACRUZ</v>
          </cell>
          <cell r="H80" t="str">
            <v>F.Planta</v>
          </cell>
          <cell r="I80" t="str">
            <v>77.4-77.4</v>
          </cell>
          <cell r="J80">
            <v>531621780</v>
          </cell>
          <cell r="K80">
            <v>574893320</v>
          </cell>
          <cell r="M80" t="str">
            <v>Terminado Totalmente</v>
          </cell>
        </row>
        <row r="81">
          <cell r="B81">
            <v>73</v>
          </cell>
          <cell r="C81" t="str">
            <v>RM</v>
          </cell>
          <cell r="D81" t="str">
            <v>Altamira Unidades 3 y 4</v>
          </cell>
          <cell r="E81">
            <v>40176</v>
          </cell>
          <cell r="F81" t="str">
            <v>ALTAMIRA</v>
          </cell>
          <cell r="G81" t="str">
            <v>TAMAULIPAS</v>
          </cell>
          <cell r="H81" t="str">
            <v>F.Planta</v>
          </cell>
          <cell r="I81" t="str">
            <v>73.49-79.92</v>
          </cell>
          <cell r="J81">
            <v>728284928</v>
          </cell>
          <cell r="K81">
            <v>787563934</v>
          </cell>
          <cell r="M81" t="str">
            <v>Terminado Totalmente</v>
          </cell>
        </row>
        <row r="82">
          <cell r="B82">
            <v>74</v>
          </cell>
          <cell r="C82" t="str">
            <v>RM</v>
          </cell>
          <cell r="D82" t="str">
            <v>Botello</v>
          </cell>
          <cell r="E82">
            <v>38457</v>
          </cell>
          <cell r="F82" t="str">
            <v>PANINDICUARO</v>
          </cell>
          <cell r="G82" t="str">
            <v>MICHOACÁN DE OCAMPO</v>
          </cell>
          <cell r="H82" t="str">
            <v>MW</v>
          </cell>
          <cell r="I82" t="str">
            <v>5,00</v>
          </cell>
          <cell r="J82">
            <v>109186185</v>
          </cell>
          <cell r="K82">
            <v>118073432</v>
          </cell>
          <cell r="M82" t="str">
            <v>Terminado Totalmente</v>
          </cell>
        </row>
        <row r="83">
          <cell r="B83">
            <v>75</v>
          </cell>
          <cell r="C83" t="str">
            <v>RM</v>
          </cell>
          <cell r="D83" t="str">
            <v>Carbón II (Unidad 3 Precipitador)</v>
          </cell>
          <cell r="E83">
            <v>38290</v>
          </cell>
          <cell r="F83" t="str">
            <v>NAVA</v>
          </cell>
          <cell r="G83" t="str">
            <v>COAHUILA DE ZARAGOZA</v>
          </cell>
          <cell r="H83" t="str">
            <v>F.Planta</v>
          </cell>
          <cell r="I83" t="str">
            <v>74.9-81.3</v>
          </cell>
          <cell r="J83">
            <v>198747273</v>
          </cell>
          <cell r="K83">
            <v>214924376</v>
          </cell>
          <cell r="M83" t="str">
            <v>Terminado Totalmente</v>
          </cell>
        </row>
        <row r="84">
          <cell r="B84">
            <v>76</v>
          </cell>
          <cell r="C84" t="str">
            <v>RM</v>
          </cell>
          <cell r="D84" t="str">
            <v>Carlos Rodríguez Rivero</v>
          </cell>
          <cell r="E84">
            <v>38596</v>
          </cell>
          <cell r="F84" t="str">
            <v>GUAYMAS</v>
          </cell>
          <cell r="G84" t="str">
            <v>SONORA</v>
          </cell>
          <cell r="H84" t="str">
            <v>F.Planta</v>
          </cell>
          <cell r="I84" t="str">
            <v>56.43-67.75</v>
          </cell>
          <cell r="J84">
            <v>322775217</v>
          </cell>
          <cell r="K84">
            <v>349047619</v>
          </cell>
          <cell r="M84" t="str">
            <v>Terminado Totalmente</v>
          </cell>
        </row>
        <row r="85">
          <cell r="B85">
            <v>77</v>
          </cell>
          <cell r="C85" t="str">
            <v>RM</v>
          </cell>
          <cell r="D85" t="str">
            <v>Dos Bocas</v>
          </cell>
          <cell r="E85">
            <v>38449</v>
          </cell>
          <cell r="F85" t="str">
            <v>MEDELLIN</v>
          </cell>
          <cell r="G85" t="str">
            <v>VERACRUZ</v>
          </cell>
          <cell r="H85" t="str">
            <v>F.Planta</v>
          </cell>
          <cell r="I85">
            <v>75.290000000000006</v>
          </cell>
          <cell r="J85">
            <v>247742333</v>
          </cell>
          <cell r="K85">
            <v>267907406</v>
          </cell>
          <cell r="M85" t="str">
            <v>Terminado Totalmente</v>
          </cell>
        </row>
        <row r="86">
          <cell r="B86">
            <v>78</v>
          </cell>
          <cell r="C86" t="str">
            <v>RM</v>
          </cell>
          <cell r="D86" t="str">
            <v>Emilio Portes Gíl</v>
          </cell>
          <cell r="E86">
            <v>38088</v>
          </cell>
          <cell r="F86" t="str">
            <v>NUEVO LAREDO</v>
          </cell>
          <cell r="G86" t="str">
            <v>TAMAULIPAS</v>
          </cell>
          <cell r="H86" t="str">
            <v>F.Planta</v>
          </cell>
          <cell r="I86">
            <v>73.099999999999994</v>
          </cell>
          <cell r="J86">
            <v>4242277</v>
          </cell>
          <cell r="K86">
            <v>4587578</v>
          </cell>
          <cell r="M86" t="str">
            <v>Terminado Totalmente</v>
          </cell>
        </row>
        <row r="87">
          <cell r="B87">
            <v>79</v>
          </cell>
          <cell r="C87" t="str">
            <v>RM</v>
          </cell>
          <cell r="D87" t="str">
            <v>Francisco Pérez Ríos</v>
          </cell>
          <cell r="E87">
            <v>39588</v>
          </cell>
          <cell r="F87" t="str">
            <v>TULA DE ALLENDE</v>
          </cell>
          <cell r="G87" t="str">
            <v>HIDALGO</v>
          </cell>
          <cell r="H87" t="str">
            <v>F.Planta</v>
          </cell>
          <cell r="I87" t="str">
            <v>82.53-82.63</v>
          </cell>
          <cell r="J87">
            <v>2191066720</v>
          </cell>
          <cell r="K87">
            <v>2369409360</v>
          </cell>
          <cell r="M87" t="str">
            <v>Terminado Totalmente</v>
          </cell>
        </row>
        <row r="88">
          <cell r="B88">
            <v>80</v>
          </cell>
          <cell r="C88" t="str">
            <v>RM</v>
          </cell>
          <cell r="D88" t="str">
            <v>Gómez Palacio</v>
          </cell>
          <cell r="E88">
            <v>38579</v>
          </cell>
          <cell r="F88" t="str">
            <v>GÓMEZ PALACIO</v>
          </cell>
          <cell r="G88" t="str">
            <v>DURANGO</v>
          </cell>
          <cell r="H88" t="str">
            <v>F.Planta</v>
          </cell>
          <cell r="I88">
            <v>67.45</v>
          </cell>
          <cell r="J88">
            <v>609963600</v>
          </cell>
          <cell r="K88">
            <v>548514000</v>
          </cell>
          <cell r="L88">
            <v>111097800</v>
          </cell>
          <cell r="M88" t="str">
            <v>Terminado Totalmente</v>
          </cell>
        </row>
        <row r="89">
          <cell r="B89">
            <v>82</v>
          </cell>
          <cell r="C89" t="str">
            <v>RM</v>
          </cell>
          <cell r="D89" t="str">
            <v>Huinalá</v>
          </cell>
          <cell r="E89">
            <v>38659</v>
          </cell>
          <cell r="F89" t="str">
            <v>PESQUERÍA</v>
          </cell>
          <cell r="G89" t="str">
            <v>NUEVO LEÓN</v>
          </cell>
          <cell r="H89" t="str">
            <v>F.Planta</v>
          </cell>
          <cell r="I89">
            <v>64.3</v>
          </cell>
          <cell r="J89">
            <v>10319966</v>
          </cell>
          <cell r="K89">
            <v>11159963</v>
          </cell>
          <cell r="M89" t="str">
            <v>Terminado Totalmente</v>
          </cell>
        </row>
        <row r="90">
          <cell r="B90">
            <v>83</v>
          </cell>
          <cell r="C90" t="str">
            <v>RM</v>
          </cell>
          <cell r="D90" t="str">
            <v>Ixtaczoquitlán</v>
          </cell>
          <cell r="E90">
            <v>38589</v>
          </cell>
          <cell r="F90" t="str">
            <v>IXTACZOQUITLÁN</v>
          </cell>
          <cell r="G90" t="str">
            <v>VERACRUZ</v>
          </cell>
          <cell r="H90" t="str">
            <v>MW</v>
          </cell>
          <cell r="I90" t="str">
            <v>85,00</v>
          </cell>
          <cell r="J90">
            <v>15743057</v>
          </cell>
          <cell r="K90">
            <v>17024468</v>
          </cell>
          <cell r="M90" t="str">
            <v>Terminado Totalmente</v>
          </cell>
        </row>
        <row r="91">
          <cell r="B91">
            <v>84</v>
          </cell>
          <cell r="C91" t="str">
            <v>RM</v>
          </cell>
          <cell r="D91" t="str">
            <v>José Aceves Pozos (Mazatlán II)</v>
          </cell>
          <cell r="E91">
            <v>39114</v>
          </cell>
          <cell r="F91" t="str">
            <v>MAZATLÁN</v>
          </cell>
          <cell r="G91" t="str">
            <v>SINALOA</v>
          </cell>
          <cell r="H91" t="str">
            <v>F.Planta</v>
          </cell>
          <cell r="I91" t="str">
            <v>68.51-62.03</v>
          </cell>
          <cell r="J91">
            <v>232354800</v>
          </cell>
          <cell r="K91">
            <v>251267400</v>
          </cell>
          <cell r="M91" t="str">
            <v>Terminado Totalmente</v>
          </cell>
        </row>
        <row r="92">
          <cell r="B92">
            <v>87</v>
          </cell>
          <cell r="C92" t="str">
            <v>RM</v>
          </cell>
          <cell r="D92" t="str">
            <v>Gral. Manuel Alvarez Moreno (Manzanillo)</v>
          </cell>
          <cell r="E92">
            <v>38488</v>
          </cell>
          <cell r="F92" t="str">
            <v>MANZANILLO</v>
          </cell>
          <cell r="G92" t="str">
            <v>COLIMA</v>
          </cell>
          <cell r="H92" t="str">
            <v>F.Planta</v>
          </cell>
          <cell r="I92" t="str">
            <v>82-84</v>
          </cell>
          <cell r="J92">
            <v>846240516</v>
          </cell>
          <cell r="K92">
            <v>915120558</v>
          </cell>
          <cell r="M92" t="str">
            <v>Terminado Totalmente</v>
          </cell>
        </row>
        <row r="93">
          <cell r="B93">
            <v>90</v>
          </cell>
          <cell r="C93" t="str">
            <v>RM</v>
          </cell>
          <cell r="D93" t="str">
            <v>CT Puerto Libertad</v>
          </cell>
          <cell r="E93">
            <v>38548</v>
          </cell>
          <cell r="F93" t="str">
            <v>PITIQUITO</v>
          </cell>
          <cell r="G93" t="str">
            <v>SONORA</v>
          </cell>
          <cell r="H93" t="str">
            <v>F.Planta</v>
          </cell>
          <cell r="I93">
            <v>66</v>
          </cell>
          <cell r="J93">
            <v>231168000</v>
          </cell>
          <cell r="K93">
            <v>249984000</v>
          </cell>
          <cell r="M93" t="str">
            <v>Terminado Totalmente</v>
          </cell>
        </row>
        <row r="94">
          <cell r="B94">
            <v>91</v>
          </cell>
          <cell r="C94" t="str">
            <v>RM</v>
          </cell>
          <cell r="D94" t="str">
            <v>Punta Prieta</v>
          </cell>
          <cell r="E94">
            <v>38862</v>
          </cell>
          <cell r="F94" t="str">
            <v>PAZ, LA</v>
          </cell>
          <cell r="G94" t="str">
            <v>BAJA CALIFORNIA SUR</v>
          </cell>
          <cell r="H94" t="str">
            <v>F.Planta</v>
          </cell>
          <cell r="I94" t="str">
            <v>66.31-66.42</v>
          </cell>
          <cell r="J94">
            <v>211159171</v>
          </cell>
          <cell r="K94">
            <v>214189025</v>
          </cell>
          <cell r="L94">
            <v>14157520</v>
          </cell>
          <cell r="M94" t="str">
            <v>Terminado Totalmente</v>
          </cell>
        </row>
        <row r="95">
          <cell r="B95">
            <v>92</v>
          </cell>
          <cell r="C95" t="str">
            <v>RM</v>
          </cell>
          <cell r="D95" t="str">
            <v>Salamanca</v>
          </cell>
          <cell r="E95">
            <v>38510</v>
          </cell>
          <cell r="F95" t="str">
            <v>SALAMANCA</v>
          </cell>
          <cell r="G95" t="str">
            <v>GUANAJUATO</v>
          </cell>
          <cell r="H95" t="str">
            <v>F.Planta</v>
          </cell>
          <cell r="I95" t="str">
            <v>78.5-70.36</v>
          </cell>
          <cell r="J95">
            <v>556428462</v>
          </cell>
          <cell r="K95">
            <v>601719151</v>
          </cell>
          <cell r="M95" t="str">
            <v>Terminado Totalmente</v>
          </cell>
        </row>
        <row r="96">
          <cell r="B96">
            <v>93</v>
          </cell>
          <cell r="C96" t="str">
            <v>RM</v>
          </cell>
          <cell r="D96" t="str">
            <v>Tuxpango</v>
          </cell>
          <cell r="E96">
            <v>38651</v>
          </cell>
          <cell r="F96" t="str">
            <v>TUXPANGUILLO</v>
          </cell>
          <cell r="G96" t="str">
            <v>VERACRUZ</v>
          </cell>
          <cell r="H96" t="str">
            <v>MW</v>
          </cell>
          <cell r="I96" t="str">
            <v>36,00</v>
          </cell>
          <cell r="J96">
            <v>298744684</v>
          </cell>
          <cell r="K96">
            <v>323061112</v>
          </cell>
          <cell r="M96" t="str">
            <v>Terminado Totalmente</v>
          </cell>
        </row>
        <row r="97">
          <cell r="B97">
            <v>94</v>
          </cell>
          <cell r="C97" t="str">
            <v>RM</v>
          </cell>
          <cell r="D97" t="str">
            <v>CT Valle de México</v>
          </cell>
          <cell r="E97">
            <v>38410</v>
          </cell>
          <cell r="F97" t="str">
            <v>ACOLMAN</v>
          </cell>
          <cell r="G97" t="str">
            <v>ESTADO DE MÉXICO</v>
          </cell>
          <cell r="H97" t="str">
            <v>F.Planta</v>
          </cell>
          <cell r="I97">
            <v>79.5</v>
          </cell>
          <cell r="J97">
            <v>99588000</v>
          </cell>
          <cell r="K97">
            <v>107694000</v>
          </cell>
          <cell r="M97" t="str">
            <v>Terminado Totalmente</v>
          </cell>
        </row>
        <row r="98">
          <cell r="B98">
            <v>95</v>
          </cell>
          <cell r="C98" t="str">
            <v>SE</v>
          </cell>
          <cell r="D98" t="str">
            <v>Norte</v>
          </cell>
          <cell r="E98">
            <v>38628</v>
          </cell>
          <cell r="F98" t="str">
            <v>VARIOS</v>
          </cell>
          <cell r="G98" t="str">
            <v>VARIOS</v>
          </cell>
          <cell r="H98" t="str">
            <v>MVA</v>
          </cell>
          <cell r="I98" t="str">
            <v>120,00</v>
          </cell>
          <cell r="J98">
            <v>132506908</v>
          </cell>
          <cell r="K98">
            <v>143292354</v>
          </cell>
          <cell r="M98" t="str">
            <v>Terminado Totalmente</v>
          </cell>
        </row>
        <row r="99">
          <cell r="B99">
            <v>98</v>
          </cell>
          <cell r="C99" t="str">
            <v>SE</v>
          </cell>
          <cell r="D99" t="str">
            <v>705 Capacitores</v>
          </cell>
          <cell r="E99">
            <v>38554</v>
          </cell>
          <cell r="F99" t="str">
            <v>VARIOS</v>
          </cell>
          <cell r="G99" t="str">
            <v>VARIOS</v>
          </cell>
          <cell r="H99" t="str">
            <v>MVAR</v>
          </cell>
          <cell r="I99" t="str">
            <v>158,00</v>
          </cell>
          <cell r="J99">
            <v>59845405</v>
          </cell>
          <cell r="K99">
            <v>64716542</v>
          </cell>
          <cell r="M99" t="str">
            <v>Terminado Totalmente</v>
          </cell>
        </row>
        <row r="100">
          <cell r="B100">
            <v>99</v>
          </cell>
          <cell r="C100" t="str">
            <v>SE</v>
          </cell>
          <cell r="D100" t="str">
            <v>708 Compensación Dinámicas Oriental-Norte</v>
          </cell>
          <cell r="E100">
            <v>38512</v>
          </cell>
          <cell r="F100" t="str">
            <v>VARIOS</v>
          </cell>
          <cell r="G100" t="str">
            <v>VARIOS</v>
          </cell>
          <cell r="H100" t="str">
            <v>MVAR</v>
          </cell>
          <cell r="I100" t="str">
            <v>1 190,00</v>
          </cell>
          <cell r="J100">
            <v>796152792</v>
          </cell>
          <cell r="K100">
            <v>833558684</v>
          </cell>
          <cell r="L100">
            <v>27397242</v>
          </cell>
          <cell r="M100" t="str">
            <v>Terminado Totalmente</v>
          </cell>
        </row>
        <row r="101">
          <cell r="B101">
            <v>100</v>
          </cell>
          <cell r="C101" t="str">
            <v>SLT</v>
          </cell>
          <cell r="D101" t="str">
            <v>701 Occidente - Centro</v>
          </cell>
          <cell r="E101">
            <v>38981</v>
          </cell>
          <cell r="F101" t="str">
            <v>VARIOS</v>
          </cell>
          <cell r="G101" t="str">
            <v>VARIOS</v>
          </cell>
          <cell r="H101" t="str">
            <v>km-C
MVA</v>
          </cell>
          <cell r="I101" t="str">
            <v>348,00
220,00</v>
          </cell>
          <cell r="J101">
            <v>1369448434</v>
          </cell>
          <cell r="K101">
            <v>1480915167</v>
          </cell>
          <cell r="M101" t="str">
            <v>Terminado Totalmente</v>
          </cell>
        </row>
        <row r="102">
          <cell r="B102">
            <v>101</v>
          </cell>
          <cell r="C102" t="str">
            <v>SLT</v>
          </cell>
          <cell r="D102" t="str">
            <v>702 Sureste -Peninsular</v>
          </cell>
          <cell r="E102">
            <v>38837</v>
          </cell>
          <cell r="F102" t="str">
            <v>VARIOS</v>
          </cell>
          <cell r="G102" t="str">
            <v>VARIOS</v>
          </cell>
          <cell r="H102" t="str">
            <v>km-C
MVA</v>
          </cell>
          <cell r="I102" t="str">
            <v>135,00
140,00</v>
          </cell>
          <cell r="J102">
            <v>479599038</v>
          </cell>
          <cell r="K102">
            <v>518636169</v>
          </cell>
          <cell r="M102" t="str">
            <v>Terminado Totalmente</v>
          </cell>
        </row>
        <row r="103">
          <cell r="B103">
            <v>102</v>
          </cell>
          <cell r="C103" t="str">
            <v>SLT</v>
          </cell>
          <cell r="D103" t="str">
            <v>703 Noreste-Norte</v>
          </cell>
          <cell r="E103">
            <v>38945</v>
          </cell>
          <cell r="F103" t="str">
            <v>VARIOS</v>
          </cell>
          <cell r="G103" t="str">
            <v>VARIOS</v>
          </cell>
          <cell r="H103" t="str">
            <v>km-C
MVA</v>
          </cell>
          <cell r="I103" t="str">
            <v>124,00
110,00</v>
          </cell>
          <cell r="J103">
            <v>333670918</v>
          </cell>
          <cell r="K103">
            <v>358784179</v>
          </cell>
          <cell r="L103">
            <v>2046000</v>
          </cell>
          <cell r="M103" t="str">
            <v>Terminado Totalmente</v>
          </cell>
        </row>
        <row r="104">
          <cell r="B104">
            <v>103</v>
          </cell>
          <cell r="C104" t="str">
            <v>SLT</v>
          </cell>
          <cell r="D104" t="str">
            <v>704 Baja California-Noroeste</v>
          </cell>
          <cell r="E104">
            <v>38630</v>
          </cell>
          <cell r="F104" t="str">
            <v>VARIOS</v>
          </cell>
          <cell r="G104" t="str">
            <v>VARIOS</v>
          </cell>
          <cell r="H104" t="str">
            <v>MVA</v>
          </cell>
          <cell r="I104" t="str">
            <v>80,00</v>
          </cell>
          <cell r="J104">
            <v>115087814</v>
          </cell>
          <cell r="K104">
            <v>124455427</v>
          </cell>
          <cell r="M104" t="str">
            <v>Terminado Totalmente</v>
          </cell>
        </row>
        <row r="105">
          <cell r="B105">
            <v>104</v>
          </cell>
          <cell r="C105" t="str">
            <v>SLT</v>
          </cell>
          <cell r="D105" t="str">
            <v>706 Sistemas Norte</v>
          </cell>
          <cell r="E105">
            <v>38566</v>
          </cell>
          <cell r="F105" t="str">
            <v>VARIOS</v>
          </cell>
          <cell r="G105" t="str">
            <v>VARIOS</v>
          </cell>
          <cell r="H105" t="str">
            <v>km-C
MVA
MVAR</v>
          </cell>
          <cell r="I105" t="str">
            <v>715,1
1 513,00
18,00</v>
          </cell>
          <cell r="J105">
            <v>3402223933</v>
          </cell>
          <cell r="K105">
            <v>3464876932</v>
          </cell>
          <cell r="L105">
            <v>141501044</v>
          </cell>
          <cell r="M105" t="str">
            <v>Terminado Totalmente</v>
          </cell>
        </row>
        <row r="106">
          <cell r="B106">
            <v>105</v>
          </cell>
          <cell r="C106" t="str">
            <v>SLT</v>
          </cell>
          <cell r="D106" t="str">
            <v>709 Sistemas Sur</v>
          </cell>
          <cell r="E106">
            <v>38793</v>
          </cell>
          <cell r="F106" t="str">
            <v>VARIOS</v>
          </cell>
          <cell r="G106" t="str">
            <v>VARIOS</v>
          </cell>
          <cell r="H106" t="str">
            <v>km-C
MVA</v>
          </cell>
          <cell r="I106" t="str">
            <v>353,00
2 115,00</v>
          </cell>
          <cell r="J106">
            <v>1953936942</v>
          </cell>
          <cell r="K106">
            <v>1887148430</v>
          </cell>
          <cell r="L106">
            <v>225829891</v>
          </cell>
          <cell r="M106" t="str">
            <v>Terminado Totalmente</v>
          </cell>
        </row>
        <row r="107">
          <cell r="B107">
            <v>106</v>
          </cell>
          <cell r="C107" t="str">
            <v>CC</v>
          </cell>
          <cell r="D107" t="str">
            <v>Conversión El Encino de TG a CC</v>
          </cell>
          <cell r="E107">
            <v>39067</v>
          </cell>
          <cell r="F107" t="str">
            <v>CHIHUAHUA</v>
          </cell>
          <cell r="G107" t="str">
            <v>CHIHUAHUA</v>
          </cell>
          <cell r="H107" t="str">
            <v>MW</v>
          </cell>
          <cell r="I107" t="str">
            <v>65,3</v>
          </cell>
          <cell r="J107">
            <v>1358080249</v>
          </cell>
          <cell r="K107">
            <v>1385630436</v>
          </cell>
          <cell r="L107">
            <v>82991228</v>
          </cell>
          <cell r="M107" t="str">
            <v>Terminado Totalmente</v>
          </cell>
        </row>
        <row r="108">
          <cell r="B108">
            <v>107</v>
          </cell>
          <cell r="C108" t="str">
            <v>CCI</v>
          </cell>
          <cell r="D108" t="str">
            <v>Baja California Sur II</v>
          </cell>
          <cell r="E108">
            <v>39243</v>
          </cell>
          <cell r="F108" t="str">
            <v>PAZ, LA</v>
          </cell>
          <cell r="G108" t="str">
            <v>BAJA CALIFORNIA SUR</v>
          </cell>
          <cell r="H108" t="str">
            <v>MW</v>
          </cell>
          <cell r="I108" t="str">
            <v>42,79</v>
          </cell>
          <cell r="J108">
            <v>1149540947</v>
          </cell>
          <cell r="K108">
            <v>1125127522</v>
          </cell>
          <cell r="L108">
            <v>117980711</v>
          </cell>
          <cell r="M108" t="str">
            <v>Terminado Totalmente</v>
          </cell>
        </row>
        <row r="109">
          <cell r="B109">
            <v>108</v>
          </cell>
          <cell r="C109" t="str">
            <v>LT</v>
          </cell>
          <cell r="D109" t="str">
            <v>807 Durango I</v>
          </cell>
          <cell r="E109">
            <v>38754</v>
          </cell>
          <cell r="F109" t="str">
            <v>VARIOS</v>
          </cell>
          <cell r="G109" t="str">
            <v>VARIOS</v>
          </cell>
          <cell r="H109" t="str">
            <v>km-C
MVAR</v>
          </cell>
          <cell r="I109" t="str">
            <v>248,00
33,3</v>
          </cell>
          <cell r="J109">
            <v>663896918</v>
          </cell>
          <cell r="K109">
            <v>637264979</v>
          </cell>
          <cell r="L109">
            <v>80670060</v>
          </cell>
          <cell r="M109" t="str">
            <v>Terminado Totalmente</v>
          </cell>
        </row>
        <row r="110">
          <cell r="B110">
            <v>110</v>
          </cell>
          <cell r="C110" t="str">
            <v>RM</v>
          </cell>
          <cell r="D110" t="str">
            <v>CCC Tula</v>
          </cell>
          <cell r="E110">
            <v>39148</v>
          </cell>
          <cell r="F110" t="str">
            <v>TULA DE ALLENDE</v>
          </cell>
          <cell r="G110" t="str">
            <v>HIDALGO</v>
          </cell>
          <cell r="H110" t="str">
            <v>F.Planta</v>
          </cell>
          <cell r="I110" t="str">
            <v>81.62-87.88</v>
          </cell>
          <cell r="J110">
            <v>90319298</v>
          </cell>
          <cell r="K110">
            <v>97670869</v>
          </cell>
          <cell r="M110" t="str">
            <v>Terminado Totalmente</v>
          </cell>
        </row>
        <row r="111">
          <cell r="B111">
            <v>111</v>
          </cell>
          <cell r="C111" t="str">
            <v>RM</v>
          </cell>
          <cell r="D111" t="str">
            <v>CGT Cerro Prieto  (U5)</v>
          </cell>
          <cell r="E111">
            <v>40040</v>
          </cell>
          <cell r="F111" t="str">
            <v>MEXICALI</v>
          </cell>
          <cell r="G111" t="str">
            <v>BAJA CALIFORNIA</v>
          </cell>
          <cell r="H111" t="str">
            <v>F.Planta</v>
          </cell>
          <cell r="I111">
            <v>75</v>
          </cell>
          <cell r="J111">
            <v>541345696</v>
          </cell>
          <cell r="K111">
            <v>585408718</v>
          </cell>
          <cell r="M111" t="str">
            <v>Terminado Totalmente</v>
          </cell>
        </row>
        <row r="112">
          <cell r="B112">
            <v>112</v>
          </cell>
          <cell r="C112" t="str">
            <v>RM</v>
          </cell>
          <cell r="D112" t="str">
            <v>CT Carbón II Unidades 2 y 4</v>
          </cell>
          <cell r="E112">
            <v>38621</v>
          </cell>
          <cell r="F112" t="str">
            <v>NAVA</v>
          </cell>
          <cell r="G112" t="str">
            <v>COAHUILA DE ZARAGOZA</v>
          </cell>
          <cell r="H112" t="str">
            <v>F.Planta</v>
          </cell>
          <cell r="I112" t="str">
            <v>80.31-74.31</v>
          </cell>
          <cell r="J112">
            <v>235463958</v>
          </cell>
          <cell r="K112">
            <v>254629629</v>
          </cell>
          <cell r="M112" t="str">
            <v>Terminado Totalmente</v>
          </cell>
        </row>
        <row r="113">
          <cell r="B113">
            <v>113</v>
          </cell>
          <cell r="C113" t="str">
            <v>RM</v>
          </cell>
          <cell r="D113" t="str">
            <v>CT Emilio Portes Gil Unidad 4</v>
          </cell>
          <cell r="E113">
            <v>39287</v>
          </cell>
          <cell r="F113" t="str">
            <v>RÍO BRAVO</v>
          </cell>
          <cell r="G113" t="str">
            <v>TAMAULIPAS</v>
          </cell>
          <cell r="H113" t="str">
            <v>F.Planta</v>
          </cell>
          <cell r="I113">
            <v>71</v>
          </cell>
          <cell r="J113">
            <v>616599670</v>
          </cell>
          <cell r="K113">
            <v>666788015</v>
          </cell>
          <cell r="M113" t="str">
            <v>Terminado Totalmente</v>
          </cell>
        </row>
        <row r="114">
          <cell r="B114">
            <v>114</v>
          </cell>
          <cell r="C114" t="str">
            <v>RM</v>
          </cell>
          <cell r="D114" t="str">
            <v>CT Francisco Pérez Ríos Unidad 5</v>
          </cell>
          <cell r="E114">
            <v>38847</v>
          </cell>
          <cell r="F114" t="str">
            <v>TULA DE ALLENDE</v>
          </cell>
          <cell r="G114" t="str">
            <v>HIDALGO</v>
          </cell>
          <cell r="H114" t="str">
            <v>F.Planta</v>
          </cell>
          <cell r="I114">
            <v>81.150000000000006</v>
          </cell>
          <cell r="J114">
            <v>525460000</v>
          </cell>
          <cell r="K114">
            <v>568230000</v>
          </cell>
          <cell r="M114" t="str">
            <v>Terminado Totalmente</v>
          </cell>
        </row>
        <row r="115">
          <cell r="B115">
            <v>117</v>
          </cell>
          <cell r="C115" t="str">
            <v>RM</v>
          </cell>
          <cell r="D115" t="str">
            <v>CT Pdte. Adolfo López Mateos Unidades 3, 4, 5 y 6</v>
          </cell>
          <cell r="E115">
            <v>39091</v>
          </cell>
          <cell r="F115" t="str">
            <v>TUXPAN</v>
          </cell>
          <cell r="G115" t="str">
            <v>VERACRUZ</v>
          </cell>
          <cell r="H115" t="str">
            <v>F.Planta</v>
          </cell>
          <cell r="I115" t="str">
            <v>86.7-82.2-85.8-86.6</v>
          </cell>
          <cell r="J115">
            <v>760240000</v>
          </cell>
          <cell r="K115">
            <v>822120000</v>
          </cell>
          <cell r="M115" t="str">
            <v>Terminado Totalmente</v>
          </cell>
        </row>
        <row r="116">
          <cell r="B116">
            <v>118</v>
          </cell>
          <cell r="C116" t="str">
            <v>RM</v>
          </cell>
          <cell r="D116" t="str">
            <v>CT Pdte. Plutarco Elías Calles Unidades 1 y 2</v>
          </cell>
          <cell r="E116">
            <v>39205</v>
          </cell>
          <cell r="F116" t="str">
            <v>UNIÓN, LA</v>
          </cell>
          <cell r="G116" t="str">
            <v>GUERRERO</v>
          </cell>
          <cell r="H116" t="str">
            <v>F.Planta</v>
          </cell>
          <cell r="I116" t="str">
            <v>76.11-77.16</v>
          </cell>
          <cell r="J116">
            <v>354731682</v>
          </cell>
          <cell r="K116">
            <v>383605191</v>
          </cell>
          <cell r="M116" t="str">
            <v>Terminado Totalmente</v>
          </cell>
        </row>
        <row r="117">
          <cell r="B117">
            <v>122</v>
          </cell>
          <cell r="C117" t="str">
            <v>SE</v>
          </cell>
          <cell r="D117" t="str">
            <v>811 Noroeste</v>
          </cell>
          <cell r="E117">
            <v>38842</v>
          </cell>
          <cell r="F117" t="str">
            <v>VARIOS</v>
          </cell>
          <cell r="G117" t="str">
            <v>SINALOA</v>
          </cell>
          <cell r="H117" t="str">
            <v>km-C
MVA
MVAR</v>
          </cell>
          <cell r="I117" t="str">
            <v>8,00
120,00
7,2</v>
          </cell>
          <cell r="J117">
            <v>185840341</v>
          </cell>
          <cell r="K117">
            <v>200966881</v>
          </cell>
          <cell r="M117" t="str">
            <v>Terminado Totalmente</v>
          </cell>
        </row>
        <row r="118">
          <cell r="B118">
            <v>123</v>
          </cell>
          <cell r="C118" t="str">
            <v>SE</v>
          </cell>
          <cell r="D118" t="str">
            <v>812 Golfo Norte</v>
          </cell>
          <cell r="E118">
            <v>38946</v>
          </cell>
          <cell r="F118" t="str">
            <v>VARIOS</v>
          </cell>
          <cell r="G118" t="str">
            <v>VARIOS</v>
          </cell>
          <cell r="H118" t="str">
            <v>km-C
MVA
MVAR</v>
          </cell>
          <cell r="I118" t="str">
            <v>3,7
60,00
3,6</v>
          </cell>
          <cell r="J118">
            <v>91128662</v>
          </cell>
          <cell r="K118">
            <v>98546111</v>
          </cell>
          <cell r="M118" t="str">
            <v>Terminado Totalmente</v>
          </cell>
        </row>
        <row r="119">
          <cell r="B119">
            <v>124</v>
          </cell>
          <cell r="C119" t="str">
            <v>SE</v>
          </cell>
          <cell r="D119" t="str">
            <v>813 División Bajío</v>
          </cell>
          <cell r="E119">
            <v>38922</v>
          </cell>
          <cell r="F119" t="str">
            <v>VARIOS</v>
          </cell>
          <cell r="G119" t="str">
            <v>VARIOS</v>
          </cell>
          <cell r="H119" t="str">
            <v>MVA</v>
          </cell>
          <cell r="I119" t="str">
            <v>270,00</v>
          </cell>
          <cell r="J119">
            <v>925405253</v>
          </cell>
          <cell r="K119">
            <v>1000728937</v>
          </cell>
          <cell r="M119" t="str">
            <v>Terminado Totalmente</v>
          </cell>
        </row>
        <row r="120">
          <cell r="B120">
            <v>126</v>
          </cell>
          <cell r="C120" t="str">
            <v>SLT</v>
          </cell>
          <cell r="D120" t="str">
            <v>801 Altiplano</v>
          </cell>
          <cell r="E120">
            <v>38968</v>
          </cell>
          <cell r="F120" t="str">
            <v>VARIOS</v>
          </cell>
          <cell r="G120" t="str">
            <v>VARIOS</v>
          </cell>
          <cell r="H120" t="str">
            <v>km-C
MVA</v>
          </cell>
          <cell r="I120" t="str">
            <v>138,9
1 000,00</v>
          </cell>
          <cell r="J120">
            <v>1487536014</v>
          </cell>
          <cell r="K120">
            <v>1571414527</v>
          </cell>
          <cell r="L120">
            <v>37200000</v>
          </cell>
          <cell r="M120" t="str">
            <v>Terminado Totalmente</v>
          </cell>
        </row>
        <row r="121">
          <cell r="B121">
            <v>127</v>
          </cell>
          <cell r="C121" t="str">
            <v>SLT</v>
          </cell>
          <cell r="D121" t="str">
            <v>802 Tamaulipas</v>
          </cell>
          <cell r="E121">
            <v>39214</v>
          </cell>
          <cell r="F121" t="str">
            <v>VARIOS</v>
          </cell>
          <cell r="G121" t="str">
            <v>TAMAULIPAS</v>
          </cell>
          <cell r="H121" t="str">
            <v>km-C
MVA
MVAR</v>
          </cell>
          <cell r="I121" t="str">
            <v>100,00
1 300,00
85,00</v>
          </cell>
          <cell r="J121">
            <v>1227302887</v>
          </cell>
          <cell r="K121">
            <v>1325362958</v>
          </cell>
          <cell r="L121">
            <v>1836676</v>
          </cell>
          <cell r="M121" t="str">
            <v>Terminado Totalmente</v>
          </cell>
        </row>
        <row r="122">
          <cell r="B122">
            <v>128</v>
          </cell>
          <cell r="C122" t="str">
            <v>SLT</v>
          </cell>
          <cell r="D122" t="str">
            <v>803 NOINE</v>
          </cell>
          <cell r="E122">
            <v>38994</v>
          </cell>
          <cell r="F122" t="str">
            <v>VARIOS</v>
          </cell>
          <cell r="G122" t="str">
            <v>VARIOS</v>
          </cell>
          <cell r="H122" t="str">
            <v>km-C
MVA
MVAR</v>
          </cell>
          <cell r="I122" t="str">
            <v>150,8
1 033,00
30,00</v>
          </cell>
          <cell r="J122">
            <v>2046584329</v>
          </cell>
          <cell r="K122">
            <v>1235992246</v>
          </cell>
          <cell r="L122">
            <v>37590600</v>
          </cell>
          <cell r="M122" t="str">
            <v>Terminado Totalmente</v>
          </cell>
        </row>
        <row r="123">
          <cell r="B123">
            <v>130</v>
          </cell>
          <cell r="C123" t="str">
            <v>SLT</v>
          </cell>
          <cell r="D123" t="str">
            <v>806 Bajío</v>
          </cell>
          <cell r="E123">
            <v>38806</v>
          </cell>
          <cell r="F123" t="str">
            <v>VARIOS</v>
          </cell>
          <cell r="G123" t="str">
            <v>VARIOS</v>
          </cell>
          <cell r="H123" t="str">
            <v>km-C
MVA
MVAR</v>
          </cell>
          <cell r="I123" t="str">
            <v>440,3
800,00
506,7</v>
          </cell>
          <cell r="J123">
            <v>1818798864</v>
          </cell>
          <cell r="K123">
            <v>1706440632</v>
          </cell>
          <cell r="L123">
            <v>260400000</v>
          </cell>
          <cell r="M123" t="str">
            <v>Terminado Totalmente</v>
          </cell>
        </row>
        <row r="124">
          <cell r="B124">
            <v>132</v>
          </cell>
          <cell r="C124" t="str">
            <v>CE</v>
          </cell>
          <cell r="D124" t="str">
            <v>La Venta II</v>
          </cell>
          <cell r="E124">
            <v>39113</v>
          </cell>
          <cell r="F124" t="str">
            <v>JUCHITÁN DE ZARAGOZA</v>
          </cell>
          <cell r="G124" t="str">
            <v>OAXACA</v>
          </cell>
          <cell r="H124" t="str">
            <v>MW</v>
          </cell>
          <cell r="I124" t="str">
            <v>83,5</v>
          </cell>
          <cell r="J124">
            <v>1903671559</v>
          </cell>
          <cell r="K124">
            <v>2030524800</v>
          </cell>
          <cell r="L124">
            <v>28096769</v>
          </cell>
          <cell r="M124" t="str">
            <v>Terminado Totalmente</v>
          </cell>
        </row>
        <row r="125">
          <cell r="B125">
            <v>136</v>
          </cell>
          <cell r="C125" t="str">
            <v>LT</v>
          </cell>
          <cell r="D125" t="str">
            <v>Red de Transmisión Asociada a la CE la Venta II</v>
          </cell>
          <cell r="E125">
            <v>39000</v>
          </cell>
          <cell r="F125" t="str">
            <v>JUCHITÁN DE ZARAGOZA</v>
          </cell>
          <cell r="G125" t="str">
            <v>OAXACA</v>
          </cell>
          <cell r="H125" t="str">
            <v>km-C
Alimentadores</v>
          </cell>
          <cell r="I125" t="str">
            <v>17,8
2</v>
          </cell>
          <cell r="J125">
            <v>123662255</v>
          </cell>
          <cell r="K125">
            <v>126511843</v>
          </cell>
          <cell r="L125">
            <v>7215944</v>
          </cell>
          <cell r="M125" t="str">
            <v>Terminado Totalmente</v>
          </cell>
        </row>
        <row r="126">
          <cell r="B126">
            <v>138</v>
          </cell>
          <cell r="C126" t="str">
            <v>SE</v>
          </cell>
          <cell r="D126" t="str">
            <v>911 Noreste</v>
          </cell>
          <cell r="E126">
            <v>39275</v>
          </cell>
          <cell r="F126" t="str">
            <v>VARIOS</v>
          </cell>
          <cell r="G126" t="str">
            <v>VARIOS</v>
          </cell>
          <cell r="H126" t="str">
            <v>km-C
MVA</v>
          </cell>
          <cell r="I126" t="str">
            <v>25,00
80,00</v>
          </cell>
          <cell r="J126">
            <v>154071580</v>
          </cell>
          <cell r="K126">
            <v>166612290</v>
          </cell>
          <cell r="M126" t="str">
            <v>Terminado Totalmente</v>
          </cell>
        </row>
        <row r="127">
          <cell r="B127">
            <v>139</v>
          </cell>
          <cell r="C127" t="str">
            <v>SE</v>
          </cell>
          <cell r="D127" t="str">
            <v>912 División Oriente</v>
          </cell>
          <cell r="E127">
            <v>40015</v>
          </cell>
          <cell r="F127" t="str">
            <v>VARIOS</v>
          </cell>
          <cell r="G127" t="str">
            <v>VERACRUZ</v>
          </cell>
          <cell r="H127" t="str">
            <v>MVA
MVAR</v>
          </cell>
          <cell r="I127" t="str">
            <v>20,00
173,7</v>
          </cell>
          <cell r="J127">
            <v>208669420</v>
          </cell>
          <cell r="K127">
            <v>222664859</v>
          </cell>
          <cell r="L127">
            <v>2989280</v>
          </cell>
          <cell r="M127" t="str">
            <v>Terminado Totalmente</v>
          </cell>
        </row>
        <row r="128">
          <cell r="B128">
            <v>140</v>
          </cell>
          <cell r="C128" t="str">
            <v>SE</v>
          </cell>
          <cell r="D128" t="str">
            <v>914 División Centro Sur</v>
          </cell>
          <cell r="E128">
            <v>39446</v>
          </cell>
          <cell r="F128" t="str">
            <v>VARIOS</v>
          </cell>
          <cell r="G128" t="str">
            <v>VARIOS</v>
          </cell>
          <cell r="H128" t="str">
            <v>km-C
MVA</v>
          </cell>
          <cell r="I128" t="str">
            <v>90,00
50,00</v>
          </cell>
          <cell r="J128">
            <v>536383531</v>
          </cell>
          <cell r="K128">
            <v>243233855</v>
          </cell>
          <cell r="M128" t="str">
            <v>Terminado Totalmente</v>
          </cell>
        </row>
        <row r="129">
          <cell r="B129">
            <v>141</v>
          </cell>
          <cell r="C129" t="str">
            <v>SE</v>
          </cell>
          <cell r="D129" t="str">
            <v>915 Occidental</v>
          </cell>
          <cell r="E129">
            <v>39533</v>
          </cell>
          <cell r="F129" t="str">
            <v>VARIOS</v>
          </cell>
          <cell r="G129" t="str">
            <v>VARIOS</v>
          </cell>
          <cell r="H129" t="str">
            <v>km-C
MVA</v>
          </cell>
          <cell r="I129" t="str">
            <v>10,4
50,00</v>
          </cell>
          <cell r="J129">
            <v>199942759</v>
          </cell>
          <cell r="K129">
            <v>216217169</v>
          </cell>
          <cell r="M129" t="str">
            <v>Terminado Totalmente</v>
          </cell>
        </row>
        <row r="130">
          <cell r="B130">
            <v>142</v>
          </cell>
          <cell r="C130" t="str">
            <v>SLT</v>
          </cell>
          <cell r="D130" t="str">
            <v>901 Pacifico</v>
          </cell>
          <cell r="E130">
            <v>39539</v>
          </cell>
          <cell r="F130" t="str">
            <v>VARIOS</v>
          </cell>
          <cell r="G130" t="str">
            <v>VARIOS</v>
          </cell>
          <cell r="H130" t="str">
            <v>km-C
MVA</v>
          </cell>
          <cell r="I130" t="str">
            <v>290,8
733,31</v>
          </cell>
          <cell r="J130">
            <v>730832076</v>
          </cell>
          <cell r="K130">
            <v>775317508</v>
          </cell>
          <cell r="L130">
            <v>15000900</v>
          </cell>
          <cell r="M130" t="str">
            <v>Terminado Totalmente</v>
          </cell>
        </row>
        <row r="131">
          <cell r="B131">
            <v>143</v>
          </cell>
          <cell r="C131" t="str">
            <v>SLT</v>
          </cell>
          <cell r="D131" t="str">
            <v>902 Istmo</v>
          </cell>
          <cell r="E131">
            <v>39149</v>
          </cell>
          <cell r="F131" t="str">
            <v>VARIOS</v>
          </cell>
          <cell r="G131" t="str">
            <v>VARIOS</v>
          </cell>
          <cell r="H131" t="str">
            <v>km-C
MVA
MVAR</v>
          </cell>
          <cell r="I131" t="str">
            <v>210,8
533,32
54,00</v>
          </cell>
          <cell r="J131">
            <v>1412679361</v>
          </cell>
          <cell r="K131">
            <v>1498016491</v>
          </cell>
          <cell r="L131">
            <v>29648400</v>
          </cell>
          <cell r="M131" t="str">
            <v>Terminado Totalmente</v>
          </cell>
        </row>
        <row r="132">
          <cell r="B132">
            <v>144</v>
          </cell>
          <cell r="C132" t="str">
            <v>SLT</v>
          </cell>
          <cell r="D132" t="str">
            <v>903 Cabo - Norte</v>
          </cell>
          <cell r="E132">
            <v>38954</v>
          </cell>
          <cell r="F132" t="str">
            <v>VARIOS</v>
          </cell>
          <cell r="G132" t="str">
            <v>VARIOS</v>
          </cell>
          <cell r="H132" t="str">
            <v>km-C
MVA
MVAR</v>
          </cell>
          <cell r="I132" t="str">
            <v>192,00
397,00
189,00</v>
          </cell>
          <cell r="J132">
            <v>976683132</v>
          </cell>
          <cell r="K132">
            <v>1028726661</v>
          </cell>
          <cell r="L132">
            <v>27453935</v>
          </cell>
          <cell r="M132" t="str">
            <v>Terminado Totalmente</v>
          </cell>
        </row>
        <row r="133">
          <cell r="B133">
            <v>146</v>
          </cell>
          <cell r="C133" t="str">
            <v>CH</v>
          </cell>
          <cell r="D133" t="str">
            <v>La Yesca</v>
          </cell>
          <cell r="E133">
            <v>41197</v>
          </cell>
          <cell r="F133" t="str">
            <v>YESCA, LA</v>
          </cell>
          <cell r="G133" t="str">
            <v>NAYARIT</v>
          </cell>
          <cell r="H133" t="str">
            <v>MW</v>
          </cell>
          <cell r="I133" t="str">
            <v>750,00</v>
          </cell>
          <cell r="J133">
            <v>26714218253</v>
          </cell>
          <cell r="K133">
            <v>23250000000</v>
          </cell>
          <cell r="L133">
            <v>5638631366</v>
          </cell>
          <cell r="M133" t="str">
            <v>Terminado Totalmente</v>
          </cell>
        </row>
        <row r="134">
          <cell r="B134">
            <v>147</v>
          </cell>
          <cell r="C134" t="str">
            <v>CCC</v>
          </cell>
          <cell r="D134" t="str">
            <v>Baja California</v>
          </cell>
          <cell r="E134">
            <v>40008</v>
          </cell>
          <cell r="F134" t="str">
            <v>PLAYA DE ROSARITO</v>
          </cell>
          <cell r="G134" t="str">
            <v>BAJA CALIFORNIA</v>
          </cell>
          <cell r="H134" t="str">
            <v>MW</v>
          </cell>
          <cell r="I134" t="str">
            <v>271,99</v>
          </cell>
          <cell r="J134">
            <v>3079457178</v>
          </cell>
          <cell r="K134">
            <v>3241980000</v>
          </cell>
          <cell r="L134">
            <v>88130669</v>
          </cell>
          <cell r="M134" t="str">
            <v>Terminado Totalmente</v>
          </cell>
        </row>
        <row r="135">
          <cell r="B135">
            <v>148</v>
          </cell>
          <cell r="C135" t="str">
            <v>RFO</v>
          </cell>
          <cell r="D135" t="str">
            <v>Red de Fibra Óptica Proyecto Sur</v>
          </cell>
          <cell r="E135">
            <v>39282</v>
          </cell>
          <cell r="F135" t="str">
            <v>VARIOS</v>
          </cell>
          <cell r="G135" t="str">
            <v>VARIOS</v>
          </cell>
          <cell r="H135" t="str">
            <v>Otros</v>
          </cell>
          <cell r="I135">
            <v>1880</v>
          </cell>
          <cell r="J135">
            <v>475119762</v>
          </cell>
          <cell r="K135">
            <v>513792301</v>
          </cell>
          <cell r="M135" t="str">
            <v>Terminado Totalmente</v>
          </cell>
        </row>
        <row r="136">
          <cell r="B136">
            <v>149</v>
          </cell>
          <cell r="C136" t="str">
            <v>RFO</v>
          </cell>
          <cell r="D136" t="str">
            <v>Red de Fibra Óptica  Proyecto Centro</v>
          </cell>
          <cell r="E136">
            <v>39087</v>
          </cell>
          <cell r="F136" t="str">
            <v>VARIOS</v>
          </cell>
          <cell r="G136" t="str">
            <v>VARIOS</v>
          </cell>
          <cell r="H136" t="str">
            <v>Otros</v>
          </cell>
          <cell r="I136">
            <v>1954.3</v>
          </cell>
          <cell r="J136">
            <v>770083010</v>
          </cell>
          <cell r="K136">
            <v>832764185</v>
          </cell>
          <cell r="M136" t="str">
            <v>Terminado Totalmente</v>
          </cell>
        </row>
        <row r="137">
          <cell r="B137">
            <v>150</v>
          </cell>
          <cell r="C137" t="str">
            <v>RFO</v>
          </cell>
          <cell r="D137" t="str">
            <v>Red de Fibra Óptica Proyecto Norte</v>
          </cell>
          <cell r="E137">
            <v>39254</v>
          </cell>
          <cell r="F137" t="str">
            <v>VARIOS</v>
          </cell>
          <cell r="G137" t="str">
            <v>VARIOS</v>
          </cell>
          <cell r="H137" t="str">
            <v>Otros</v>
          </cell>
          <cell r="I137">
            <v>2664.04</v>
          </cell>
          <cell r="J137">
            <v>815406214</v>
          </cell>
          <cell r="K137">
            <v>881776487</v>
          </cell>
          <cell r="M137" t="str">
            <v>Terminado Totalmente</v>
          </cell>
        </row>
        <row r="138">
          <cell r="B138">
            <v>151</v>
          </cell>
          <cell r="C138" t="str">
            <v>SE</v>
          </cell>
          <cell r="D138" t="str">
            <v>1006 Central-Sur</v>
          </cell>
          <cell r="E138">
            <v>40556</v>
          </cell>
          <cell r="F138" t="str">
            <v>VARIOS</v>
          </cell>
          <cell r="G138" t="str">
            <v>VARIOS</v>
          </cell>
          <cell r="H138" t="str">
            <v>km-C
MVA</v>
          </cell>
          <cell r="I138" t="str">
            <v>23,00
70,00</v>
          </cell>
          <cell r="J138">
            <v>270530458</v>
          </cell>
          <cell r="K138">
            <v>288398599</v>
          </cell>
          <cell r="L138">
            <v>4151780</v>
          </cell>
          <cell r="M138" t="str">
            <v>Terminado Totalmente</v>
          </cell>
        </row>
        <row r="139">
          <cell r="B139">
            <v>152</v>
          </cell>
          <cell r="C139" t="str">
            <v>SE</v>
          </cell>
          <cell r="D139" t="str">
            <v>1005 Noroeste</v>
          </cell>
          <cell r="E139">
            <v>39758</v>
          </cell>
          <cell r="F139" t="str">
            <v>VARIOS</v>
          </cell>
          <cell r="G139" t="str">
            <v>VARIOS</v>
          </cell>
          <cell r="H139" t="str">
            <v>km-C
MVA</v>
          </cell>
          <cell r="I139" t="str">
            <v>97,3
140,00</v>
          </cell>
          <cell r="J139">
            <v>1054323175</v>
          </cell>
          <cell r="K139">
            <v>1128851670</v>
          </cell>
          <cell r="L139">
            <v>11288507</v>
          </cell>
          <cell r="M139" t="str">
            <v>Terminado Totalmente</v>
          </cell>
        </row>
        <row r="140">
          <cell r="B140">
            <v>156</v>
          </cell>
          <cell r="C140" t="str">
            <v>RM</v>
          </cell>
          <cell r="D140" t="str">
            <v>Infiernillo</v>
          </cell>
          <cell r="E140">
            <v>39871</v>
          </cell>
          <cell r="F140" t="str">
            <v>LÁZARO CÁRDENAS</v>
          </cell>
          <cell r="G140" t="str">
            <v>MICHOACÁN DE OCAMPO</v>
          </cell>
          <cell r="H140" t="str">
            <v>F.Planta</v>
          </cell>
          <cell r="I140" t="str">
            <v>35.7-35.7-35.7-35.7</v>
          </cell>
          <cell r="J140">
            <v>290663264</v>
          </cell>
          <cell r="K140">
            <v>314321902</v>
          </cell>
          <cell r="M140" t="str">
            <v>Terminado Totalmente</v>
          </cell>
        </row>
        <row r="141">
          <cell r="B141">
            <v>157</v>
          </cell>
          <cell r="C141" t="str">
            <v>RM</v>
          </cell>
          <cell r="D141" t="str">
            <v>CT Francisco Pérez Ríos Unidades 1 y 2</v>
          </cell>
          <cell r="E141">
            <v>40150</v>
          </cell>
          <cell r="F141" t="str">
            <v>TULA DE ALLENDE</v>
          </cell>
          <cell r="G141" t="str">
            <v>HIDALGO</v>
          </cell>
          <cell r="H141" t="str">
            <v>F.Planta</v>
          </cell>
          <cell r="I141" t="str">
            <v>81.12-82.38</v>
          </cell>
          <cell r="J141">
            <v>2617226459</v>
          </cell>
          <cell r="K141">
            <v>2830256519</v>
          </cell>
          <cell r="M141" t="str">
            <v>Terminado Totalmente</v>
          </cell>
        </row>
        <row r="142">
          <cell r="B142">
            <v>158</v>
          </cell>
          <cell r="C142" t="str">
            <v>RM</v>
          </cell>
          <cell r="D142" t="str">
            <v>CT Puerto Libertad Unidad 4</v>
          </cell>
          <cell r="E142">
            <v>39058</v>
          </cell>
          <cell r="F142" t="str">
            <v>PITIQUITO</v>
          </cell>
          <cell r="G142" t="str">
            <v>SONORA</v>
          </cell>
          <cell r="H142" t="str">
            <v>F.Planta</v>
          </cell>
          <cell r="I142">
            <v>65.78</v>
          </cell>
          <cell r="J142">
            <v>226782000</v>
          </cell>
          <cell r="K142">
            <v>245241000</v>
          </cell>
          <cell r="M142" t="str">
            <v>Terminado Totalmente</v>
          </cell>
        </row>
        <row r="143">
          <cell r="B143">
            <v>159</v>
          </cell>
          <cell r="C143" t="str">
            <v>RM</v>
          </cell>
          <cell r="D143" t="str">
            <v>CT Valle de México Unidades 5, 6 y 7</v>
          </cell>
          <cell r="E143">
            <v>39317</v>
          </cell>
          <cell r="F143" t="str">
            <v>ACOLMAN</v>
          </cell>
          <cell r="G143" t="str">
            <v>ESTADO DE MÉXICO</v>
          </cell>
          <cell r="H143" t="str">
            <v>F.Planta</v>
          </cell>
          <cell r="I143">
            <v>60.29</v>
          </cell>
          <cell r="J143">
            <v>77335517</v>
          </cell>
          <cell r="K143">
            <v>83630269</v>
          </cell>
          <cell r="M143" t="str">
            <v>Terminado Totalmente</v>
          </cell>
        </row>
        <row r="144">
          <cell r="B144">
            <v>160</v>
          </cell>
          <cell r="C144" t="str">
            <v>RM</v>
          </cell>
          <cell r="D144" t="str">
            <v>CCC Samalayuca II</v>
          </cell>
          <cell r="E144">
            <v>39190</v>
          </cell>
          <cell r="F144" t="str">
            <v>CD. JUÁREZ</v>
          </cell>
          <cell r="G144" t="str">
            <v>CHIHUAHUA</v>
          </cell>
          <cell r="H144" t="str">
            <v>F.Planta</v>
          </cell>
          <cell r="I144" t="str">
            <v>84.08-81.61-65.75</v>
          </cell>
          <cell r="J144">
            <v>18662000</v>
          </cell>
          <cell r="K144">
            <v>20181000</v>
          </cell>
          <cell r="M144" t="str">
            <v>Terminado Totalmente</v>
          </cell>
        </row>
        <row r="145">
          <cell r="B145">
            <v>161</v>
          </cell>
          <cell r="C145" t="str">
            <v>RM</v>
          </cell>
          <cell r="D145" t="str">
            <v>CCC El Sauz</v>
          </cell>
          <cell r="E145">
            <v>39279</v>
          </cell>
          <cell r="F145" t="str">
            <v>PEDRO ESCOBEDO</v>
          </cell>
          <cell r="G145" t="str">
            <v>QUERÉTARO</v>
          </cell>
          <cell r="H145" t="str">
            <v>F.Planta</v>
          </cell>
          <cell r="I145" t="str">
            <v>79.57-85.35</v>
          </cell>
          <cell r="J145">
            <v>72670000</v>
          </cell>
          <cell r="K145">
            <v>78585000</v>
          </cell>
          <cell r="M145" t="str">
            <v>Terminado Totalmente</v>
          </cell>
        </row>
        <row r="146">
          <cell r="B146">
            <v>162</v>
          </cell>
          <cell r="C146" t="str">
            <v>RM</v>
          </cell>
          <cell r="D146" t="str">
            <v>CCC Huinala II</v>
          </cell>
          <cell r="E146">
            <v>39583</v>
          </cell>
          <cell r="F146" t="str">
            <v>PESQUERÍA</v>
          </cell>
          <cell r="G146" t="str">
            <v>NUEVO LEÓN</v>
          </cell>
          <cell r="H146" t="str">
            <v>F.Planta</v>
          </cell>
          <cell r="I146" t="str">
            <v>69.97-68.07</v>
          </cell>
          <cell r="J146">
            <v>32594000</v>
          </cell>
          <cell r="K146">
            <v>35247000</v>
          </cell>
          <cell r="M146" t="str">
            <v>Terminado Totalmente</v>
          </cell>
        </row>
        <row r="147">
          <cell r="B147">
            <v>163</v>
          </cell>
          <cell r="C147" t="str">
            <v>SE</v>
          </cell>
          <cell r="D147" t="str">
            <v>1004 Compensación Dinámica Área Central</v>
          </cell>
          <cell r="E147">
            <v>39162</v>
          </cell>
          <cell r="F147" t="str">
            <v>NAUCALPAN</v>
          </cell>
          <cell r="G147" t="str">
            <v>ESTADO DE MÉXICO</v>
          </cell>
          <cell r="H147" t="str">
            <v>MVAR</v>
          </cell>
          <cell r="I147" t="str">
            <v>390,00</v>
          </cell>
          <cell r="J147">
            <v>271388773</v>
          </cell>
          <cell r="K147">
            <v>290961362</v>
          </cell>
          <cell r="L147">
            <v>2517194</v>
          </cell>
          <cell r="M147" t="str">
            <v>Terminado Totalmente</v>
          </cell>
        </row>
        <row r="148">
          <cell r="B148">
            <v>164</v>
          </cell>
          <cell r="C148" t="str">
            <v>SE</v>
          </cell>
          <cell r="D148" t="str">
            <v>1003 Subestaciones Eléctricas de Occidente</v>
          </cell>
          <cell r="E148">
            <v>40740</v>
          </cell>
          <cell r="F148" t="str">
            <v>VARIOS</v>
          </cell>
          <cell r="G148" t="str">
            <v>JALISCO</v>
          </cell>
          <cell r="H148" t="str">
            <v>km-C
MVA</v>
          </cell>
          <cell r="I148" t="str">
            <v>61,00
933,00</v>
          </cell>
          <cell r="J148">
            <v>1215300606</v>
          </cell>
          <cell r="K148">
            <v>726153374</v>
          </cell>
          <cell r="L148">
            <v>74865000</v>
          </cell>
          <cell r="M148" t="str">
            <v>Terminado Totalmente</v>
          </cell>
        </row>
        <row r="149">
          <cell r="B149">
            <v>165</v>
          </cell>
          <cell r="C149" t="str">
            <v>LT</v>
          </cell>
          <cell r="D149" t="str">
            <v>Red de Transmisión Asociada a la CC San Lorenzo</v>
          </cell>
          <cell r="E149">
            <v>39476</v>
          </cell>
          <cell r="F149" t="str">
            <v>CUAUTLANCINGO</v>
          </cell>
          <cell r="G149" t="str">
            <v>PUEBLA</v>
          </cell>
          <cell r="H149" t="str">
            <v>Alimentadores</v>
          </cell>
          <cell r="I149">
            <v>12</v>
          </cell>
          <cell r="J149">
            <v>102574780</v>
          </cell>
          <cell r="K149">
            <v>108425836</v>
          </cell>
          <cell r="L149">
            <v>2498054</v>
          </cell>
          <cell r="M149" t="str">
            <v>Terminado Totalmente</v>
          </cell>
        </row>
        <row r="150">
          <cell r="B150">
            <v>166</v>
          </cell>
          <cell r="C150" t="str">
            <v>SLT</v>
          </cell>
          <cell r="D150" t="str">
            <v>1002 Compensación y Transmisión Noroeste - Sureste</v>
          </cell>
          <cell r="E150">
            <v>39395</v>
          </cell>
          <cell r="F150" t="str">
            <v>VARIOS</v>
          </cell>
          <cell r="G150" t="str">
            <v>VARIOS</v>
          </cell>
          <cell r="H150" t="str">
            <v>km-C
MVAR</v>
          </cell>
          <cell r="I150" t="str">
            <v>102,5
1 150,00</v>
          </cell>
          <cell r="J150">
            <v>1045146596</v>
          </cell>
          <cell r="K150">
            <v>1128356668</v>
          </cell>
          <cell r="L150">
            <v>1860000</v>
          </cell>
          <cell r="M150" t="str">
            <v>Terminado Totalmente</v>
          </cell>
        </row>
        <row r="151">
          <cell r="B151">
            <v>167</v>
          </cell>
          <cell r="C151" t="str">
            <v>CC</v>
          </cell>
          <cell r="D151" t="str">
            <v>San Lorenzo Conversión de TG a CC</v>
          </cell>
          <cell r="E151">
            <v>40176</v>
          </cell>
          <cell r="F151" t="str">
            <v>CUAUTLANCINGO</v>
          </cell>
          <cell r="G151" t="str">
            <v>PUEBLA</v>
          </cell>
          <cell r="H151" t="str">
            <v>MW</v>
          </cell>
          <cell r="I151" t="str">
            <v>116,12</v>
          </cell>
          <cell r="J151">
            <v>2554817188</v>
          </cell>
          <cell r="K151">
            <v>2681189907</v>
          </cell>
          <cell r="L151">
            <v>81577517</v>
          </cell>
          <cell r="M151" t="str">
            <v>Terminado Totalmente</v>
          </cell>
        </row>
        <row r="152">
          <cell r="B152">
            <v>168</v>
          </cell>
          <cell r="C152" t="str">
            <v>SLT</v>
          </cell>
          <cell r="D152" t="str">
            <v>1001 Red de Transmisión  Baja-Nogales</v>
          </cell>
          <cell r="E152">
            <v>39286</v>
          </cell>
          <cell r="F152" t="str">
            <v>VARIOS</v>
          </cell>
          <cell r="G152" t="str">
            <v>VARIOS</v>
          </cell>
          <cell r="H152" t="str">
            <v>km-C
MVA</v>
          </cell>
          <cell r="I152" t="str">
            <v>102,00
60,00</v>
          </cell>
          <cell r="J152">
            <v>571904266</v>
          </cell>
          <cell r="K152">
            <v>609377813</v>
          </cell>
          <cell r="L152">
            <v>9076800</v>
          </cell>
          <cell r="M152" t="str">
            <v>Terminado Totalmente</v>
          </cell>
        </row>
        <row r="153">
          <cell r="B153">
            <v>170</v>
          </cell>
          <cell r="C153" t="str">
            <v>LT</v>
          </cell>
          <cell r="D153" t="str">
            <v>Red de Transmisión Asociada a la CH la Yesca</v>
          </cell>
          <cell r="E153">
            <v>40889</v>
          </cell>
          <cell r="F153" t="str">
            <v>VARIOS</v>
          </cell>
          <cell r="G153" t="str">
            <v>NAYARIT</v>
          </cell>
          <cell r="H153" t="str">
            <v>km-C
MVAR</v>
          </cell>
          <cell r="I153" t="str">
            <v>220,1
116,6</v>
          </cell>
          <cell r="J153">
            <v>1406052270</v>
          </cell>
          <cell r="K153">
            <v>1485587599</v>
          </cell>
          <cell r="L153">
            <v>34910786</v>
          </cell>
          <cell r="M153" t="str">
            <v>Terminado Totalmente</v>
          </cell>
        </row>
        <row r="154">
          <cell r="B154">
            <v>171</v>
          </cell>
          <cell r="C154" t="str">
            <v>CC</v>
          </cell>
          <cell r="D154" t="str">
            <v>Agua Prieta II (con campo solar)</v>
          </cell>
          <cell r="E154">
            <v>42636</v>
          </cell>
          <cell r="F154" t="str">
            <v>VARIOS</v>
          </cell>
          <cell r="G154" t="str">
            <v>SONORA</v>
          </cell>
          <cell r="H154" t="str">
            <v>MW
GWH
Otros</v>
          </cell>
          <cell r="I154" t="str">
            <v>376,7
3 094,00
386.27</v>
          </cell>
          <cell r="J154">
            <v>11095387043</v>
          </cell>
          <cell r="K154">
            <v>10620620609</v>
          </cell>
          <cell r="L154">
            <v>1377879332</v>
          </cell>
          <cell r="M154" t="str">
            <v>Varias (Cierre y otras)</v>
          </cell>
        </row>
        <row r="155">
          <cell r="B155">
            <v>176</v>
          </cell>
          <cell r="C155" t="str">
            <v>LT</v>
          </cell>
          <cell r="D155" t="str">
            <v>Red de Transmisión Asociada a la CC Agua Prieta II</v>
          </cell>
          <cell r="E155">
            <v>41202</v>
          </cell>
          <cell r="F155" t="str">
            <v>AGUA PRIETA</v>
          </cell>
          <cell r="G155" t="str">
            <v>SONORA</v>
          </cell>
          <cell r="H155" t="str">
            <v>km-C
Alimentadores</v>
          </cell>
          <cell r="I155" t="str">
            <v>185,00
14</v>
          </cell>
          <cell r="J155">
            <v>625994671</v>
          </cell>
          <cell r="K155">
            <v>669341293</v>
          </cell>
          <cell r="L155">
            <v>7606433</v>
          </cell>
          <cell r="M155" t="str">
            <v>Terminado Totalmente</v>
          </cell>
        </row>
        <row r="156">
          <cell r="B156">
            <v>177</v>
          </cell>
          <cell r="C156" t="str">
            <v>LT</v>
          </cell>
          <cell r="D156" t="str">
            <v>Red de Transmisión Asociada a la CE La Venta III</v>
          </cell>
          <cell r="E156">
            <v>40297</v>
          </cell>
          <cell r="F156" t="str">
            <v>JUCHITÁN DE ZARAGOZA</v>
          </cell>
          <cell r="G156" t="str">
            <v>OAXACA</v>
          </cell>
          <cell r="H156" t="str">
            <v>km-C
Alimentadores</v>
          </cell>
          <cell r="I156" t="str">
            <v>17,8
2</v>
          </cell>
          <cell r="J156">
            <v>21428328</v>
          </cell>
          <cell r="K156">
            <v>22976747</v>
          </cell>
          <cell r="L156">
            <v>195746</v>
          </cell>
          <cell r="M156" t="str">
            <v>Terminado Totalmente</v>
          </cell>
        </row>
        <row r="157">
          <cell r="B157">
            <v>181</v>
          </cell>
          <cell r="C157" t="str">
            <v>RM</v>
          </cell>
          <cell r="D157" t="str">
            <v>CN Laguna Verde</v>
          </cell>
          <cell r="E157">
            <v>40223</v>
          </cell>
          <cell r="F157" t="str">
            <v>ALTO LUCERO</v>
          </cell>
          <cell r="G157" t="str">
            <v>VERACRUZ</v>
          </cell>
          <cell r="H157" t="str">
            <v>MW</v>
          </cell>
          <cell r="I157" t="str">
            <v>135,36</v>
          </cell>
          <cell r="J157">
            <v>11449458193</v>
          </cell>
          <cell r="K157">
            <v>11988769612</v>
          </cell>
          <cell r="L157">
            <v>392621225</v>
          </cell>
          <cell r="M157" t="str">
            <v>Terminado Totalmente</v>
          </cell>
        </row>
        <row r="158">
          <cell r="B158">
            <v>182</v>
          </cell>
          <cell r="C158" t="str">
            <v>RM</v>
          </cell>
          <cell r="D158" t="str">
            <v>CT Puerto Libertad Unidad 2 y 3</v>
          </cell>
          <cell r="E158">
            <v>39713</v>
          </cell>
          <cell r="F158" t="str">
            <v>PITIQUITO</v>
          </cell>
          <cell r="G158" t="str">
            <v>SONORA</v>
          </cell>
          <cell r="H158" t="str">
            <v>F.Planta</v>
          </cell>
          <cell r="I158" t="str">
            <v>62.01, 56.98</v>
          </cell>
          <cell r="J158">
            <v>549540000</v>
          </cell>
          <cell r="K158">
            <v>594270000</v>
          </cell>
          <cell r="M158" t="str">
            <v>Terminado Totalmente</v>
          </cell>
        </row>
        <row r="159">
          <cell r="B159">
            <v>183</v>
          </cell>
          <cell r="C159" t="str">
            <v>RM</v>
          </cell>
          <cell r="D159" t="str">
            <v>CT Punta Prieta Unidad 2</v>
          </cell>
          <cell r="E159">
            <v>39517</v>
          </cell>
          <cell r="F159" t="str">
            <v>PAZ, LA</v>
          </cell>
          <cell r="G159" t="str">
            <v>BAJA CALIFORNIA SUR</v>
          </cell>
          <cell r="H159" t="str">
            <v>F.Planta</v>
          </cell>
          <cell r="I159">
            <v>65.680000000000007</v>
          </cell>
          <cell r="J159">
            <v>98986000</v>
          </cell>
          <cell r="K159">
            <v>107043000</v>
          </cell>
          <cell r="M159" t="str">
            <v>Terminado Totalmente</v>
          </cell>
        </row>
        <row r="160">
          <cell r="B160">
            <v>185</v>
          </cell>
          <cell r="C160" t="str">
            <v>SE</v>
          </cell>
          <cell r="D160" t="str">
            <v>1110 Compensación Capacitiva del Norte</v>
          </cell>
          <cell r="E160">
            <v>40705</v>
          </cell>
          <cell r="F160" t="str">
            <v>VARIOS</v>
          </cell>
          <cell r="G160" t="str">
            <v>VARIOS</v>
          </cell>
          <cell r="H160" t="str">
            <v>MVAR</v>
          </cell>
          <cell r="I160" t="str">
            <v>604,1</v>
          </cell>
          <cell r="J160">
            <v>458009615</v>
          </cell>
          <cell r="K160">
            <v>431530900</v>
          </cell>
          <cell r="L160">
            <v>63758568</v>
          </cell>
          <cell r="M160" t="str">
            <v>Terminado Totalmente</v>
          </cell>
        </row>
        <row r="161">
          <cell r="B161">
            <v>188</v>
          </cell>
          <cell r="C161" t="str">
            <v>SE</v>
          </cell>
          <cell r="D161" t="str">
            <v>1116 Transformación del Noreste</v>
          </cell>
          <cell r="E161">
            <v>39935</v>
          </cell>
          <cell r="F161" t="str">
            <v>VARIOS</v>
          </cell>
          <cell r="G161" t="str">
            <v>VARIOS</v>
          </cell>
          <cell r="H161" t="str">
            <v>km-C
MVA</v>
          </cell>
          <cell r="I161" t="str">
            <v>443,8
1 500,00</v>
          </cell>
          <cell r="J161">
            <v>4910875183</v>
          </cell>
          <cell r="K161">
            <v>5232889181</v>
          </cell>
          <cell r="L161">
            <v>77708401</v>
          </cell>
          <cell r="M161" t="str">
            <v>Varias (Cierre y otras)</v>
          </cell>
        </row>
        <row r="162">
          <cell r="B162">
            <v>189</v>
          </cell>
          <cell r="C162" t="str">
            <v>SE</v>
          </cell>
          <cell r="D162" t="str">
            <v>1117 Transformación de Guaymas</v>
          </cell>
          <cell r="E162">
            <v>40634</v>
          </cell>
          <cell r="F162" t="str">
            <v>VARIOS</v>
          </cell>
          <cell r="G162" t="str">
            <v>SONORA</v>
          </cell>
          <cell r="H162" t="str">
            <v>km-C
MVA</v>
          </cell>
          <cell r="I162" t="str">
            <v>12,7
133,32</v>
          </cell>
          <cell r="J162">
            <v>276145880</v>
          </cell>
          <cell r="K162">
            <v>298436870</v>
          </cell>
          <cell r="L162">
            <v>186000</v>
          </cell>
          <cell r="M162" t="str">
            <v>Terminado Totalmente</v>
          </cell>
        </row>
        <row r="163">
          <cell r="B163">
            <v>190</v>
          </cell>
          <cell r="C163" t="str">
            <v>SE</v>
          </cell>
          <cell r="D163" t="str">
            <v>1120 Noroeste</v>
          </cell>
          <cell r="E163">
            <v>40563</v>
          </cell>
          <cell r="F163" t="str">
            <v>VARIOS</v>
          </cell>
          <cell r="G163" t="str">
            <v>VARIOS</v>
          </cell>
          <cell r="H163" t="str">
            <v>km-C
MVA
MVAR</v>
          </cell>
          <cell r="I163" t="str">
            <v>71,7
270,00
16,2</v>
          </cell>
          <cell r="J163">
            <v>1218238125</v>
          </cell>
          <cell r="K163">
            <v>916640438</v>
          </cell>
          <cell r="L163">
            <v>13043455</v>
          </cell>
          <cell r="M163" t="str">
            <v>Terminado Totalmente</v>
          </cell>
        </row>
        <row r="164">
          <cell r="B164">
            <v>191</v>
          </cell>
          <cell r="C164" t="str">
            <v>SE</v>
          </cell>
          <cell r="D164" t="str">
            <v>1121 Baja California</v>
          </cell>
          <cell r="E164">
            <v>40224</v>
          </cell>
          <cell r="F164" t="str">
            <v>TIJUANA</v>
          </cell>
          <cell r="G164" t="str">
            <v>BAJA CALIFORNIA</v>
          </cell>
          <cell r="H164" t="str">
            <v>km-C
MVA
MVAR</v>
          </cell>
          <cell r="I164" t="str">
            <v>3,5
60,00
3,6</v>
          </cell>
          <cell r="J164">
            <v>94152766</v>
          </cell>
          <cell r="K164">
            <v>101816363</v>
          </cell>
          <cell r="M164" t="str">
            <v>Terminado Totalmente</v>
          </cell>
        </row>
        <row r="165">
          <cell r="B165">
            <v>192</v>
          </cell>
          <cell r="C165" t="str">
            <v>SE</v>
          </cell>
          <cell r="D165" t="str">
            <v>1122 Golfo Norte</v>
          </cell>
          <cell r="E165">
            <v>40324</v>
          </cell>
          <cell r="F165" t="str">
            <v>VARIOS</v>
          </cell>
          <cell r="G165" t="str">
            <v>VARIOS</v>
          </cell>
          <cell r="H165" t="str">
            <v>km-C
MVA
MVAR</v>
          </cell>
          <cell r="I165" t="str">
            <v>77,5
210,00
12,6</v>
          </cell>
          <cell r="J165">
            <v>675808743</v>
          </cell>
          <cell r="K165">
            <v>719025352</v>
          </cell>
          <cell r="L165">
            <v>11791079</v>
          </cell>
          <cell r="M165" t="str">
            <v>Terminado Totalmente</v>
          </cell>
        </row>
        <row r="166">
          <cell r="B166">
            <v>193</v>
          </cell>
          <cell r="C166" t="str">
            <v>SE</v>
          </cell>
          <cell r="D166" t="str">
            <v>1123 Norte</v>
          </cell>
          <cell r="E166">
            <v>40399</v>
          </cell>
          <cell r="F166" t="str">
            <v>VARIOS</v>
          </cell>
          <cell r="G166" t="str">
            <v>VARIOS</v>
          </cell>
          <cell r="H166" t="str">
            <v>km-C
MVA
MVAR</v>
          </cell>
          <cell r="I166" t="str">
            <v>9,00
60,00
3,6</v>
          </cell>
          <cell r="J166">
            <v>65473726</v>
          </cell>
          <cell r="K166">
            <v>70802983</v>
          </cell>
          <cell r="M166" t="str">
            <v>Terminado Totalmente</v>
          </cell>
        </row>
        <row r="167">
          <cell r="B167">
            <v>194</v>
          </cell>
          <cell r="C167" t="str">
            <v>SE</v>
          </cell>
          <cell r="D167" t="str">
            <v>1124 Bajío Centro</v>
          </cell>
          <cell r="E167">
            <v>40618</v>
          </cell>
          <cell r="F167" t="str">
            <v>VARIOS</v>
          </cell>
          <cell r="G167" t="str">
            <v>VARIOS</v>
          </cell>
          <cell r="H167" t="str">
            <v>km-C
MVA
MVAR</v>
          </cell>
          <cell r="I167" t="str">
            <v>106,4
60,00
3,6</v>
          </cell>
          <cell r="J167">
            <v>686260822</v>
          </cell>
          <cell r="K167">
            <v>729378261</v>
          </cell>
          <cell r="L167">
            <v>12741000</v>
          </cell>
          <cell r="M167" t="str">
            <v>Terminado Totalmente</v>
          </cell>
        </row>
        <row r="168">
          <cell r="B168">
            <v>195</v>
          </cell>
          <cell r="C168" t="str">
            <v>SE</v>
          </cell>
          <cell r="D168" t="str">
            <v>1125 Distribución</v>
          </cell>
          <cell r="E168">
            <v>40071</v>
          </cell>
          <cell r="F168" t="str">
            <v>VARIOS</v>
          </cell>
          <cell r="G168" t="str">
            <v>VARIOS</v>
          </cell>
          <cell r="H168" t="str">
            <v>km-C
MVA
MVAR</v>
          </cell>
          <cell r="I168" t="str">
            <v>395,7
99,4
5,4</v>
          </cell>
          <cell r="J168">
            <v>1689357805</v>
          </cell>
          <cell r="K168">
            <v>1799578142</v>
          </cell>
          <cell r="L168">
            <v>27285530</v>
          </cell>
          <cell r="M168" t="str">
            <v>Terminado Totalmente</v>
          </cell>
        </row>
        <row r="169">
          <cell r="B169">
            <v>197</v>
          </cell>
          <cell r="C169" t="str">
            <v>SE</v>
          </cell>
          <cell r="D169" t="str">
            <v>1127 Sureste</v>
          </cell>
          <cell r="E169">
            <v>40470</v>
          </cell>
          <cell r="F169" t="str">
            <v>VARIOS</v>
          </cell>
          <cell r="G169" t="str">
            <v>VARIOS</v>
          </cell>
          <cell r="H169" t="str">
            <v>km-C
MVA
MVAR</v>
          </cell>
          <cell r="I169" t="str">
            <v>6,3
50,00
3,00</v>
          </cell>
          <cell r="J169">
            <v>276526137</v>
          </cell>
          <cell r="K169">
            <v>296028188</v>
          </cell>
          <cell r="L169">
            <v>3005890</v>
          </cell>
          <cell r="M169" t="str">
            <v>Terminado Totalmente</v>
          </cell>
        </row>
        <row r="170">
          <cell r="B170">
            <v>198</v>
          </cell>
          <cell r="C170" t="str">
            <v>SE</v>
          </cell>
          <cell r="D170" t="str">
            <v>1128 Centro Sur</v>
          </cell>
          <cell r="E170">
            <v>40807</v>
          </cell>
          <cell r="F170" t="str">
            <v>VARIOS</v>
          </cell>
          <cell r="G170" t="str">
            <v>VARIOS</v>
          </cell>
          <cell r="H170" t="str">
            <v>km-C
MVA
MVAR</v>
          </cell>
          <cell r="I170" t="str">
            <v>45,00
250,00
15,00</v>
          </cell>
          <cell r="J170">
            <v>928785500</v>
          </cell>
          <cell r="K170">
            <v>373448642</v>
          </cell>
          <cell r="L170">
            <v>9944397</v>
          </cell>
          <cell r="M170" t="str">
            <v>Terminado Totalmente</v>
          </cell>
        </row>
        <row r="171">
          <cell r="B171">
            <v>199</v>
          </cell>
          <cell r="C171" t="str">
            <v>SE</v>
          </cell>
          <cell r="D171" t="str">
            <v>1129 Compensación redes</v>
          </cell>
          <cell r="E171">
            <v>39764</v>
          </cell>
          <cell r="F171" t="str">
            <v>VARIOS</v>
          </cell>
          <cell r="G171" t="str">
            <v>VARIOS</v>
          </cell>
          <cell r="H171" t="str">
            <v>MVA
MVAR</v>
          </cell>
          <cell r="I171" t="str">
            <v>13,9
200,1</v>
          </cell>
          <cell r="J171">
            <v>269233010</v>
          </cell>
          <cell r="K171">
            <v>288264679</v>
          </cell>
          <cell r="L171">
            <v>2882647</v>
          </cell>
          <cell r="M171" t="str">
            <v>Terminado Totalmente</v>
          </cell>
        </row>
        <row r="172">
          <cell r="B172">
            <v>200</v>
          </cell>
          <cell r="C172" t="str">
            <v>SLT</v>
          </cell>
          <cell r="D172" t="str">
            <v>1111 Transmisión y Transformación del Central - Occidental</v>
          </cell>
          <cell r="E172">
            <v>40984</v>
          </cell>
          <cell r="F172" t="str">
            <v>VARIOS</v>
          </cell>
          <cell r="G172" t="str">
            <v>VARIOS</v>
          </cell>
          <cell r="H172" t="str">
            <v>km-C
MVA
MVAR</v>
          </cell>
          <cell r="I172" t="str">
            <v>187,5
300,00
15,00</v>
          </cell>
          <cell r="J172">
            <v>1247216823</v>
          </cell>
          <cell r="K172">
            <v>1298149781</v>
          </cell>
          <cell r="L172">
            <v>50584690</v>
          </cell>
          <cell r="M172" t="str">
            <v>Terminado Totalmente</v>
          </cell>
        </row>
        <row r="173">
          <cell r="B173">
            <v>201</v>
          </cell>
          <cell r="C173" t="str">
            <v>SLT</v>
          </cell>
          <cell r="D173" t="str">
            <v>1112 Transmisión y Transformación del Noroeste</v>
          </cell>
          <cell r="E173">
            <v>40092</v>
          </cell>
          <cell r="F173" t="str">
            <v>VARIOS</v>
          </cell>
          <cell r="G173" t="str">
            <v>VARIOS</v>
          </cell>
          <cell r="H173" t="str">
            <v>km-C
MVA
MVAR</v>
          </cell>
          <cell r="I173" t="str">
            <v>281,00
300,00
28,00</v>
          </cell>
          <cell r="J173">
            <v>1550647269</v>
          </cell>
          <cell r="K173">
            <v>1644870745</v>
          </cell>
          <cell r="L173">
            <v>31992000</v>
          </cell>
          <cell r="M173" t="str">
            <v>Terminado Totalmente</v>
          </cell>
        </row>
        <row r="174">
          <cell r="B174">
            <v>202</v>
          </cell>
          <cell r="C174" t="str">
            <v>SLT</v>
          </cell>
          <cell r="D174" t="str">
            <v>1114 Transmisión y Transformación del Oriental</v>
          </cell>
          <cell r="E174">
            <v>41276</v>
          </cell>
          <cell r="F174" t="str">
            <v>VARIOS</v>
          </cell>
          <cell r="G174" t="str">
            <v>VARIOS</v>
          </cell>
          <cell r="H174" t="str">
            <v>km-C
MVA</v>
          </cell>
          <cell r="I174" t="str">
            <v>499,5
1 300,00</v>
          </cell>
          <cell r="J174">
            <v>2798051194</v>
          </cell>
          <cell r="K174">
            <v>2437849195</v>
          </cell>
          <cell r="L174">
            <v>117620820</v>
          </cell>
          <cell r="M174" t="str">
            <v>Terminado Totalmente</v>
          </cell>
        </row>
        <row r="175">
          <cell r="B175">
            <v>203</v>
          </cell>
          <cell r="C175" t="str">
            <v>SLT</v>
          </cell>
          <cell r="D175" t="str">
            <v>1118 Transmisión y Transformación del Norte</v>
          </cell>
          <cell r="E175">
            <v>40155</v>
          </cell>
          <cell r="F175" t="str">
            <v>VARIOS</v>
          </cell>
          <cell r="G175" t="str">
            <v>CHIHUAHUA</v>
          </cell>
          <cell r="H175" t="str">
            <v>km-C
MVA</v>
          </cell>
          <cell r="I175" t="str">
            <v>258,1
133,32</v>
          </cell>
          <cell r="J175">
            <v>635091390</v>
          </cell>
          <cell r="K175">
            <v>685780475</v>
          </cell>
          <cell r="L175">
            <v>1004400</v>
          </cell>
          <cell r="M175" t="str">
            <v>Terminado Totalmente</v>
          </cell>
        </row>
        <row r="176">
          <cell r="B176">
            <v>204</v>
          </cell>
          <cell r="C176" t="str">
            <v>SLT</v>
          </cell>
          <cell r="D176" t="str">
            <v>1119 Transmisión y Transformación del Sureste</v>
          </cell>
          <cell r="E176">
            <v>40385</v>
          </cell>
          <cell r="F176" t="str">
            <v>VARIOS</v>
          </cell>
          <cell r="G176" t="str">
            <v>VARIOS</v>
          </cell>
          <cell r="H176" t="str">
            <v>km-C
MVA
MVAR</v>
          </cell>
          <cell r="I176" t="str">
            <v>202,9
875,00
60,00</v>
          </cell>
          <cell r="J176">
            <v>1858897998</v>
          </cell>
          <cell r="K176">
            <v>1980499449</v>
          </cell>
          <cell r="L176">
            <v>29704200</v>
          </cell>
          <cell r="M176" t="str">
            <v>Terminado Totalmente</v>
          </cell>
        </row>
        <row r="177">
          <cell r="B177">
            <v>205</v>
          </cell>
          <cell r="C177" t="str">
            <v>SUV</v>
          </cell>
          <cell r="D177" t="str">
            <v>Suministro de 970 T/h a las Centrales de Cerro Prieto</v>
          </cell>
          <cell r="E177">
            <v>39902</v>
          </cell>
          <cell r="F177" t="str">
            <v>MEXICALI</v>
          </cell>
          <cell r="G177" t="str">
            <v>BAJA CALIFORNIA</v>
          </cell>
          <cell r="H177" t="str">
            <v>Ton/hr</v>
          </cell>
          <cell r="I177" t="str">
            <v>970,00</v>
          </cell>
          <cell r="J177">
            <v>2011265419</v>
          </cell>
          <cell r="K177">
            <v>2166975070</v>
          </cell>
          <cell r="L177">
            <v>7998000</v>
          </cell>
          <cell r="M177" t="str">
            <v>Terminado Totalmente</v>
          </cell>
        </row>
        <row r="178">
          <cell r="B178">
            <v>206</v>
          </cell>
          <cell r="C178" t="str">
            <v>SE</v>
          </cell>
          <cell r="D178" t="str">
            <v>1206 Conversión a 400 kV de la LT Mazatlan II - La Higuera</v>
          </cell>
          <cell r="E178">
            <v>39936</v>
          </cell>
          <cell r="F178" t="str">
            <v>VARIOS</v>
          </cell>
          <cell r="G178" t="str">
            <v>SINALOA</v>
          </cell>
          <cell r="H178" t="str">
            <v>km-C
MVA
MVAR</v>
          </cell>
          <cell r="I178" t="str">
            <v>2,6
875,00
175,00</v>
          </cell>
          <cell r="J178">
            <v>725289067</v>
          </cell>
          <cell r="K178">
            <v>783766223</v>
          </cell>
          <cell r="L178">
            <v>558000</v>
          </cell>
          <cell r="M178" t="str">
            <v>Terminado Totalmente</v>
          </cell>
        </row>
        <row r="179">
          <cell r="B179">
            <v>207</v>
          </cell>
          <cell r="C179" t="str">
            <v>SE</v>
          </cell>
          <cell r="D179" t="str">
            <v>1213 Compensación de Redes</v>
          </cell>
          <cell r="E179">
            <v>39998</v>
          </cell>
          <cell r="F179" t="str">
            <v>VARIOS</v>
          </cell>
          <cell r="G179" t="str">
            <v>VARIOS</v>
          </cell>
          <cell r="H179" t="str">
            <v>MVA
MVAR</v>
          </cell>
          <cell r="I179" t="str">
            <v>25,00
206,7</v>
          </cell>
          <cell r="J179">
            <v>837497550</v>
          </cell>
          <cell r="K179">
            <v>891632924</v>
          </cell>
          <cell r="L179">
            <v>14033030</v>
          </cell>
          <cell r="M179" t="str">
            <v>Terminado Totalmente</v>
          </cell>
        </row>
        <row r="180">
          <cell r="B180">
            <v>208</v>
          </cell>
          <cell r="C180" t="str">
            <v>SE</v>
          </cell>
          <cell r="D180" t="str">
            <v>1205 Compensación Oriental - Peninsular</v>
          </cell>
          <cell r="E180">
            <v>40154</v>
          </cell>
          <cell r="F180" t="str">
            <v>VARIOS</v>
          </cell>
          <cell r="G180" t="str">
            <v>VARIOS</v>
          </cell>
          <cell r="H180" t="str">
            <v>MVAR</v>
          </cell>
          <cell r="I180" t="str">
            <v>195,00</v>
          </cell>
          <cell r="J180">
            <v>163275902</v>
          </cell>
          <cell r="K180">
            <v>174668601</v>
          </cell>
          <cell r="L180">
            <v>1897200</v>
          </cell>
          <cell r="M180" t="str">
            <v>Terminado Totalmente</v>
          </cell>
        </row>
        <row r="181">
          <cell r="B181">
            <v>209</v>
          </cell>
          <cell r="C181" t="str">
            <v>SE</v>
          </cell>
          <cell r="D181" t="str">
            <v>1212 Sur-Peninsular</v>
          </cell>
          <cell r="E181">
            <v>40506</v>
          </cell>
          <cell r="F181" t="str">
            <v>VARIOS</v>
          </cell>
          <cell r="G181" t="str">
            <v>VARIOS</v>
          </cell>
          <cell r="H181" t="str">
            <v>km-C
MVA
MVAR</v>
          </cell>
          <cell r="I181" t="str">
            <v>134,00
368,8
82,2</v>
          </cell>
          <cell r="J181">
            <v>2333450143</v>
          </cell>
          <cell r="K181">
            <v>2473632600</v>
          </cell>
          <cell r="L181">
            <v>24736326</v>
          </cell>
          <cell r="M181" t="str">
            <v>Varias (Cierre y otras)</v>
          </cell>
        </row>
        <row r="182">
          <cell r="B182">
            <v>210</v>
          </cell>
          <cell r="C182" t="str">
            <v>SLT</v>
          </cell>
          <cell r="D182" t="str">
            <v>1204 Conversión a 400 KV del Área Peninsular</v>
          </cell>
          <cell r="E182">
            <v>40487</v>
          </cell>
          <cell r="F182" t="str">
            <v>VARIOS</v>
          </cell>
          <cell r="G182" t="str">
            <v>VARIOS</v>
          </cell>
          <cell r="H182" t="str">
            <v>km-C
MVA
MVAR</v>
          </cell>
          <cell r="I182" t="str">
            <v>239,9
1 175,00
1 008,3</v>
          </cell>
          <cell r="J182">
            <v>2554569508</v>
          </cell>
          <cell r="K182">
            <v>2570733584</v>
          </cell>
          <cell r="L182">
            <v>191766000</v>
          </cell>
          <cell r="M182" t="str">
            <v>Terminado Totalmente</v>
          </cell>
        </row>
        <row r="183">
          <cell r="B183">
            <v>211</v>
          </cell>
          <cell r="C183" t="str">
            <v>SLT</v>
          </cell>
          <cell r="D183" t="str">
            <v>1203 Transmisión y Transformación Oriental - Sureste</v>
          </cell>
          <cell r="E183">
            <v>40335</v>
          </cell>
          <cell r="F183" t="str">
            <v>VARIOS</v>
          </cell>
          <cell r="G183" t="str">
            <v>VARIOS</v>
          </cell>
          <cell r="H183" t="str">
            <v>km-C
MVA
MVAR</v>
          </cell>
          <cell r="I183" t="str">
            <v>268,2
1 195,00
23,7</v>
          </cell>
          <cell r="J183">
            <v>3281789137</v>
          </cell>
          <cell r="K183">
            <v>3392299508</v>
          </cell>
          <cell r="L183">
            <v>156612000</v>
          </cell>
          <cell r="M183" t="str">
            <v>Terminado Totalmente</v>
          </cell>
        </row>
        <row r="184">
          <cell r="B184">
            <v>212</v>
          </cell>
          <cell r="C184" t="str">
            <v>SE</v>
          </cell>
          <cell r="D184" t="str">
            <v>1202 Suministro de Energía a la Zona Manzanillo</v>
          </cell>
          <cell r="E184">
            <v>40471</v>
          </cell>
          <cell r="F184" t="str">
            <v>VARIOS</v>
          </cell>
          <cell r="G184" t="str">
            <v>COLIMA</v>
          </cell>
          <cell r="H184" t="str">
            <v>km-C
MVA</v>
          </cell>
          <cell r="I184" t="str">
            <v>120,00
500,00</v>
          </cell>
          <cell r="J184">
            <v>603496400</v>
          </cell>
          <cell r="K184">
            <v>637738200</v>
          </cell>
          <cell r="L184">
            <v>14880000</v>
          </cell>
          <cell r="M184" t="str">
            <v>Varias (Cierre y otras)</v>
          </cell>
        </row>
        <row r="185">
          <cell r="B185">
            <v>213</v>
          </cell>
          <cell r="C185" t="str">
            <v>SE</v>
          </cell>
          <cell r="D185" t="str">
            <v>1211  Noreste-Central</v>
          </cell>
          <cell r="E185">
            <v>40428</v>
          </cell>
          <cell r="F185" t="str">
            <v>VARIOS</v>
          </cell>
          <cell r="G185" t="str">
            <v>VARIOS</v>
          </cell>
          <cell r="H185" t="str">
            <v>km-C
MVA
MVAR</v>
          </cell>
          <cell r="I185" t="str">
            <v>203,7
230,00
14,4</v>
          </cell>
          <cell r="J185">
            <v>2030505305</v>
          </cell>
          <cell r="K185">
            <v>2174042400</v>
          </cell>
          <cell r="L185">
            <v>21740387</v>
          </cell>
          <cell r="M185" t="str">
            <v>Varias (Cierre y otras)</v>
          </cell>
          <cell r="N185" t="str">
            <v>Terminado Totalmente</v>
          </cell>
        </row>
        <row r="186">
          <cell r="B186">
            <v>214</v>
          </cell>
          <cell r="C186" t="str">
            <v>SE</v>
          </cell>
          <cell r="D186" t="str">
            <v>1210 Norte-Noroeste</v>
          </cell>
          <cell r="E186">
            <v>40548</v>
          </cell>
          <cell r="F186" t="str">
            <v>VARIOS</v>
          </cell>
          <cell r="G186" t="str">
            <v>VARIOS</v>
          </cell>
          <cell r="H186" t="str">
            <v>km-C
MVA
MVAR</v>
          </cell>
          <cell r="I186" t="str">
            <v>354,5
580,00
43,3</v>
          </cell>
          <cell r="J186">
            <v>4229781946</v>
          </cell>
          <cell r="K186">
            <v>4483920600</v>
          </cell>
          <cell r="L186">
            <v>44839206</v>
          </cell>
          <cell r="M186" t="str">
            <v>Varias (Cierre y otras)</v>
          </cell>
        </row>
        <row r="187">
          <cell r="B187">
            <v>215</v>
          </cell>
          <cell r="C187" t="str">
            <v>SLT</v>
          </cell>
          <cell r="D187" t="str">
            <v>1201 Transmisión y Transformación de Baja California</v>
          </cell>
          <cell r="E187">
            <v>40361</v>
          </cell>
          <cell r="F187" t="str">
            <v>VARIOS</v>
          </cell>
          <cell r="G187" t="str">
            <v>VARIOS</v>
          </cell>
          <cell r="H187" t="str">
            <v>km-C
MVA
MVAR</v>
          </cell>
          <cell r="I187" t="str">
            <v>46,00
130,00
206,6</v>
          </cell>
          <cell r="J187">
            <v>1101656595</v>
          </cell>
          <cell r="K187">
            <v>1177464611</v>
          </cell>
          <cell r="L187">
            <v>13861706</v>
          </cell>
          <cell r="M187" t="str">
            <v>Varias (Cierre y otras)</v>
          </cell>
          <cell r="N187" t="str">
            <v>Terminado Totalmente</v>
          </cell>
        </row>
        <row r="188">
          <cell r="B188">
            <v>216</v>
          </cell>
          <cell r="C188" t="str">
            <v>RM</v>
          </cell>
          <cell r="D188" t="str">
            <v>CCC Poza Rica</v>
          </cell>
          <cell r="E188">
            <v>41157</v>
          </cell>
          <cell r="F188" t="str">
            <v>TIHUATLÁN</v>
          </cell>
          <cell r="G188" t="str">
            <v>VERACRUZ</v>
          </cell>
          <cell r="H188" t="str">
            <v>F.Planta</v>
          </cell>
          <cell r="I188">
            <v>89.2</v>
          </cell>
          <cell r="J188">
            <v>2650428840</v>
          </cell>
          <cell r="K188">
            <v>2800413656</v>
          </cell>
          <cell r="L188">
            <v>65726820</v>
          </cell>
          <cell r="M188" t="str">
            <v>Terminado Totalmente</v>
          </cell>
        </row>
        <row r="189">
          <cell r="B189">
            <v>217</v>
          </cell>
          <cell r="C189" t="str">
            <v>RM</v>
          </cell>
          <cell r="D189" t="str">
            <v>CCC El Sauz Paquete 1</v>
          </cell>
          <cell r="E189">
            <v>41688</v>
          </cell>
          <cell r="F189" t="str">
            <v>PEDRO ESCOBEDO</v>
          </cell>
          <cell r="G189" t="str">
            <v>QUERÉTARO</v>
          </cell>
          <cell r="H189" t="str">
            <v>F.Planta</v>
          </cell>
          <cell r="I189">
            <v>89.9</v>
          </cell>
          <cell r="J189">
            <v>2784109287</v>
          </cell>
          <cell r="K189">
            <v>2950791773</v>
          </cell>
          <cell r="L189">
            <v>59931060</v>
          </cell>
          <cell r="M189" t="str">
            <v>Terminado Totalmente</v>
          </cell>
        </row>
        <row r="190">
          <cell r="B190">
            <v>218</v>
          </cell>
          <cell r="C190" t="str">
            <v>LT</v>
          </cell>
          <cell r="D190" t="str">
            <v>Red de Transn Asoc al proy de temp abierta y Oax. II, III, IV</v>
          </cell>
          <cell r="E190">
            <v>40481</v>
          </cell>
          <cell r="F190" t="str">
            <v>VARIOS</v>
          </cell>
          <cell r="G190" t="str">
            <v>OAXACA</v>
          </cell>
          <cell r="H190" t="str">
            <v>km-C
MVA
MVAR</v>
          </cell>
          <cell r="I190" t="str">
            <v>424,8
2 125,00
675,00</v>
          </cell>
          <cell r="J190">
            <v>708933329</v>
          </cell>
          <cell r="K190">
            <v>728508599</v>
          </cell>
          <cell r="L190">
            <v>38128605</v>
          </cell>
          <cell r="M190" t="str">
            <v>Terminado Totalmente</v>
          </cell>
        </row>
        <row r="191">
          <cell r="B191">
            <v>219</v>
          </cell>
          <cell r="C191" t="str">
            <v>LT</v>
          </cell>
          <cell r="D191" t="str">
            <v>Red de Transmisión Asociada a Manzanillo I U-1 y 2</v>
          </cell>
          <cell r="E191">
            <v>40823</v>
          </cell>
          <cell r="F191" t="str">
            <v>VARIOS</v>
          </cell>
          <cell r="G191" t="str">
            <v>VARIOS</v>
          </cell>
          <cell r="H191" t="str">
            <v>km-C
Alimentadores</v>
          </cell>
          <cell r="I191" t="str">
            <v>17,00
17</v>
          </cell>
          <cell r="J191">
            <v>747973287</v>
          </cell>
          <cell r="K191">
            <v>791278391</v>
          </cell>
          <cell r="L191">
            <v>17576442</v>
          </cell>
          <cell r="M191" t="str">
            <v>Terminado Totalmente</v>
          </cell>
        </row>
        <row r="192">
          <cell r="B192">
            <v>222</v>
          </cell>
          <cell r="C192" t="str">
            <v>CC</v>
          </cell>
          <cell r="D192" t="str">
            <v>CC Repotenciación CT Manzanillo I U-1 y 2</v>
          </cell>
          <cell r="E192">
            <v>41021</v>
          </cell>
          <cell r="F192" t="str">
            <v>MANZANILLO</v>
          </cell>
          <cell r="G192" t="str">
            <v>COLIMA</v>
          </cell>
          <cell r="H192" t="str">
            <v>MW</v>
          </cell>
          <cell r="I192" t="str">
            <v>847,2</v>
          </cell>
          <cell r="J192">
            <v>18384220000</v>
          </cell>
          <cell r="K192">
            <v>19516384186</v>
          </cell>
          <cell r="L192">
            <v>179211000</v>
          </cell>
          <cell r="M192" t="str">
            <v>Terminado Totalmente</v>
          </cell>
        </row>
        <row r="193">
          <cell r="B193">
            <v>223</v>
          </cell>
          <cell r="C193" t="str">
            <v>LT</v>
          </cell>
          <cell r="D193" t="str">
            <v>Red de Transmisión Asociada a la CG Los Humeros II</v>
          </cell>
          <cell r="E193">
            <v>40850</v>
          </cell>
          <cell r="F193" t="str">
            <v>CHIGNAUTLA</v>
          </cell>
          <cell r="G193" t="str">
            <v>PUEBLA</v>
          </cell>
          <cell r="H193" t="str">
            <v>km-C
MVA
Alimentadores</v>
          </cell>
          <cell r="I193" t="str">
            <v>8,2
9,4
5</v>
          </cell>
          <cell r="J193">
            <v>77918236</v>
          </cell>
          <cell r="K193">
            <v>80555800</v>
          </cell>
          <cell r="L193">
            <v>3704618</v>
          </cell>
          <cell r="M193" t="str">
            <v>Terminado Totalmente</v>
          </cell>
        </row>
        <row r="194">
          <cell r="B194">
            <v>225</v>
          </cell>
          <cell r="C194" t="str">
            <v>LT</v>
          </cell>
          <cell r="D194" t="str">
            <v>Red de Transmisión Asociada a la CI Guerrero Negro III</v>
          </cell>
          <cell r="E194">
            <v>40571</v>
          </cell>
          <cell r="F194" t="str">
            <v>MULEGÉ</v>
          </cell>
          <cell r="G194" t="str">
            <v>BAJA CALIFORNIA SUR</v>
          </cell>
          <cell r="H194" t="str">
            <v>km-C
MVAR
Alimentadores</v>
          </cell>
          <cell r="I194" t="str">
            <v>36,00
2,4
2</v>
          </cell>
          <cell r="J194">
            <v>36511231</v>
          </cell>
          <cell r="K194">
            <v>23044675</v>
          </cell>
          <cell r="L194">
            <v>16438401</v>
          </cell>
          <cell r="M194" t="str">
            <v>Terminado Totalmente</v>
          </cell>
        </row>
        <row r="195">
          <cell r="B195">
            <v>226</v>
          </cell>
          <cell r="C195" t="str">
            <v>CCI</v>
          </cell>
          <cell r="D195" t="str">
            <v>CI Guerrero Negro III</v>
          </cell>
          <cell r="E195">
            <v>42618</v>
          </cell>
          <cell r="F195" t="str">
            <v>MULEGÉ</v>
          </cell>
          <cell r="G195" t="str">
            <v>BAJA CALIFORNIA SUR</v>
          </cell>
          <cell r="H195" t="str">
            <v>MW</v>
          </cell>
          <cell r="I195" t="str">
            <v>11,00</v>
          </cell>
          <cell r="J195">
            <v>464193032</v>
          </cell>
          <cell r="K195">
            <v>470394000</v>
          </cell>
          <cell r="L195">
            <v>30179002</v>
          </cell>
          <cell r="M195" t="str">
            <v>Terminado Totalmente</v>
          </cell>
        </row>
        <row r="196">
          <cell r="B196">
            <v>227</v>
          </cell>
          <cell r="C196" t="str">
            <v>CG</v>
          </cell>
          <cell r="D196" t="str">
            <v>Los Humeros II</v>
          </cell>
          <cell r="E196">
            <v>41261</v>
          </cell>
          <cell r="F196" t="str">
            <v>CHIGNAUTLA</v>
          </cell>
          <cell r="G196" t="str">
            <v>PUEBLA</v>
          </cell>
          <cell r="H196" t="str">
            <v>MW</v>
          </cell>
          <cell r="I196" t="str">
            <v>46,00</v>
          </cell>
          <cell r="J196">
            <v>1864414090</v>
          </cell>
          <cell r="K196">
            <v>1972727048</v>
          </cell>
          <cell r="L196">
            <v>43441676</v>
          </cell>
          <cell r="M196" t="str">
            <v>Terminado Totalmente</v>
          </cell>
        </row>
        <row r="197">
          <cell r="B197">
            <v>228</v>
          </cell>
          <cell r="C197" t="str">
            <v>LT</v>
          </cell>
          <cell r="D197" t="str">
            <v>Red de Transmisión Asociada a la CCC Norte II</v>
          </cell>
          <cell r="E197">
            <v>41227</v>
          </cell>
          <cell r="F197" t="str">
            <v>CHIHUAHUA</v>
          </cell>
          <cell r="G197" t="str">
            <v>CHIHUAHUA</v>
          </cell>
          <cell r="H197" t="str">
            <v>km-C
Alimentadores</v>
          </cell>
          <cell r="I197" t="str">
            <v>41,76
10</v>
          </cell>
          <cell r="J197">
            <v>376724978</v>
          </cell>
          <cell r="K197">
            <v>362787625</v>
          </cell>
          <cell r="L197">
            <v>44601014</v>
          </cell>
          <cell r="M197" t="str">
            <v>Terminado Totalmente</v>
          </cell>
        </row>
        <row r="198">
          <cell r="B198">
            <v>229</v>
          </cell>
          <cell r="C198" t="str">
            <v>CT</v>
          </cell>
          <cell r="D198" t="str">
            <v>TG Baja California II</v>
          </cell>
          <cell r="E198">
            <v>41668</v>
          </cell>
          <cell r="F198" t="str">
            <v>SAN LUIS RÍO COLORADO</v>
          </cell>
          <cell r="G198" t="str">
            <v>SONORA</v>
          </cell>
          <cell r="H198" t="str">
            <v>MW</v>
          </cell>
          <cell r="I198" t="str">
            <v>157,8</v>
          </cell>
          <cell r="J198">
            <v>1786492293</v>
          </cell>
          <cell r="K198">
            <v>1931904457</v>
          </cell>
          <cell r="M198" t="str">
            <v>Terminado Totalmente</v>
          </cell>
        </row>
        <row r="199">
          <cell r="B199">
            <v>231</v>
          </cell>
          <cell r="C199" t="str">
            <v>SLT</v>
          </cell>
          <cell r="D199" t="str">
            <v>1304 transmisión y Transformación del Oriental</v>
          </cell>
          <cell r="E199">
            <v>40366</v>
          </cell>
          <cell r="F199" t="str">
            <v>VARIOS</v>
          </cell>
          <cell r="G199" t="str">
            <v>TABASCO</v>
          </cell>
          <cell r="H199" t="str">
            <v>km-C
MVA
MVAR</v>
          </cell>
          <cell r="I199" t="str">
            <v>95,7
300,00
15,00</v>
          </cell>
          <cell r="J199">
            <v>775395591</v>
          </cell>
          <cell r="K199">
            <v>119393065</v>
          </cell>
          <cell r="L199">
            <v>27048473</v>
          </cell>
          <cell r="M199" t="str">
            <v>Terminado Totalmente</v>
          </cell>
        </row>
        <row r="200">
          <cell r="B200">
            <v>233</v>
          </cell>
          <cell r="C200" t="str">
            <v>SLT</v>
          </cell>
          <cell r="D200" t="str">
            <v>1303 Transmisión y Transformación Baja - Noroeste</v>
          </cell>
          <cell r="E200">
            <v>40382</v>
          </cell>
          <cell r="F200" t="str">
            <v>VARIOS</v>
          </cell>
          <cell r="G200" t="str">
            <v>VARIOS</v>
          </cell>
          <cell r="H200" t="str">
            <v>km-C
MVA
MVAR</v>
          </cell>
          <cell r="I200" t="str">
            <v>127,00
50,00
3,00</v>
          </cell>
          <cell r="J200">
            <v>182345318</v>
          </cell>
          <cell r="K200">
            <v>159522379</v>
          </cell>
          <cell r="L200">
            <v>37665000</v>
          </cell>
          <cell r="M200" t="str">
            <v>Terminado Totalmente</v>
          </cell>
        </row>
        <row r="201">
          <cell r="B201">
            <v>234</v>
          </cell>
          <cell r="C201" t="str">
            <v>SLT</v>
          </cell>
          <cell r="D201" t="str">
            <v>1302 Transformación del Noreste</v>
          </cell>
          <cell r="E201">
            <v>42953</v>
          </cell>
          <cell r="F201" t="str">
            <v>VARIOS</v>
          </cell>
          <cell r="G201" t="str">
            <v>COAHUILA DE ZARAGOZA</v>
          </cell>
          <cell r="H201" t="str">
            <v>km-C
MVA
MVAR</v>
          </cell>
          <cell r="I201" t="str">
            <v>33,5
500,00
75,00</v>
          </cell>
          <cell r="J201">
            <v>754908000</v>
          </cell>
          <cell r="K201">
            <v>769556400</v>
          </cell>
          <cell r="L201">
            <v>46797600</v>
          </cell>
          <cell r="M201" t="str">
            <v>Construcción</v>
          </cell>
          <cell r="N201" t="str">
            <v>Terminado Totalmente</v>
          </cell>
        </row>
        <row r="202">
          <cell r="B202">
            <v>235</v>
          </cell>
          <cell r="C202" t="str">
            <v>CCI</v>
          </cell>
          <cell r="D202" t="str">
            <v>Baja California Sur IV</v>
          </cell>
          <cell r="E202">
            <v>41832</v>
          </cell>
          <cell r="F202" t="str">
            <v>PAZ, LA</v>
          </cell>
          <cell r="G202" t="str">
            <v>BAJA CALIFORNIA SUR</v>
          </cell>
          <cell r="H202" t="str">
            <v>MW</v>
          </cell>
          <cell r="I202" t="str">
            <v>40,91</v>
          </cell>
          <cell r="J202">
            <v>1723059518</v>
          </cell>
          <cell r="K202">
            <v>1820194270</v>
          </cell>
          <cell r="L202">
            <v>43114279</v>
          </cell>
          <cell r="M202" t="str">
            <v>Terminado Totalmente</v>
          </cell>
        </row>
        <row r="203">
          <cell r="B203">
            <v>236</v>
          </cell>
          <cell r="C203" t="str">
            <v>CCI</v>
          </cell>
          <cell r="D203" t="str">
            <v>Baja California Sur III</v>
          </cell>
          <cell r="E203">
            <v>41217</v>
          </cell>
          <cell r="F203" t="str">
            <v>PAZ, LA</v>
          </cell>
          <cell r="G203" t="str">
            <v>BAJA CALIFORNIA SUR</v>
          </cell>
          <cell r="H203" t="str">
            <v>MW</v>
          </cell>
          <cell r="I203" t="str">
            <v>42,31</v>
          </cell>
          <cell r="J203">
            <v>1692015944</v>
          </cell>
          <cell r="K203">
            <v>1709330123</v>
          </cell>
          <cell r="L203">
            <v>120408049</v>
          </cell>
          <cell r="M203" t="str">
            <v>Terminado Totalmente</v>
          </cell>
        </row>
        <row r="204">
          <cell r="B204">
            <v>237</v>
          </cell>
          <cell r="C204" t="str">
            <v>LT</v>
          </cell>
          <cell r="D204" t="str">
            <v>1313 Red de Transmisión Asociada al CC Baja California III</v>
          </cell>
          <cell r="E204">
            <v>42450</v>
          </cell>
          <cell r="F204" t="str">
            <v>ENSENADA</v>
          </cell>
          <cell r="G204" t="str">
            <v>BAJA CALIFORNIA</v>
          </cell>
          <cell r="H204" t="str">
            <v>km-C
Alimentadores</v>
          </cell>
          <cell r="I204" t="str">
            <v>44,00
6</v>
          </cell>
          <cell r="J204">
            <v>237540308</v>
          </cell>
          <cell r="K204">
            <v>214491127</v>
          </cell>
          <cell r="L204">
            <v>2054984</v>
          </cell>
          <cell r="M204" t="str">
            <v>Terminado Totalmente</v>
          </cell>
        </row>
        <row r="205">
          <cell r="B205">
            <v>242</v>
          </cell>
          <cell r="C205" t="str">
            <v>SE</v>
          </cell>
          <cell r="D205" t="str">
            <v>1323 DISTRIBUCIÓN SUR</v>
          </cell>
          <cell r="E205">
            <v>40716</v>
          </cell>
          <cell r="F205" t="str">
            <v>VARIOS</v>
          </cell>
          <cell r="G205" t="str">
            <v>VARIOS</v>
          </cell>
          <cell r="H205" t="str">
            <v>km-C
MVA
MVAR</v>
          </cell>
          <cell r="I205" t="str">
            <v>11,00
160,00
23,4</v>
          </cell>
          <cell r="J205">
            <v>928439883</v>
          </cell>
          <cell r="K205">
            <v>835344600</v>
          </cell>
          <cell r="L205">
            <v>8353446</v>
          </cell>
          <cell r="M205" t="str">
            <v>Varias (Cierre y otras)</v>
          </cell>
          <cell r="N205" t="str">
            <v>Terminado Totalmente</v>
          </cell>
        </row>
        <row r="206">
          <cell r="B206">
            <v>243</v>
          </cell>
          <cell r="C206" t="str">
            <v>SE</v>
          </cell>
          <cell r="D206" t="str">
            <v>1322 DISTRIBUCIÓN CENTRO</v>
          </cell>
          <cell r="E206">
            <v>41974</v>
          </cell>
          <cell r="F206" t="str">
            <v>VARIOS</v>
          </cell>
          <cell r="G206" t="str">
            <v>VARIOS</v>
          </cell>
          <cell r="H206" t="str">
            <v>km-C
MVA
MVAR</v>
          </cell>
          <cell r="I206" t="str">
            <v>232,4
157,5
38,7</v>
          </cell>
          <cell r="J206">
            <v>2306315630</v>
          </cell>
          <cell r="K206">
            <v>1582920617</v>
          </cell>
          <cell r="L206">
            <v>24693416</v>
          </cell>
          <cell r="M206" t="str">
            <v>Terminado Totalmente</v>
          </cell>
        </row>
        <row r="207">
          <cell r="B207">
            <v>244</v>
          </cell>
          <cell r="C207" t="str">
            <v>SE</v>
          </cell>
          <cell r="D207" t="str">
            <v>1321 DISTRIBUCIÓN NORESTE</v>
          </cell>
          <cell r="E207">
            <v>41673</v>
          </cell>
          <cell r="F207" t="str">
            <v>VARIOS</v>
          </cell>
          <cell r="G207" t="str">
            <v>VARIOS</v>
          </cell>
          <cell r="H207" t="str">
            <v>km-C
MVA
MVAR</v>
          </cell>
          <cell r="I207" t="str">
            <v>183,8
210,00
57,6</v>
          </cell>
          <cell r="J207">
            <v>1646372269</v>
          </cell>
          <cell r="K207">
            <v>1271359811</v>
          </cell>
          <cell r="L207">
            <v>17627518</v>
          </cell>
          <cell r="M207" t="str">
            <v>Terminado Totalmente</v>
          </cell>
        </row>
        <row r="208">
          <cell r="B208">
            <v>245</v>
          </cell>
          <cell r="C208" t="str">
            <v>SE</v>
          </cell>
          <cell r="D208" t="str">
            <v>1320 DISTRIBUCIÓN NOROESTE</v>
          </cell>
          <cell r="E208">
            <v>40805</v>
          </cell>
          <cell r="F208" t="str">
            <v>VARIOS</v>
          </cell>
          <cell r="G208" t="str">
            <v>VARIOS</v>
          </cell>
          <cell r="H208" t="str">
            <v>km-C
MVA
MVAR</v>
          </cell>
          <cell r="I208" t="str">
            <v>105,6
216,2
75,6</v>
          </cell>
          <cell r="J208">
            <v>1622203518</v>
          </cell>
          <cell r="K208">
            <v>1736874584</v>
          </cell>
          <cell r="L208">
            <v>17368736</v>
          </cell>
          <cell r="M208" t="str">
            <v>Varias (Cierre y otras)</v>
          </cell>
        </row>
        <row r="209">
          <cell r="B209">
            <v>247</v>
          </cell>
          <cell r="C209" t="str">
            <v>SLT</v>
          </cell>
          <cell r="D209" t="str">
            <v>1404 Subestaciones del Oriente</v>
          </cell>
          <cell r="E209">
            <v>41395</v>
          </cell>
          <cell r="F209" t="str">
            <v>VARIOS</v>
          </cell>
          <cell r="G209" t="str">
            <v>VARIOS</v>
          </cell>
          <cell r="H209" t="str">
            <v>km-C
MVA
Alimentadores</v>
          </cell>
          <cell r="I209" t="str">
            <v>48,6
325,00
10</v>
          </cell>
          <cell r="J209">
            <v>395690919</v>
          </cell>
          <cell r="K209">
            <v>352382320</v>
          </cell>
          <cell r="L209">
            <v>75516000</v>
          </cell>
          <cell r="M209" t="str">
            <v>Terminado Totalmente</v>
          </cell>
        </row>
        <row r="210">
          <cell r="B210">
            <v>248</v>
          </cell>
          <cell r="C210" t="str">
            <v>SLT</v>
          </cell>
          <cell r="D210" t="str">
            <v>1401 SEs y LTs de las Áreas Baja California y Noroeste</v>
          </cell>
          <cell r="E210">
            <v>41198</v>
          </cell>
          <cell r="F210" t="str">
            <v>VARIOS</v>
          </cell>
          <cell r="G210" t="str">
            <v>VARIOS</v>
          </cell>
          <cell r="H210" t="str">
            <v>km-C
MVA
MVAR
Alimentadores</v>
          </cell>
          <cell r="I210" t="str">
            <v>184,44
605,00
58,8
19</v>
          </cell>
          <cell r="J210">
            <v>1103990668</v>
          </cell>
          <cell r="K210">
            <v>1155377260</v>
          </cell>
          <cell r="L210">
            <v>38473114</v>
          </cell>
          <cell r="M210" t="str">
            <v>Terminado Totalmente</v>
          </cell>
        </row>
        <row r="211">
          <cell r="B211">
            <v>249</v>
          </cell>
          <cell r="C211" t="str">
            <v>SLT</v>
          </cell>
          <cell r="D211" t="str">
            <v>1405 Subest y Líneas de Transmisión de las Áreas Sureste</v>
          </cell>
          <cell r="E211">
            <v>41700</v>
          </cell>
          <cell r="F211" t="str">
            <v>VARIOS</v>
          </cell>
          <cell r="G211" t="str">
            <v>TABASCO</v>
          </cell>
          <cell r="H211" t="str">
            <v>km-C
MVA
MVAR
Alimentadores</v>
          </cell>
          <cell r="I211" t="str">
            <v>73,2
300,00
52,5
13</v>
          </cell>
          <cell r="J211">
            <v>1008934800</v>
          </cell>
          <cell r="K211">
            <v>1067438357</v>
          </cell>
          <cell r="L211">
            <v>23619043</v>
          </cell>
          <cell r="M211" t="str">
            <v>Varias (Cierre y otras)</v>
          </cell>
        </row>
        <row r="212">
          <cell r="B212">
            <v>250</v>
          </cell>
          <cell r="C212" t="str">
            <v>SLT</v>
          </cell>
          <cell r="D212" t="str">
            <v>1402 Cambio de Tensión de la LT Culiacán – Los Mochis</v>
          </cell>
          <cell r="E212">
            <v>40823</v>
          </cell>
          <cell r="F212" t="str">
            <v>VARIOS</v>
          </cell>
          <cell r="G212" t="str">
            <v>SINALOA</v>
          </cell>
          <cell r="H212" t="str">
            <v>km-C
MVA
MVAR
Alimentadores</v>
          </cell>
          <cell r="I212" t="str">
            <v>127,2
500,00
175,00
7</v>
          </cell>
          <cell r="J212">
            <v>856756923</v>
          </cell>
          <cell r="K212">
            <v>833492951</v>
          </cell>
          <cell r="L212">
            <v>93000000</v>
          </cell>
          <cell r="M212" t="str">
            <v>Terminado Totalmente</v>
          </cell>
        </row>
        <row r="213">
          <cell r="B213">
            <v>251</v>
          </cell>
          <cell r="C213" t="str">
            <v>SE</v>
          </cell>
          <cell r="D213" t="str">
            <v>1421 DISTRIBUCIÓN SUR</v>
          </cell>
          <cell r="E213">
            <v>41489</v>
          </cell>
          <cell r="F213" t="str">
            <v>VARIOS</v>
          </cell>
          <cell r="G213" t="str">
            <v>VARIOS</v>
          </cell>
          <cell r="H213" t="str">
            <v>km-C
MVA
MVAR
Alimentadores</v>
          </cell>
          <cell r="I213" t="str">
            <v>21,00
160,00
9,6
37</v>
          </cell>
          <cell r="J213">
            <v>797371034</v>
          </cell>
          <cell r="K213">
            <v>477199480</v>
          </cell>
          <cell r="L213">
            <v>8537363</v>
          </cell>
          <cell r="M213" t="str">
            <v>Terminado Totalmente</v>
          </cell>
        </row>
        <row r="214">
          <cell r="B214">
            <v>252</v>
          </cell>
          <cell r="C214" t="str">
            <v>SE</v>
          </cell>
          <cell r="D214" t="str">
            <v>1403 Compensación Capacitiva de las Áreas Noroeste – Norte</v>
          </cell>
          <cell r="E214">
            <v>40689</v>
          </cell>
          <cell r="F214" t="str">
            <v>VARIOS</v>
          </cell>
          <cell r="G214" t="str">
            <v>VARIOS</v>
          </cell>
          <cell r="H214" t="str">
            <v>MVAR</v>
          </cell>
          <cell r="I214" t="str">
            <v>352,5</v>
          </cell>
          <cell r="J214">
            <v>165422978</v>
          </cell>
          <cell r="K214">
            <v>147267639</v>
          </cell>
          <cell r="L214">
            <v>31620000</v>
          </cell>
          <cell r="M214" t="str">
            <v>Terminado Totalmente</v>
          </cell>
        </row>
        <row r="215">
          <cell r="B215">
            <v>253</v>
          </cell>
          <cell r="C215" t="str">
            <v>SE</v>
          </cell>
          <cell r="D215" t="str">
            <v>1420 DISTRIBUCIÓN NORTE</v>
          </cell>
          <cell r="E215">
            <v>41306</v>
          </cell>
          <cell r="F215" t="str">
            <v>VARIOS</v>
          </cell>
          <cell r="G215" t="str">
            <v>VARIOS</v>
          </cell>
          <cell r="H215" t="str">
            <v>km-C
MVA
MVAR
Alimentadores</v>
          </cell>
          <cell r="I215" t="str">
            <v>19,00
342,9
20,4
83</v>
          </cell>
          <cell r="J215">
            <v>1421300741</v>
          </cell>
          <cell r="K215">
            <v>1521714509</v>
          </cell>
          <cell r="L215">
            <v>15217144</v>
          </cell>
          <cell r="M215" t="str">
            <v>Varias (Cierre y otras)</v>
          </cell>
        </row>
        <row r="216">
          <cell r="B216">
            <v>257</v>
          </cell>
          <cell r="C216" t="str">
            <v>CCI</v>
          </cell>
          <cell r="D216" t="str">
            <v>Santa Rosalía II</v>
          </cell>
          <cell r="E216">
            <v>43466</v>
          </cell>
          <cell r="F216" t="str">
            <v>MULEGÉ</v>
          </cell>
          <cell r="G216" t="str">
            <v>BAJA CALIFORNIA SUR</v>
          </cell>
          <cell r="H216" t="str">
            <v>MW</v>
          </cell>
          <cell r="I216" t="str">
            <v>13,69</v>
          </cell>
          <cell r="J216">
            <v>852998310</v>
          </cell>
          <cell r="K216">
            <v>836442000</v>
          </cell>
          <cell r="L216">
            <v>85986405</v>
          </cell>
          <cell r="M216" t="str">
            <v>Por Licitar sin cambio de alcance</v>
          </cell>
        </row>
        <row r="217">
          <cell r="B217">
            <v>258</v>
          </cell>
          <cell r="C217" t="str">
            <v>RM</v>
          </cell>
          <cell r="D217" t="str">
            <v>CT Altamira Unidades 1 y 2</v>
          </cell>
          <cell r="E217">
            <v>43273</v>
          </cell>
          <cell r="F217" t="str">
            <v>ALTAMIRA</v>
          </cell>
          <cell r="G217" t="str">
            <v>TAMAULIPAS</v>
          </cell>
          <cell r="H217" t="str">
            <v>F.Planta</v>
          </cell>
          <cell r="I217" t="str">
            <v>87.7-87.7</v>
          </cell>
          <cell r="J217">
            <v>7662307600</v>
          </cell>
          <cell r="K217">
            <v>8010201600</v>
          </cell>
          <cell r="L217">
            <v>275745000</v>
          </cell>
          <cell r="M217" t="str">
            <v>Construcción</v>
          </cell>
        </row>
        <row r="218">
          <cell r="B218">
            <v>259</v>
          </cell>
          <cell r="C218" t="str">
            <v>SE</v>
          </cell>
          <cell r="D218" t="str">
            <v>SE 1521 DISTRIBUCIÓN SUR</v>
          </cell>
          <cell r="E218">
            <v>41711</v>
          </cell>
          <cell r="F218" t="str">
            <v>VARIOS</v>
          </cell>
          <cell r="G218" t="str">
            <v>VARIOS</v>
          </cell>
          <cell r="H218" t="str">
            <v>km-C
MVA
MVAR</v>
          </cell>
          <cell r="I218" t="str">
            <v>47,1
285,08
15,00</v>
          </cell>
          <cell r="J218">
            <v>1640125264</v>
          </cell>
          <cell r="K218">
            <v>1601460000</v>
          </cell>
          <cell r="L218">
            <v>16014600</v>
          </cell>
          <cell r="M218" t="str">
            <v>Varias (Cierre y otras)</v>
          </cell>
        </row>
        <row r="219">
          <cell r="B219">
            <v>260</v>
          </cell>
          <cell r="C219" t="str">
            <v>SE</v>
          </cell>
          <cell r="D219" t="str">
            <v>SE 1520 DISTRIBUCION NORTE</v>
          </cell>
          <cell r="E219">
            <v>41489</v>
          </cell>
          <cell r="F219" t="str">
            <v>VARIOS</v>
          </cell>
          <cell r="G219" t="str">
            <v>VARIOS</v>
          </cell>
          <cell r="H219" t="str">
            <v>km-C
MVA
MVAR</v>
          </cell>
          <cell r="I219" t="str">
            <v>8,2
221,03
13,2</v>
          </cell>
          <cell r="J219">
            <v>652231740</v>
          </cell>
          <cell r="K219">
            <v>698337000</v>
          </cell>
          <cell r="L219">
            <v>6983370</v>
          </cell>
          <cell r="M219" t="str">
            <v>Varias (Cierre y otras)</v>
          </cell>
          <cell r="N219" t="str">
            <v>Terminado Totalmente</v>
          </cell>
        </row>
        <row r="220">
          <cell r="B220">
            <v>261</v>
          </cell>
          <cell r="C220" t="str">
            <v>CCC</v>
          </cell>
          <cell r="D220" t="str">
            <v>Cogeneración Salamanca Fase I</v>
          </cell>
          <cell r="E220">
            <v>42031</v>
          </cell>
          <cell r="F220" t="str">
            <v>SALAMANCA</v>
          </cell>
          <cell r="G220" t="str">
            <v>GUANAJUATO</v>
          </cell>
          <cell r="H220" t="str">
            <v>MW</v>
          </cell>
          <cell r="I220" t="str">
            <v>430,2</v>
          </cell>
          <cell r="J220">
            <v>8946583784</v>
          </cell>
          <cell r="K220">
            <v>9397837637</v>
          </cell>
          <cell r="L220">
            <v>276956455</v>
          </cell>
          <cell r="M220" t="str">
            <v>Varias (Cierre y otras)</v>
          </cell>
        </row>
        <row r="221">
          <cell r="B221">
            <v>262</v>
          </cell>
          <cell r="C221" t="str">
            <v>SLT</v>
          </cell>
          <cell r="D221" t="str">
            <v>1601 Transmisión y Transformación Noroeste - Norte</v>
          </cell>
          <cell r="E221">
            <v>41291</v>
          </cell>
          <cell r="F221" t="str">
            <v>VARIOS</v>
          </cell>
          <cell r="G221" t="str">
            <v>VARIOS</v>
          </cell>
          <cell r="H221" t="str">
            <v>km-C
MVA
MVAR</v>
          </cell>
          <cell r="I221" t="str">
            <v>149,1
133,00
15,00</v>
          </cell>
          <cell r="J221">
            <v>651906024</v>
          </cell>
          <cell r="K221">
            <v>699983342</v>
          </cell>
          <cell r="L221">
            <v>4984800</v>
          </cell>
          <cell r="M221" t="str">
            <v>Terminado Totalmente</v>
          </cell>
        </row>
        <row r="222">
          <cell r="B222">
            <v>264</v>
          </cell>
          <cell r="C222" t="str">
            <v>CC</v>
          </cell>
          <cell r="D222" t="str">
            <v>Centro</v>
          </cell>
          <cell r="E222">
            <v>42610</v>
          </cell>
          <cell r="F222" t="str">
            <v>CUAUTLA</v>
          </cell>
          <cell r="G222" t="str">
            <v>MORELOS</v>
          </cell>
          <cell r="H222" t="str">
            <v>MW</v>
          </cell>
          <cell r="I222" t="str">
            <v>642,33</v>
          </cell>
          <cell r="J222">
            <v>12994273200</v>
          </cell>
          <cell r="K222">
            <v>13691481483</v>
          </cell>
          <cell r="L222">
            <v>360465117</v>
          </cell>
          <cell r="M222" t="str">
            <v>Construcción</v>
          </cell>
          <cell r="N222" t="str">
            <v>Varias (Cierre y otras)</v>
          </cell>
        </row>
        <row r="223">
          <cell r="B223">
            <v>266</v>
          </cell>
          <cell r="C223" t="str">
            <v>SLT</v>
          </cell>
          <cell r="D223" t="str">
            <v>1603 Subestación Lago</v>
          </cell>
          <cell r="E223">
            <v>43405</v>
          </cell>
          <cell r="F223" t="str">
            <v>VARIOS</v>
          </cell>
          <cell r="G223" t="str">
            <v>ESTADO DE MÉXICO</v>
          </cell>
          <cell r="H223" t="str">
            <v>km-C
MVA</v>
          </cell>
          <cell r="I223" t="str">
            <v>107,2
660,00</v>
          </cell>
          <cell r="J223">
            <v>3111952088</v>
          </cell>
          <cell r="K223">
            <v>3306633600</v>
          </cell>
          <cell r="L223">
            <v>58616914</v>
          </cell>
          <cell r="M223" t="str">
            <v>Construcción</v>
          </cell>
        </row>
        <row r="224">
          <cell r="B224">
            <v>267</v>
          </cell>
          <cell r="C224" t="str">
            <v>SLT</v>
          </cell>
          <cell r="D224" t="str">
            <v>1604 Transmisión Ayotla - Chalco</v>
          </cell>
          <cell r="E224">
            <v>41912</v>
          </cell>
          <cell r="F224" t="str">
            <v>VARIOS</v>
          </cell>
          <cell r="G224" t="str">
            <v>ESTADO DE MÉXICO</v>
          </cell>
          <cell r="H224" t="str">
            <v>km-C
MVA</v>
          </cell>
          <cell r="I224" t="str">
            <v>11,1
133,33</v>
          </cell>
          <cell r="J224">
            <v>412674492</v>
          </cell>
          <cell r="K224">
            <v>443598896</v>
          </cell>
          <cell r="L224">
            <v>2665380</v>
          </cell>
          <cell r="M224" t="str">
            <v>Terminado Totalmente</v>
          </cell>
        </row>
        <row r="225">
          <cell r="B225">
            <v>268</v>
          </cell>
          <cell r="C225" t="str">
            <v>CCI</v>
          </cell>
          <cell r="D225" t="str">
            <v>Guerrero Negro IV</v>
          </cell>
          <cell r="E225">
            <v>42857</v>
          </cell>
          <cell r="F225" t="str">
            <v>MULEGÉ</v>
          </cell>
          <cell r="G225" t="str">
            <v>BAJA CALIFORNIA SUR</v>
          </cell>
          <cell r="H225" t="str">
            <v>MW</v>
          </cell>
          <cell r="I225" t="str">
            <v>6,54</v>
          </cell>
          <cell r="J225">
            <v>418336474</v>
          </cell>
          <cell r="K225">
            <v>383796864</v>
          </cell>
          <cell r="L225">
            <v>68590253</v>
          </cell>
          <cell r="M225" t="str">
            <v>Construcción</v>
          </cell>
        </row>
        <row r="226">
          <cell r="B226">
            <v>269</v>
          </cell>
          <cell r="C226" t="str">
            <v>LT</v>
          </cell>
          <cell r="D226" t="str">
            <v>Red de Transmisión asociada a la CI Guerrero Negro IV</v>
          </cell>
          <cell r="E226">
            <v>42129</v>
          </cell>
          <cell r="F226" t="str">
            <v>MULEGÉ</v>
          </cell>
          <cell r="G226" t="str">
            <v>BAJA CALIFORNIA SUR</v>
          </cell>
          <cell r="H226" t="str">
            <v>km-C</v>
          </cell>
          <cell r="I226" t="str">
            <v>51,00</v>
          </cell>
          <cell r="J226">
            <v>51310370</v>
          </cell>
          <cell r="K226">
            <v>53622275</v>
          </cell>
          <cell r="L226">
            <v>1864520</v>
          </cell>
          <cell r="M226" t="str">
            <v>Terminado Totalmente</v>
          </cell>
        </row>
        <row r="227">
          <cell r="B227">
            <v>273</v>
          </cell>
          <cell r="C227" t="str">
            <v>SE</v>
          </cell>
          <cell r="D227" t="str">
            <v>1621 Distribución Norte - Sur</v>
          </cell>
          <cell r="E227">
            <v>42005</v>
          </cell>
          <cell r="F227" t="str">
            <v>VARIOS</v>
          </cell>
          <cell r="G227" t="str">
            <v>VARIOS</v>
          </cell>
          <cell r="H227" t="str">
            <v>km-C
MVA
MVAR</v>
          </cell>
          <cell r="I227" t="str">
            <v>86,14
470,00
24,6</v>
          </cell>
          <cell r="J227">
            <v>1810451153</v>
          </cell>
          <cell r="K227">
            <v>1919520000</v>
          </cell>
          <cell r="L227">
            <v>19195200</v>
          </cell>
          <cell r="M227" t="str">
            <v>Varias (Cierre y otras)</v>
          </cell>
        </row>
        <row r="228">
          <cell r="B228">
            <v>274</v>
          </cell>
          <cell r="C228" t="str">
            <v>SE</v>
          </cell>
          <cell r="D228" t="str">
            <v>1620 Distribución Valle de México</v>
          </cell>
          <cell r="E228">
            <v>41605</v>
          </cell>
          <cell r="F228" t="str">
            <v>VARIOS</v>
          </cell>
          <cell r="G228" t="str">
            <v>VARIOS</v>
          </cell>
          <cell r="H228" t="str">
            <v>km-C
MVA
MVAR</v>
          </cell>
          <cell r="I228" t="str">
            <v>51,8
1 560,00
97,2</v>
          </cell>
          <cell r="J228">
            <v>5771411961</v>
          </cell>
          <cell r="K228">
            <v>5403300000</v>
          </cell>
          <cell r="L228">
            <v>54033000</v>
          </cell>
          <cell r="M228" t="str">
            <v>Varias (Cierre y otras)</v>
          </cell>
          <cell r="N228" t="str">
            <v>Varias (Licitación y construcción)</v>
          </cell>
        </row>
        <row r="229">
          <cell r="B229">
            <v>275</v>
          </cell>
          <cell r="C229" t="str">
            <v>CG</v>
          </cell>
          <cell r="D229" t="str">
            <v>Los Azufres III (Fase I)</v>
          </cell>
          <cell r="E229">
            <v>42062</v>
          </cell>
          <cell r="F229" t="str">
            <v>HIDALGO</v>
          </cell>
          <cell r="G229" t="str">
            <v>MICHOACÁN DE OCAMPO</v>
          </cell>
          <cell r="H229" t="str">
            <v>MW</v>
          </cell>
          <cell r="I229" t="str">
            <v>50,00</v>
          </cell>
          <cell r="J229">
            <v>1280767384</v>
          </cell>
          <cell r="K229">
            <v>1298280000</v>
          </cell>
          <cell r="L229">
            <v>86735892</v>
          </cell>
          <cell r="M229" t="str">
            <v>Terminado Totalmente</v>
          </cell>
        </row>
        <row r="230">
          <cell r="B230">
            <v>278</v>
          </cell>
          <cell r="C230" t="str">
            <v>RM</v>
          </cell>
          <cell r="D230" t="str">
            <v>CT José López Portillo</v>
          </cell>
          <cell r="E230">
            <v>42942</v>
          </cell>
          <cell r="F230" t="str">
            <v>NAVA</v>
          </cell>
          <cell r="G230" t="str">
            <v>COAHUILA DE ZARAGOZA</v>
          </cell>
          <cell r="H230" t="str">
            <v>F.Planta</v>
          </cell>
          <cell r="I230" t="str">
            <v>92.6-90.9-94.1-93.8</v>
          </cell>
          <cell r="J230">
            <v>4254127600</v>
          </cell>
          <cell r="K230">
            <v>4510276800</v>
          </cell>
          <cell r="L230">
            <v>90079800</v>
          </cell>
          <cell r="M230" t="str">
            <v>Construcción</v>
          </cell>
        </row>
        <row r="231">
          <cell r="B231">
            <v>280</v>
          </cell>
          <cell r="C231" t="str">
            <v>SLT</v>
          </cell>
          <cell r="D231" t="str">
            <v>1721 DISTRIBUCIÓN NORTE</v>
          </cell>
          <cell r="E231">
            <v>42129</v>
          </cell>
          <cell r="F231" t="str">
            <v>VARIOS</v>
          </cell>
          <cell r="G231" t="str">
            <v>VARIOS</v>
          </cell>
          <cell r="H231" t="str">
            <v>km-C
MVA
MVAR</v>
          </cell>
          <cell r="I231" t="str">
            <v>178,5
362,5
37,2</v>
          </cell>
          <cell r="J231">
            <v>2012655058</v>
          </cell>
          <cell r="K231">
            <v>1889760000</v>
          </cell>
          <cell r="L231">
            <v>18897600</v>
          </cell>
          <cell r="M231" t="str">
            <v>Varias (Cierre y otras)</v>
          </cell>
        </row>
        <row r="232">
          <cell r="B232">
            <v>281</v>
          </cell>
          <cell r="C232" t="str">
            <v>LT</v>
          </cell>
          <cell r="D232" t="str">
            <v>Red de Transmisión Asociada al CC Noreste</v>
          </cell>
          <cell r="E232">
            <v>43282</v>
          </cell>
          <cell r="F232" t="str">
            <v>GENERAL ESCOBEDO</v>
          </cell>
          <cell r="G232" t="str">
            <v>NUEVO LEÓN</v>
          </cell>
          <cell r="H232" t="str">
            <v>km-C
MVA
Alimentadores</v>
          </cell>
          <cell r="I232" t="str">
            <v>46,7
375,00
2</v>
          </cell>
          <cell r="J232">
            <v>1517611866</v>
          </cell>
          <cell r="K232">
            <v>1610202000</v>
          </cell>
          <cell r="L232">
            <v>48462021</v>
          </cell>
          <cell r="M232" t="str">
            <v>Construcción</v>
          </cell>
          <cell r="N232" t="str">
            <v>Terminado Totalmente</v>
          </cell>
        </row>
        <row r="233">
          <cell r="B233">
            <v>282</v>
          </cell>
          <cell r="C233" t="str">
            <v>SLT</v>
          </cell>
          <cell r="D233" t="str">
            <v>1720 Distribución Valle de México</v>
          </cell>
          <cell r="E233">
            <v>43178</v>
          </cell>
          <cell r="F233" t="str">
            <v>VARIOS</v>
          </cell>
          <cell r="G233" t="str">
            <v>ESTADO DE MÉXICO</v>
          </cell>
          <cell r="H233" t="str">
            <v>km-C
MVA
MVAR</v>
          </cell>
          <cell r="I233" t="str">
            <v>17,4
240,00
14,4</v>
          </cell>
          <cell r="J233">
            <v>808562368</v>
          </cell>
          <cell r="K233">
            <v>1116000000</v>
          </cell>
          <cell r="L233">
            <v>11160000</v>
          </cell>
          <cell r="M233" t="str">
            <v>Varias (Licitación y construcción)</v>
          </cell>
          <cell r="N233" t="str">
            <v>Varias (Cierre y otras)</v>
          </cell>
        </row>
        <row r="234">
          <cell r="B234">
            <v>283</v>
          </cell>
          <cell r="C234" t="str">
            <v>LT</v>
          </cell>
          <cell r="D234" t="str">
            <v>Red de Transmisión Asociada al CC Norte III</v>
          </cell>
          <cell r="E234">
            <v>42855</v>
          </cell>
          <cell r="F234" t="str">
            <v>CD. JUÁREZ</v>
          </cell>
          <cell r="G234" t="str">
            <v>CHIHUAHUA</v>
          </cell>
          <cell r="H234" t="str">
            <v>km-C
Alimentadores</v>
          </cell>
          <cell r="I234" t="str">
            <v>28,00
12</v>
          </cell>
          <cell r="J234">
            <v>431265558</v>
          </cell>
          <cell r="K234">
            <v>462892750</v>
          </cell>
          <cell r="L234">
            <v>12489602</v>
          </cell>
          <cell r="M234" t="str">
            <v>Construcción</v>
          </cell>
        </row>
        <row r="235">
          <cell r="B235">
            <v>284</v>
          </cell>
          <cell r="C235" t="str">
            <v>CG</v>
          </cell>
          <cell r="D235" t="str">
            <v>Los Humeros III</v>
          </cell>
          <cell r="E235">
            <v>42768</v>
          </cell>
          <cell r="F235" t="str">
            <v>CHIGNAUTLA</v>
          </cell>
          <cell r="G235" t="str">
            <v>PUEBLA</v>
          </cell>
          <cell r="H235" t="str">
            <v>MW</v>
          </cell>
          <cell r="I235" t="str">
            <v>50,00</v>
          </cell>
          <cell r="J235">
            <v>2380272035</v>
          </cell>
          <cell r="K235">
            <v>2416417326</v>
          </cell>
          <cell r="L235">
            <v>157597781</v>
          </cell>
          <cell r="M235" t="str">
            <v>Varias (Cierre y otras)</v>
          </cell>
        </row>
        <row r="236">
          <cell r="B236">
            <v>286</v>
          </cell>
          <cell r="C236" t="str">
            <v>CCI</v>
          </cell>
          <cell r="D236" t="str">
            <v>Baja California Sur V</v>
          </cell>
          <cell r="E236">
            <v>42614</v>
          </cell>
          <cell r="F236" t="str">
            <v>PAZ, LA</v>
          </cell>
          <cell r="G236" t="str">
            <v>BAJA CALIFORNIA SUR</v>
          </cell>
          <cell r="H236" t="str">
            <v>MW</v>
          </cell>
          <cell r="I236" t="str">
            <v>41,32</v>
          </cell>
          <cell r="J236">
            <v>2010734215</v>
          </cell>
          <cell r="K236">
            <v>1988365594</v>
          </cell>
          <cell r="L236">
            <v>89289356</v>
          </cell>
          <cell r="M236" t="str">
            <v>Terminado Totalmente</v>
          </cell>
        </row>
        <row r="237">
          <cell r="B237">
            <v>288</v>
          </cell>
          <cell r="C237" t="str">
            <v>SLT</v>
          </cell>
          <cell r="D237" t="str">
            <v>1722 Distribución Sur</v>
          </cell>
          <cell r="E237">
            <v>41729</v>
          </cell>
          <cell r="F237" t="str">
            <v>VARIOS</v>
          </cell>
          <cell r="G237" t="str">
            <v>VARIOS</v>
          </cell>
          <cell r="H237" t="str">
            <v>km-C
MVA
MVAR</v>
          </cell>
          <cell r="I237" t="str">
            <v>11,00
160,00
9,6</v>
          </cell>
          <cell r="J237">
            <v>894017455</v>
          </cell>
          <cell r="K237">
            <v>863040000</v>
          </cell>
          <cell r="L237">
            <v>8630400</v>
          </cell>
          <cell r="M237" t="str">
            <v>Varias (Cierre y otras)</v>
          </cell>
        </row>
        <row r="238">
          <cell r="B238">
            <v>289</v>
          </cell>
          <cell r="C238" t="str">
            <v>CH</v>
          </cell>
          <cell r="D238" t="str">
            <v>Chicoasén II</v>
          </cell>
          <cell r="E238">
            <v>43381</v>
          </cell>
          <cell r="F238" t="str">
            <v>CHICOASÉN</v>
          </cell>
          <cell r="G238" t="str">
            <v>CHIAPAS</v>
          </cell>
          <cell r="H238" t="str">
            <v>MW</v>
          </cell>
          <cell r="I238" t="str">
            <v>240,00</v>
          </cell>
          <cell r="J238">
            <v>7734370234</v>
          </cell>
          <cell r="K238">
            <v>8284824667</v>
          </cell>
          <cell r="L238">
            <v>1075695567</v>
          </cell>
          <cell r="M238" t="str">
            <v>Construcción</v>
          </cell>
        </row>
        <row r="239">
          <cell r="B239">
            <v>290</v>
          </cell>
          <cell r="C239" t="str">
            <v>LT</v>
          </cell>
          <cell r="D239" t="str">
            <v>Red de transmisión asociada a la Chicoasén II</v>
          </cell>
          <cell r="E239">
            <v>42983</v>
          </cell>
          <cell r="F239" t="str">
            <v>VARIOS</v>
          </cell>
          <cell r="G239" t="str">
            <v>CHIAPAS</v>
          </cell>
          <cell r="H239" t="str">
            <v>km-C</v>
          </cell>
          <cell r="I239" t="str">
            <v>9,28</v>
          </cell>
          <cell r="J239">
            <v>42277497</v>
          </cell>
          <cell r="K239">
            <v>44528400</v>
          </cell>
          <cell r="L239">
            <v>1190288</v>
          </cell>
          <cell r="M239" t="str">
            <v>Por Licitar sin cambio de alcance</v>
          </cell>
        </row>
        <row r="240">
          <cell r="B240">
            <v>292</v>
          </cell>
          <cell r="C240" t="str">
            <v>SE</v>
          </cell>
          <cell r="D240" t="str">
            <v>1701 Subestación Chimalpa Dos</v>
          </cell>
          <cell r="E240">
            <v>42822</v>
          </cell>
          <cell r="F240" t="str">
            <v>VARIOS</v>
          </cell>
          <cell r="G240" t="str">
            <v>ESTADO DE MÉXICO</v>
          </cell>
          <cell r="H240" t="str">
            <v>km-C
MVA</v>
          </cell>
          <cell r="I240" t="str">
            <v>19,7
500,00</v>
          </cell>
          <cell r="J240">
            <v>1529458899</v>
          </cell>
          <cell r="K240">
            <v>1140627256</v>
          </cell>
          <cell r="L240">
            <v>31843739</v>
          </cell>
          <cell r="M240" t="str">
            <v>Terminado Totalmente</v>
          </cell>
        </row>
        <row r="241">
          <cell r="B241">
            <v>293</v>
          </cell>
          <cell r="C241" t="str">
            <v>SLT</v>
          </cell>
          <cell r="D241" t="str">
            <v>1703 Conversión a 400 kV de la Riviera Maya</v>
          </cell>
          <cell r="E241">
            <v>42049</v>
          </cell>
          <cell r="F241" t="str">
            <v>VARIOS</v>
          </cell>
          <cell r="G241" t="str">
            <v>VARIOS</v>
          </cell>
          <cell r="H241" t="str">
            <v>km-C
MVA
MVAR</v>
          </cell>
          <cell r="I241" t="str">
            <v>27,8
1 000,00
261,4</v>
          </cell>
          <cell r="J241">
            <v>1210273046</v>
          </cell>
          <cell r="K241">
            <v>1304896243</v>
          </cell>
          <cell r="L241">
            <v>3887400</v>
          </cell>
          <cell r="M241" t="str">
            <v>Terminado Totalmente</v>
          </cell>
        </row>
        <row r="242">
          <cell r="B242">
            <v>294</v>
          </cell>
          <cell r="C242" t="str">
            <v>SLT</v>
          </cell>
          <cell r="D242" t="str">
            <v>1702 Transmisión y Transformación Baja - Noine</v>
          </cell>
          <cell r="E242">
            <v>41606</v>
          </cell>
          <cell r="F242" t="str">
            <v>VARIOS</v>
          </cell>
          <cell r="G242" t="str">
            <v>VARIOS</v>
          </cell>
          <cell r="H242" t="str">
            <v>km-C
MVA</v>
          </cell>
          <cell r="I242" t="str">
            <v>180,4
500,00</v>
          </cell>
          <cell r="J242">
            <v>906403398</v>
          </cell>
          <cell r="K242">
            <v>972201019</v>
          </cell>
          <cell r="L242">
            <v>7979400</v>
          </cell>
          <cell r="M242" t="str">
            <v>Terminado Totalmente</v>
          </cell>
        </row>
        <row r="243">
          <cell r="B243">
            <v>295</v>
          </cell>
          <cell r="C243" t="str">
            <v>SLT</v>
          </cell>
          <cell r="D243" t="str">
            <v>1704 Interconexión sist aislados Guerrero Negro Sta Rosalía</v>
          </cell>
          <cell r="E243">
            <v>41843</v>
          </cell>
          <cell r="F243" t="str">
            <v>VARIOS</v>
          </cell>
          <cell r="G243" t="str">
            <v>BAJA CALIFORNIA SUR</v>
          </cell>
          <cell r="H243" t="str">
            <v>km-C
MVAR</v>
          </cell>
          <cell r="I243" t="str">
            <v>154,2
5,00</v>
          </cell>
          <cell r="J243">
            <v>351075203</v>
          </cell>
          <cell r="K243">
            <v>373085291</v>
          </cell>
          <cell r="L243">
            <v>6565800</v>
          </cell>
          <cell r="M243" t="str">
            <v>Terminado Totalmente</v>
          </cell>
        </row>
        <row r="244">
          <cell r="B244">
            <v>296</v>
          </cell>
          <cell r="C244" t="str">
            <v>CC</v>
          </cell>
          <cell r="D244" t="str">
            <v>Empalme I</v>
          </cell>
          <cell r="E244">
            <v>43046</v>
          </cell>
          <cell r="F244" t="str">
            <v>GUAYMAS</v>
          </cell>
          <cell r="G244" t="str">
            <v>SONORA</v>
          </cell>
          <cell r="H244" t="str">
            <v>MW</v>
          </cell>
          <cell r="I244" t="str">
            <v>704,12</v>
          </cell>
          <cell r="J244">
            <v>12777593895</v>
          </cell>
          <cell r="K244">
            <v>13731896400</v>
          </cell>
          <cell r="L244">
            <v>85734208</v>
          </cell>
          <cell r="M244" t="str">
            <v>Construcción</v>
          </cell>
        </row>
        <row r="245">
          <cell r="B245">
            <v>297</v>
          </cell>
          <cell r="C245" t="str">
            <v>LT</v>
          </cell>
          <cell r="D245" t="str">
            <v>Red de Transmisión Asociada al CC Empalme I</v>
          </cell>
          <cell r="E245">
            <v>43001</v>
          </cell>
          <cell r="F245" t="str">
            <v>GUAYMAS</v>
          </cell>
          <cell r="G245" t="str">
            <v>SONORA</v>
          </cell>
          <cell r="H245" t="str">
            <v>km-C
Alimentadores</v>
          </cell>
          <cell r="I245" t="str">
            <v>475,02
19</v>
          </cell>
          <cell r="J245">
            <v>2553935980</v>
          </cell>
          <cell r="K245">
            <v>2675968887</v>
          </cell>
          <cell r="L245">
            <v>85845603</v>
          </cell>
          <cell r="M245" t="str">
            <v>Construcción</v>
          </cell>
          <cell r="N245" t="str">
            <v>Terminado Totalmente</v>
          </cell>
        </row>
        <row r="246">
          <cell r="B246">
            <v>298</v>
          </cell>
          <cell r="C246" t="str">
            <v>CC</v>
          </cell>
          <cell r="D246" t="str">
            <v>Valle de México II</v>
          </cell>
          <cell r="E246">
            <v>43077</v>
          </cell>
          <cell r="F246" t="str">
            <v>ACOLMAN</v>
          </cell>
          <cell r="G246" t="str">
            <v>ESTADO DE MÉXICO</v>
          </cell>
          <cell r="H246" t="str">
            <v>MW</v>
          </cell>
          <cell r="I246" t="str">
            <v>543,26</v>
          </cell>
          <cell r="J246">
            <v>12236817381</v>
          </cell>
          <cell r="K246">
            <v>12996833886</v>
          </cell>
          <cell r="L246">
            <v>236003515</v>
          </cell>
          <cell r="M246" t="str">
            <v>Construcción</v>
          </cell>
        </row>
        <row r="247">
          <cell r="B247">
            <v>300</v>
          </cell>
          <cell r="C247" t="str">
            <v>LT</v>
          </cell>
          <cell r="D247" t="str">
            <v>Red de Transmisión Asociada al CC Topolobampo III</v>
          </cell>
          <cell r="E247">
            <v>43466</v>
          </cell>
          <cell r="F247" t="str">
            <v>VARIOS</v>
          </cell>
          <cell r="G247" t="str">
            <v>VARIOS</v>
          </cell>
          <cell r="H247" t="str">
            <v>km-C
MVA
MVAR
Alimentadores</v>
          </cell>
          <cell r="I247" t="str">
            <v>361,00
875,00
175,00
6</v>
          </cell>
          <cell r="J247">
            <v>1154305657</v>
          </cell>
          <cell r="K247">
            <v>1222192794</v>
          </cell>
          <cell r="L247">
            <v>26067974</v>
          </cell>
          <cell r="M247" t="str">
            <v>Por Licitar sin cambio de alcance</v>
          </cell>
          <cell r="N247" t="str">
            <v>Construcción</v>
          </cell>
        </row>
        <row r="248">
          <cell r="B248">
            <v>304</v>
          </cell>
          <cell r="C248" t="str">
            <v>LT</v>
          </cell>
          <cell r="D248" t="str">
            <v>1805 Línea de Transmisión Huasteca - Monterrey</v>
          </cell>
          <cell r="E248">
            <v>42916</v>
          </cell>
          <cell r="F248" t="str">
            <v>VARIOS</v>
          </cell>
          <cell r="G248" t="str">
            <v>VARIOS</v>
          </cell>
          <cell r="H248" t="str">
            <v>km-C
MVAR</v>
          </cell>
          <cell r="I248" t="str">
            <v>492,00
195,3</v>
          </cell>
          <cell r="J248">
            <v>4369832000</v>
          </cell>
          <cell r="K248">
            <v>4681620000</v>
          </cell>
          <cell r="L248">
            <v>58908562</v>
          </cell>
          <cell r="M248" t="str">
            <v>Construcción</v>
          </cell>
        </row>
        <row r="249">
          <cell r="B249">
            <v>305</v>
          </cell>
          <cell r="C249" t="str">
            <v>SE</v>
          </cell>
          <cell r="D249" t="str">
            <v>1801 Subestaciones Baja - Noroeste</v>
          </cell>
          <cell r="E249">
            <v>41977</v>
          </cell>
          <cell r="F249" t="str">
            <v>VARIOS</v>
          </cell>
          <cell r="G249" t="str">
            <v>VARIOS</v>
          </cell>
          <cell r="H249" t="str">
            <v>km-C
MVA
MVAR</v>
          </cell>
          <cell r="I249" t="str">
            <v>15,5
355,00
1,8</v>
          </cell>
          <cell r="J249">
            <v>139256016</v>
          </cell>
          <cell r="K249">
            <v>150050552</v>
          </cell>
          <cell r="L249">
            <v>540256</v>
          </cell>
          <cell r="M249" t="str">
            <v>Terminado Totalmente</v>
          </cell>
        </row>
        <row r="250">
          <cell r="B250">
            <v>306</v>
          </cell>
          <cell r="C250" t="str">
            <v>SE</v>
          </cell>
          <cell r="D250" t="str">
            <v>1803 Subestaciones del Occidental</v>
          </cell>
          <cell r="E250">
            <v>42065</v>
          </cell>
          <cell r="F250" t="str">
            <v>VARIOS</v>
          </cell>
          <cell r="G250" t="str">
            <v>VARIOS</v>
          </cell>
          <cell r="H250" t="str">
            <v>km-C
MVA
MVAR</v>
          </cell>
          <cell r="I250" t="str">
            <v>170,1
600,00
222,5</v>
          </cell>
          <cell r="J250">
            <v>1358094800</v>
          </cell>
          <cell r="K250">
            <v>1316637065</v>
          </cell>
          <cell r="L250">
            <v>24373607</v>
          </cell>
          <cell r="M250" t="str">
            <v>Terminado Totalmente</v>
          </cell>
        </row>
        <row r="251">
          <cell r="B251">
            <v>307</v>
          </cell>
          <cell r="C251" t="str">
            <v>SLT</v>
          </cell>
          <cell r="D251" t="str">
            <v>1802 Subestaciones y Líneas de Transmisión del Norte</v>
          </cell>
          <cell r="E251">
            <v>42430</v>
          </cell>
          <cell r="F251" t="str">
            <v>VARIOS</v>
          </cell>
          <cell r="G251" t="str">
            <v>VARIOS</v>
          </cell>
          <cell r="H251" t="str">
            <v>km-C
MVA</v>
          </cell>
          <cell r="I251" t="str">
            <v>207,00
366,6</v>
          </cell>
          <cell r="J251">
            <v>1890538000</v>
          </cell>
          <cell r="K251">
            <v>2002831874</v>
          </cell>
          <cell r="L251">
            <v>41587126</v>
          </cell>
          <cell r="M251" t="str">
            <v>Varias (Cierre y otras)</v>
          </cell>
          <cell r="N251" t="str">
            <v>Terminado Totalmente</v>
          </cell>
        </row>
        <row r="252">
          <cell r="B252">
            <v>308</v>
          </cell>
          <cell r="C252" t="str">
            <v>SLT</v>
          </cell>
          <cell r="D252" t="str">
            <v>1804 Subestaciones y Líneas Transmisión Oriental-Peninsular</v>
          </cell>
          <cell r="E252">
            <v>42368</v>
          </cell>
          <cell r="F252" t="str">
            <v>VARIOS</v>
          </cell>
          <cell r="G252" t="str">
            <v>VARIOS</v>
          </cell>
          <cell r="H252" t="str">
            <v>km-C
MVA
MVAR</v>
          </cell>
          <cell r="I252" t="str">
            <v>74,6
665,00
87,5</v>
          </cell>
          <cell r="J252">
            <v>1125963600</v>
          </cell>
          <cell r="K252">
            <v>964456333</v>
          </cell>
          <cell r="L252">
            <v>32940600</v>
          </cell>
          <cell r="M252" t="str">
            <v>Terminado Totalmente</v>
          </cell>
        </row>
        <row r="253">
          <cell r="B253">
            <v>309</v>
          </cell>
          <cell r="C253" t="str">
            <v>SLT</v>
          </cell>
          <cell r="D253" t="str">
            <v>1820 Divisiones de Distribución del Valle de México</v>
          </cell>
          <cell r="E253">
            <v>43097</v>
          </cell>
          <cell r="F253" t="str">
            <v>VARIOS</v>
          </cell>
          <cell r="G253" t="str">
            <v>VARIOS</v>
          </cell>
          <cell r="H253" t="str">
            <v>km-C
MVA
MVAR</v>
          </cell>
          <cell r="I253" t="str">
            <v>23,3
420,00
63,00</v>
          </cell>
          <cell r="J253">
            <v>1665275379</v>
          </cell>
          <cell r="K253">
            <v>1786158000</v>
          </cell>
          <cell r="L253">
            <v>17861580</v>
          </cell>
          <cell r="M253" t="str">
            <v>Varias (Licitación y construcción)</v>
          </cell>
          <cell r="N253" t="str">
            <v>Construcción</v>
          </cell>
        </row>
        <row r="254">
          <cell r="B254">
            <v>310</v>
          </cell>
          <cell r="C254" t="str">
            <v>SLT</v>
          </cell>
          <cell r="D254" t="str">
            <v>1821 Divisiones de Distribución</v>
          </cell>
          <cell r="E254">
            <v>42723</v>
          </cell>
          <cell r="F254" t="str">
            <v>VARIOS</v>
          </cell>
          <cell r="G254" t="str">
            <v>VARIOS</v>
          </cell>
          <cell r="H254" t="str">
            <v>km-C
MVA
MVAR</v>
          </cell>
          <cell r="I254" t="str">
            <v>156,00
470,00
35,7</v>
          </cell>
          <cell r="J254">
            <v>2031650068</v>
          </cell>
          <cell r="K254">
            <v>2176646400</v>
          </cell>
          <cell r="L254">
            <v>21766464</v>
          </cell>
          <cell r="M254" t="str">
            <v>Varias (Licitación y construcción)</v>
          </cell>
          <cell r="N254" t="str">
            <v>Varias (Cierre y otras)</v>
          </cell>
        </row>
        <row r="255">
          <cell r="B255">
            <v>311</v>
          </cell>
          <cell r="C255" t="str">
            <v>RM</v>
          </cell>
          <cell r="D255" t="str">
            <v>CCC TULA PAQUETES 1 Y 2</v>
          </cell>
          <cell r="E255">
            <v>42920</v>
          </cell>
          <cell r="F255" t="str">
            <v>TULA DE ALLENDE</v>
          </cell>
          <cell r="G255" t="str">
            <v>HIDALGO</v>
          </cell>
          <cell r="H255" t="str">
            <v>F.Planta</v>
          </cell>
          <cell r="I255" t="str">
            <v>81.17-80.73</v>
          </cell>
          <cell r="J255">
            <v>5849171320</v>
          </cell>
          <cell r="K255">
            <v>6110472000</v>
          </cell>
          <cell r="L255">
            <v>214794660</v>
          </cell>
          <cell r="M255" t="str">
            <v>Construcción</v>
          </cell>
        </row>
        <row r="256">
          <cell r="B256">
            <v>312</v>
          </cell>
          <cell r="C256" t="str">
            <v>RM</v>
          </cell>
          <cell r="D256" t="str">
            <v>CH TEMASCAL UNIDADES 1 A 4</v>
          </cell>
          <cell r="E256">
            <v>42714</v>
          </cell>
          <cell r="F256" t="str">
            <v>SAN MIGUEL SOLYATEPEC</v>
          </cell>
          <cell r="G256" t="str">
            <v>OAXACA</v>
          </cell>
          <cell r="H256" t="str">
            <v>F.Planta</v>
          </cell>
          <cell r="I256">
            <v>68.16</v>
          </cell>
          <cell r="J256">
            <v>455731200</v>
          </cell>
          <cell r="K256">
            <v>492769800</v>
          </cell>
          <cell r="M256" t="str">
            <v>Construcción</v>
          </cell>
        </row>
        <row r="257">
          <cell r="B257">
            <v>313</v>
          </cell>
          <cell r="C257" t="str">
            <v>CC</v>
          </cell>
          <cell r="D257" t="str">
            <v>Empalme II</v>
          </cell>
          <cell r="E257">
            <v>43219</v>
          </cell>
          <cell r="F257" t="str">
            <v>EMPALME</v>
          </cell>
          <cell r="G257" t="str">
            <v>SONORA</v>
          </cell>
          <cell r="H257" t="str">
            <v>MW</v>
          </cell>
          <cell r="I257" t="str">
            <v>682,65</v>
          </cell>
          <cell r="J257">
            <v>12554032888</v>
          </cell>
          <cell r="K257">
            <v>13489984800</v>
          </cell>
          <cell r="L257">
            <v>85887974</v>
          </cell>
          <cell r="M257" t="str">
            <v>Construcción</v>
          </cell>
        </row>
        <row r="258">
          <cell r="B258">
            <v>314</v>
          </cell>
          <cell r="C258" t="str">
            <v>LT</v>
          </cell>
          <cell r="D258" t="str">
            <v>Red de Transmisión Asociada al CC Empalme II</v>
          </cell>
          <cell r="E258">
            <v>42979</v>
          </cell>
          <cell r="F258" t="str">
            <v>VARIOS</v>
          </cell>
          <cell r="G258" t="str">
            <v>SONORA</v>
          </cell>
          <cell r="H258" t="str">
            <v>km-C
MVA
Alimentadores</v>
          </cell>
          <cell r="I258" t="str">
            <v>118,32
1 750,00
14</v>
          </cell>
          <cell r="J258">
            <v>2497244986</v>
          </cell>
          <cell r="K258">
            <v>2643821875</v>
          </cell>
          <cell r="L258">
            <v>56687239</v>
          </cell>
          <cell r="M258" t="str">
            <v>Construcción</v>
          </cell>
          <cell r="N258" t="str">
            <v>Terminado Totalmente</v>
          </cell>
        </row>
        <row r="259">
          <cell r="B259">
            <v>316</v>
          </cell>
          <cell r="C259" t="str">
            <v>SE</v>
          </cell>
          <cell r="D259" t="str">
            <v>1901 Subestaciones de Baja California</v>
          </cell>
          <cell r="E259">
            <v>42734</v>
          </cell>
          <cell r="F259" t="str">
            <v>VARIOS</v>
          </cell>
          <cell r="G259" t="str">
            <v>VARIOS</v>
          </cell>
          <cell r="H259" t="str">
            <v>km-C
MVA
MVAR</v>
          </cell>
          <cell r="I259" t="str">
            <v>16,00
330,00
1,8</v>
          </cell>
          <cell r="J259">
            <v>356230198</v>
          </cell>
          <cell r="K259">
            <v>332273581</v>
          </cell>
          <cell r="L259">
            <v>17670000</v>
          </cell>
          <cell r="M259" t="str">
            <v>Terminado Totalmente</v>
          </cell>
        </row>
        <row r="260">
          <cell r="B260">
            <v>317</v>
          </cell>
          <cell r="C260" t="str">
            <v>SLT</v>
          </cell>
          <cell r="D260" t="str">
            <v>1902 Subestaciones y Compensación del Noroeste</v>
          </cell>
          <cell r="E260">
            <v>42606</v>
          </cell>
          <cell r="F260" t="str">
            <v>VARIOS</v>
          </cell>
          <cell r="G260" t="str">
            <v>SINALOA</v>
          </cell>
          <cell r="H260" t="str">
            <v>km-C
MVA
MVAR</v>
          </cell>
          <cell r="I260" t="str">
            <v>89,00
725,00
682,5</v>
          </cell>
          <cell r="J260">
            <v>1529107124</v>
          </cell>
          <cell r="K260">
            <v>1248564153</v>
          </cell>
          <cell r="L260">
            <v>50424600</v>
          </cell>
          <cell r="M260" t="str">
            <v>Terminado Totalmente</v>
          </cell>
        </row>
        <row r="261">
          <cell r="B261">
            <v>318</v>
          </cell>
          <cell r="C261" t="str">
            <v>SE</v>
          </cell>
          <cell r="D261" t="str">
            <v>1903 Subestaciones Norte - Noreste</v>
          </cell>
          <cell r="E261">
            <v>42424</v>
          </cell>
          <cell r="F261" t="str">
            <v>VARIOS</v>
          </cell>
          <cell r="G261" t="str">
            <v>VARIOS</v>
          </cell>
          <cell r="H261" t="str">
            <v>km-C
MVA</v>
          </cell>
          <cell r="I261" t="str">
            <v>525,00
7,5</v>
          </cell>
          <cell r="J261">
            <v>272459644</v>
          </cell>
          <cell r="K261">
            <v>279843324</v>
          </cell>
          <cell r="L261">
            <v>14793268</v>
          </cell>
          <cell r="M261" t="str">
            <v>Terminado Totalmente</v>
          </cell>
        </row>
        <row r="262">
          <cell r="B262">
            <v>319</v>
          </cell>
          <cell r="C262" t="str">
            <v>SLT</v>
          </cell>
          <cell r="D262" t="str">
            <v>1904 Transmisión y Transformación de Occidente</v>
          </cell>
          <cell r="E262">
            <v>42778</v>
          </cell>
          <cell r="F262" t="str">
            <v>VARIOS</v>
          </cell>
          <cell r="G262" t="str">
            <v>VARIOS</v>
          </cell>
          <cell r="H262" t="str">
            <v>km-C
MVA</v>
          </cell>
          <cell r="I262" t="str">
            <v>41,8
500,00</v>
          </cell>
          <cell r="J262">
            <v>958642000</v>
          </cell>
          <cell r="K262">
            <v>837990078</v>
          </cell>
          <cell r="L262">
            <v>22859400</v>
          </cell>
          <cell r="M262" t="str">
            <v>Terminado Totalmente</v>
          </cell>
        </row>
        <row r="263">
          <cell r="B263">
            <v>320</v>
          </cell>
          <cell r="C263" t="str">
            <v>LT</v>
          </cell>
          <cell r="D263" t="str">
            <v>1905 Transmisión Sureste - Peninsular</v>
          </cell>
          <cell r="E263">
            <v>42658</v>
          </cell>
          <cell r="F263" t="str">
            <v>VARIOS</v>
          </cell>
          <cell r="G263" t="str">
            <v>VARIOS</v>
          </cell>
          <cell r="H263" t="str">
            <v>km-C
MVA</v>
          </cell>
          <cell r="I263" t="str">
            <v>424,6
148,00</v>
          </cell>
          <cell r="J263">
            <v>1439290221</v>
          </cell>
          <cell r="K263">
            <v>1126438748</v>
          </cell>
          <cell r="L263">
            <v>13162550</v>
          </cell>
          <cell r="M263" t="str">
            <v>Terminado Totalmente</v>
          </cell>
        </row>
        <row r="264">
          <cell r="B264">
            <v>321</v>
          </cell>
          <cell r="C264" t="str">
            <v>SLT</v>
          </cell>
          <cell r="D264" t="str">
            <v>1920 Subestaciones y Líneas de Distribución</v>
          </cell>
          <cell r="E264">
            <v>42734</v>
          </cell>
          <cell r="F264" t="str">
            <v>VARIOS</v>
          </cell>
          <cell r="G264" t="str">
            <v>VARIOS</v>
          </cell>
          <cell r="H264" t="str">
            <v>km-C
MVA
MVAR</v>
          </cell>
          <cell r="I264" t="str">
            <v>100,1
340,00
21,6</v>
          </cell>
          <cell r="J264">
            <v>1019593932</v>
          </cell>
          <cell r="K264">
            <v>1092452400</v>
          </cell>
          <cell r="L264">
            <v>10924524</v>
          </cell>
          <cell r="M264" t="str">
            <v>Varias (Cierre y otras)</v>
          </cell>
        </row>
        <row r="265">
          <cell r="B265">
            <v>322</v>
          </cell>
          <cell r="C265" t="str">
            <v>SLT</v>
          </cell>
          <cell r="D265" t="str">
            <v>1921 Reducción de Pérdidas de Energía en Distribución</v>
          </cell>
          <cell r="E265">
            <v>42368</v>
          </cell>
          <cell r="F265" t="str">
            <v>VARIOS</v>
          </cell>
          <cell r="G265" t="str">
            <v>VARIOS</v>
          </cell>
          <cell r="H265" t="str">
            <v>km-C
MVA
Otros</v>
          </cell>
          <cell r="I265" t="str">
            <v>1 463,00
361,09
995227</v>
          </cell>
          <cell r="J265">
            <v>9874590503</v>
          </cell>
          <cell r="K265">
            <v>10474924800</v>
          </cell>
          <cell r="L265">
            <v>104749248</v>
          </cell>
          <cell r="M265" t="str">
            <v>Varias (Cierre y otras)</v>
          </cell>
          <cell r="N265" t="str">
            <v>Terminado Totalmente</v>
          </cell>
        </row>
        <row r="266">
          <cell r="B266">
            <v>323</v>
          </cell>
          <cell r="C266" t="str">
            <v>CC</v>
          </cell>
          <cell r="D266" t="str">
            <v>San Luis Potosí</v>
          </cell>
          <cell r="E266">
            <v>44680</v>
          </cell>
          <cell r="F266" t="str">
            <v>VILLA DE REYES</v>
          </cell>
          <cell r="G266" t="str">
            <v>SAN LUÍS POTOSÍ</v>
          </cell>
          <cell r="H266" t="str">
            <v>MW</v>
          </cell>
          <cell r="I266" t="str">
            <v>789,53</v>
          </cell>
          <cell r="J266">
            <v>14958123207</v>
          </cell>
          <cell r="K266">
            <v>16068837600</v>
          </cell>
          <cell r="L266">
            <v>106807264</v>
          </cell>
          <cell r="M266" t="str">
            <v>Por Licitar sin cambio de alcance</v>
          </cell>
        </row>
        <row r="267">
          <cell r="B267">
            <v>324</v>
          </cell>
          <cell r="C267" t="str">
            <v>LT</v>
          </cell>
          <cell r="D267" t="str">
            <v>Red de Transmisión Asociada al CC San Luis Potosí</v>
          </cell>
          <cell r="E267">
            <v>44287</v>
          </cell>
          <cell r="F267" t="str">
            <v>VARIOS</v>
          </cell>
          <cell r="G267" t="str">
            <v>SAN LUÍS POTOSÍ</v>
          </cell>
          <cell r="H267" t="str">
            <v>km-C
MVA
Alimentadores</v>
          </cell>
          <cell r="I267" t="str">
            <v>58,00
225,00
6</v>
          </cell>
          <cell r="J267">
            <v>434741490</v>
          </cell>
          <cell r="K267">
            <v>461614800</v>
          </cell>
          <cell r="L267">
            <v>8512625</v>
          </cell>
          <cell r="M267" t="str">
            <v>Por Licitar sin cambio de alcance</v>
          </cell>
        </row>
        <row r="268">
          <cell r="B268">
            <v>325</v>
          </cell>
          <cell r="C268" t="str">
            <v>CC</v>
          </cell>
          <cell r="D268" t="str">
            <v>Lerdo (Norte IV)</v>
          </cell>
          <cell r="E268">
            <v>43437</v>
          </cell>
          <cell r="F268" t="str">
            <v>LERDO</v>
          </cell>
          <cell r="G268" t="str">
            <v>DURANGO</v>
          </cell>
          <cell r="H268" t="str">
            <v>MW</v>
          </cell>
          <cell r="I268" t="str">
            <v>910,93</v>
          </cell>
          <cell r="J268">
            <v>17381655753</v>
          </cell>
          <cell r="K268">
            <v>18712195200</v>
          </cell>
          <cell r="L268">
            <v>84246487</v>
          </cell>
          <cell r="M268" t="str">
            <v>Por Licitar sin cambio de alcance</v>
          </cell>
        </row>
        <row r="269">
          <cell r="B269">
            <v>326</v>
          </cell>
          <cell r="C269" t="str">
            <v>LT</v>
          </cell>
          <cell r="D269" t="str">
            <v>Red de Transmisión Asociada al CC_x000D_
Lerdo (Norte IV)</v>
          </cell>
          <cell r="E269">
            <v>44168</v>
          </cell>
          <cell r="F269" t="str">
            <v>VARIOS</v>
          </cell>
          <cell r="G269" t="str">
            <v>MICHOACÁN DE OCAMPO</v>
          </cell>
          <cell r="H269" t="str">
            <v>km-C
MVAR
Alimentadores</v>
          </cell>
          <cell r="I269" t="str">
            <v>371,2
100,00
10</v>
          </cell>
          <cell r="J269">
            <v>2786102062</v>
          </cell>
          <cell r="K269">
            <v>2968374000</v>
          </cell>
          <cell r="L269">
            <v>44503811</v>
          </cell>
          <cell r="M269" t="str">
            <v>Por Licitar sin cambio de alcance</v>
          </cell>
        </row>
        <row r="270">
          <cell r="B270">
            <v>327</v>
          </cell>
          <cell r="C270" t="str">
            <v>CG</v>
          </cell>
          <cell r="D270" t="str">
            <v>Los Azufres III Fase II</v>
          </cell>
          <cell r="E270">
            <v>43267</v>
          </cell>
          <cell r="F270" t="str">
            <v>VARIOS</v>
          </cell>
          <cell r="G270" t="str">
            <v>MICHOACÁN DE OCAMPO</v>
          </cell>
          <cell r="H270" t="str">
            <v>MW</v>
          </cell>
          <cell r="I270" t="str">
            <v>25,00</v>
          </cell>
          <cell r="J270">
            <v>1176899198</v>
          </cell>
          <cell r="K270">
            <v>1172878800</v>
          </cell>
          <cell r="L270">
            <v>99814519</v>
          </cell>
          <cell r="M270" t="str">
            <v>Construcción</v>
          </cell>
        </row>
        <row r="271">
          <cell r="B271">
            <v>328</v>
          </cell>
          <cell r="C271" t="str">
            <v>LT</v>
          </cell>
          <cell r="D271" t="str">
            <v>Red de transmisión asociada a la CG Los Azufres III Fase II</v>
          </cell>
          <cell r="E271">
            <v>43192</v>
          </cell>
          <cell r="F271" t="str">
            <v>VARIOS</v>
          </cell>
          <cell r="G271" t="str">
            <v>MICHOACÁN DE OCAMPO</v>
          </cell>
          <cell r="H271" t="str">
            <v>km-C</v>
          </cell>
          <cell r="I271" t="str">
            <v>8,12</v>
          </cell>
          <cell r="J271">
            <v>89890227</v>
          </cell>
          <cell r="K271">
            <v>95566800</v>
          </cell>
          <cell r="L271">
            <v>2512860</v>
          </cell>
          <cell r="M271" t="str">
            <v>Construcción</v>
          </cell>
          <cell r="N271" t="str">
            <v>Terminado Totalmente</v>
          </cell>
        </row>
        <row r="272">
          <cell r="B272">
            <v>329</v>
          </cell>
          <cell r="C272" t="str">
            <v>CG</v>
          </cell>
          <cell r="D272" t="str">
            <v>Cerritos Colorados Fase I</v>
          </cell>
          <cell r="E272">
            <v>43775</v>
          </cell>
          <cell r="F272" t="str">
            <v>GUADALAJARA</v>
          </cell>
          <cell r="G272" t="str">
            <v>JALISCO</v>
          </cell>
          <cell r="H272" t="str">
            <v>MW</v>
          </cell>
          <cell r="I272" t="str">
            <v>25,00</v>
          </cell>
          <cell r="J272">
            <v>1200798358</v>
          </cell>
          <cell r="K272">
            <v>1211113853</v>
          </cell>
          <cell r="L272">
            <v>87423906</v>
          </cell>
          <cell r="M272" t="str">
            <v>Por Licitar sin cambio de alcance</v>
          </cell>
        </row>
        <row r="273">
          <cell r="B273">
            <v>330</v>
          </cell>
          <cell r="C273" t="str">
            <v>CH</v>
          </cell>
          <cell r="D273" t="str">
            <v>Las Cruces</v>
          </cell>
          <cell r="E273">
            <v>44074</v>
          </cell>
          <cell r="F273" t="str">
            <v>VARIOS</v>
          </cell>
          <cell r="G273" t="str">
            <v>NAYARIT</v>
          </cell>
          <cell r="H273" t="str">
            <v>MW</v>
          </cell>
          <cell r="I273" t="str">
            <v>240,00</v>
          </cell>
          <cell r="J273">
            <v>13964632803</v>
          </cell>
          <cell r="K273">
            <v>10904132336</v>
          </cell>
          <cell r="L273">
            <v>4197156625</v>
          </cell>
          <cell r="M273" t="str">
            <v>Por Licitar sin cambio de alcance</v>
          </cell>
        </row>
        <row r="274">
          <cell r="B274">
            <v>331</v>
          </cell>
          <cell r="C274" t="str">
            <v>LT</v>
          </cell>
          <cell r="D274" t="str">
            <v>Red de transmisión asociada a la CH Las Cruces</v>
          </cell>
          <cell r="E274">
            <v>43831</v>
          </cell>
          <cell r="F274" t="str">
            <v>VARIOS</v>
          </cell>
          <cell r="G274" t="str">
            <v>NAYARIT</v>
          </cell>
          <cell r="H274" t="str">
            <v>km-C</v>
          </cell>
          <cell r="I274" t="str">
            <v>139,2</v>
          </cell>
          <cell r="J274">
            <v>474528942</v>
          </cell>
          <cell r="K274">
            <v>500712000</v>
          </cell>
          <cell r="L274">
            <v>12441391</v>
          </cell>
          <cell r="M274" t="str">
            <v>Por Licitar sin cambio de alcance</v>
          </cell>
        </row>
        <row r="275">
          <cell r="B275">
            <v>332</v>
          </cell>
          <cell r="C275" t="str">
            <v>CE</v>
          </cell>
          <cell r="D275" t="str">
            <v>Sureste II y III</v>
          </cell>
          <cell r="E275">
            <v>43894</v>
          </cell>
          <cell r="F275" t="str">
            <v>VARIOS</v>
          </cell>
          <cell r="G275" t="str">
            <v>OAXACA</v>
          </cell>
          <cell r="H275" t="str">
            <v>MW</v>
          </cell>
          <cell r="I275" t="str">
            <v>585,00</v>
          </cell>
          <cell r="J275">
            <v>19121725246</v>
          </cell>
          <cell r="K275">
            <v>20061402000</v>
          </cell>
          <cell r="L275">
            <v>616742743</v>
          </cell>
          <cell r="M275" t="str">
            <v>Por Licitar sin cambio de alcance</v>
          </cell>
        </row>
        <row r="276">
          <cell r="B276">
            <v>334</v>
          </cell>
          <cell r="C276" t="str">
            <v>LT</v>
          </cell>
          <cell r="D276" t="str">
            <v>Red de Transmisión Asociada a la CI Santa Rosalía II</v>
          </cell>
          <cell r="E276">
            <v>43466</v>
          </cell>
          <cell r="F276" t="str">
            <v>MULEGÉ</v>
          </cell>
          <cell r="G276" t="str">
            <v>BAJA CALIFORNIA SUR</v>
          </cell>
          <cell r="H276" t="str">
            <v>km-C
MVA
Alimentadores</v>
          </cell>
          <cell r="I276" t="str">
            <v>4,00
20,00
10</v>
          </cell>
          <cell r="J276">
            <v>88080374</v>
          </cell>
          <cell r="K276">
            <v>95120400</v>
          </cell>
          <cell r="L276">
            <v>129307</v>
          </cell>
          <cell r="M276" t="str">
            <v>Por Licitar sin cambio de alcance</v>
          </cell>
        </row>
        <row r="277">
          <cell r="B277">
            <v>336</v>
          </cell>
          <cell r="C277" t="str">
            <v>SLT</v>
          </cell>
          <cell r="D277" t="str">
            <v>2001 Subestaciones y Líneas Baja_x000D_
 California Sur - Noroeste</v>
          </cell>
          <cell r="E277">
            <v>43192</v>
          </cell>
          <cell r="F277" t="str">
            <v>VARIOS</v>
          </cell>
          <cell r="G277" t="str">
            <v>VARIOS</v>
          </cell>
          <cell r="H277" t="str">
            <v>km-C
MVA</v>
          </cell>
          <cell r="I277" t="str">
            <v>355,3
1 225,00</v>
          </cell>
          <cell r="J277">
            <v>2292799096</v>
          </cell>
          <cell r="K277">
            <v>2425291200</v>
          </cell>
          <cell r="L277">
            <v>54131078</v>
          </cell>
          <cell r="M277" t="str">
            <v>Construcción</v>
          </cell>
        </row>
        <row r="278">
          <cell r="B278">
            <v>337</v>
          </cell>
          <cell r="C278" t="str">
            <v>SLT</v>
          </cell>
          <cell r="D278" t="str">
            <v>2002 Subestaciones y Líneas de las_x000D_
 Áreas Norte - Occidental</v>
          </cell>
          <cell r="E278">
            <v>43221</v>
          </cell>
          <cell r="F278" t="str">
            <v>VARIOS</v>
          </cell>
          <cell r="G278" t="str">
            <v>VARIOS</v>
          </cell>
          <cell r="H278" t="str">
            <v>km-C
MVA
MVAR</v>
          </cell>
          <cell r="I278" t="str">
            <v>547,5
1 175,00
100,00</v>
          </cell>
          <cell r="J278">
            <v>2537899422</v>
          </cell>
          <cell r="K278">
            <v>2735092800</v>
          </cell>
          <cell r="L278">
            <v>9379831</v>
          </cell>
          <cell r="M278" t="str">
            <v>Fallo y adjudicación</v>
          </cell>
          <cell r="N278" t="str">
            <v>Varias (Cierre y otras)</v>
          </cell>
        </row>
        <row r="279">
          <cell r="B279">
            <v>338</v>
          </cell>
          <cell r="C279" t="str">
            <v>SLT</v>
          </cell>
          <cell r="D279" t="str">
            <v>SLT 2020 Subestaciones, Líneas y Redes de Distribución</v>
          </cell>
          <cell r="E279">
            <v>43098</v>
          </cell>
          <cell r="F279" t="str">
            <v>VARIOS</v>
          </cell>
          <cell r="G279" t="str">
            <v>VARIOS</v>
          </cell>
          <cell r="H279" t="str">
            <v>km-C
MVA</v>
          </cell>
          <cell r="I279" t="str">
            <v>355,3
1 225,00</v>
          </cell>
          <cell r="J279">
            <v>2891241190</v>
          </cell>
          <cell r="K279">
            <v>3098574000</v>
          </cell>
          <cell r="L279">
            <v>30985740</v>
          </cell>
          <cell r="M279" t="str">
            <v>Varias (Licitación y construcción)</v>
          </cell>
          <cell r="N279" t="str">
            <v>Varias (Cierre y otras)</v>
          </cell>
        </row>
        <row r="280">
          <cell r="B280">
            <v>339</v>
          </cell>
          <cell r="C280" t="str">
            <v>SLT</v>
          </cell>
          <cell r="D280" t="str">
            <v>SLT 2021 Reducción de Pérdidas de_x000D_
 Energía en Distribución</v>
          </cell>
          <cell r="E280">
            <v>42730</v>
          </cell>
          <cell r="F280" t="str">
            <v>VARIOS</v>
          </cell>
          <cell r="G280" t="str">
            <v>VARIOS</v>
          </cell>
          <cell r="H280" t="str">
            <v>MVA
Otros</v>
          </cell>
          <cell r="I280" t="str">
            <v>538,34
1247902</v>
          </cell>
          <cell r="J280">
            <v>14676977408</v>
          </cell>
          <cell r="K280">
            <v>15714470400</v>
          </cell>
          <cell r="L280">
            <v>157144704</v>
          </cell>
          <cell r="M280" t="str">
            <v>Varias (Cierre y otras)</v>
          </cell>
          <cell r="N280" t="str">
            <v>Terminado Totalmente</v>
          </cell>
        </row>
        <row r="281">
          <cell r="B281">
            <v>340</v>
          </cell>
          <cell r="C281" t="str">
            <v>CC</v>
          </cell>
          <cell r="D281" t="str">
            <v>San Luis Río Colorado I</v>
          </cell>
          <cell r="E281">
            <v>43985</v>
          </cell>
          <cell r="F281" t="str">
            <v>SAN LUIS RÍO COLORADO</v>
          </cell>
          <cell r="G281" t="str">
            <v>SONORA</v>
          </cell>
          <cell r="H281" t="str">
            <v>MW</v>
          </cell>
          <cell r="I281" t="str">
            <v>314,27</v>
          </cell>
          <cell r="J281">
            <v>4318049095</v>
          </cell>
          <cell r="K281">
            <v>4590033600</v>
          </cell>
          <cell r="L281">
            <v>79484608</v>
          </cell>
          <cell r="M281" t="str">
            <v>Por Licitar sin cambio de alcance</v>
          </cell>
        </row>
        <row r="282">
          <cell r="B282">
            <v>341</v>
          </cell>
          <cell r="C282" t="str">
            <v>LT</v>
          </cell>
          <cell r="D282" t="str">
            <v>Red de Transmisión Asociada al CC Baja California II</v>
          </cell>
          <cell r="E282">
            <v>43526</v>
          </cell>
          <cell r="F282" t="str">
            <v>SAN LUIS RÍO COLORADO</v>
          </cell>
          <cell r="G282" t="str">
            <v>SONORA</v>
          </cell>
          <cell r="H282" t="str">
            <v>km-C
Alimentadores</v>
          </cell>
          <cell r="I282" t="str">
            <v>15,00
6</v>
          </cell>
          <cell r="J282">
            <v>222431810</v>
          </cell>
          <cell r="K282">
            <v>238563600</v>
          </cell>
          <cell r="L282">
            <v>1973125</v>
          </cell>
          <cell r="M282" t="str">
            <v>Por Licitar sin cambio de alcance</v>
          </cell>
        </row>
        <row r="283">
          <cell r="B283">
            <v>342</v>
          </cell>
          <cell r="C283" t="str">
            <v>CC</v>
          </cell>
          <cell r="D283" t="str">
            <v>Guadalajara I</v>
          </cell>
          <cell r="E283">
            <v>44350</v>
          </cell>
          <cell r="F283" t="str">
            <v>JOCOTEPEC</v>
          </cell>
          <cell r="G283" t="str">
            <v>JALISCO</v>
          </cell>
          <cell r="H283" t="str">
            <v>MW</v>
          </cell>
          <cell r="I283" t="str">
            <v>835,8</v>
          </cell>
          <cell r="J283">
            <v>15482065135</v>
          </cell>
          <cell r="K283">
            <v>16663405200</v>
          </cell>
          <cell r="L283">
            <v>78828028</v>
          </cell>
          <cell r="M283" t="str">
            <v>Por Licitar sin cambio de alcance</v>
          </cell>
        </row>
        <row r="284">
          <cell r="B284">
            <v>343</v>
          </cell>
          <cell r="C284" t="str">
            <v>LT</v>
          </cell>
          <cell r="D284" t="str">
            <v>Red de Transmisión Asociada al CC Guadalajara I</v>
          </cell>
          <cell r="E284">
            <v>43558</v>
          </cell>
          <cell r="F284" t="str">
            <v>VARIOS</v>
          </cell>
          <cell r="G284" t="str">
            <v>JALISCO</v>
          </cell>
          <cell r="H284" t="str">
            <v>km-C
MVAR
Alimentadores</v>
          </cell>
          <cell r="I284" t="str">
            <v>92,8
50,00
8</v>
          </cell>
          <cell r="J284">
            <v>847884526</v>
          </cell>
          <cell r="K284">
            <v>907791600</v>
          </cell>
          <cell r="L284">
            <v>9106783</v>
          </cell>
          <cell r="M284" t="str">
            <v>Por Licitar sin cambio de alcance</v>
          </cell>
        </row>
        <row r="285">
          <cell r="B285">
            <v>344</v>
          </cell>
          <cell r="C285" t="str">
            <v>CC</v>
          </cell>
          <cell r="D285" t="str">
            <v>Mazatlán</v>
          </cell>
          <cell r="E285">
            <v>43924</v>
          </cell>
          <cell r="F285" t="str">
            <v>MAZATLAN</v>
          </cell>
          <cell r="G285" t="str">
            <v>SINALOA</v>
          </cell>
          <cell r="H285" t="str">
            <v>MW</v>
          </cell>
          <cell r="I285" t="str">
            <v>774,2</v>
          </cell>
          <cell r="J285">
            <v>11729502710</v>
          </cell>
          <cell r="K285">
            <v>12603360000</v>
          </cell>
          <cell r="L285">
            <v>80869675</v>
          </cell>
          <cell r="M285" t="str">
            <v>Por Licitar sin cambio de alcance</v>
          </cell>
        </row>
        <row r="286">
          <cell r="B286">
            <v>345</v>
          </cell>
          <cell r="C286" t="str">
            <v>LT</v>
          </cell>
          <cell r="D286" t="str">
            <v>Red de Transmisión Asociada al CC Mazatlán</v>
          </cell>
          <cell r="E286">
            <v>43924</v>
          </cell>
          <cell r="F286" t="str">
            <v>VARIOS</v>
          </cell>
          <cell r="G286" t="str">
            <v>VARIOS</v>
          </cell>
          <cell r="H286" t="str">
            <v>km-C
MVAR
Alimentadores</v>
          </cell>
          <cell r="I286" t="str">
            <v>296,00
75,00
6</v>
          </cell>
          <cell r="J286">
            <v>2320044652</v>
          </cell>
          <cell r="K286">
            <v>2481537600</v>
          </cell>
          <cell r="L286">
            <v>27347896</v>
          </cell>
          <cell r="M286" t="str">
            <v>Por Licitar sin cambio de alcance</v>
          </cell>
        </row>
        <row r="287">
          <cell r="B287">
            <v>346</v>
          </cell>
          <cell r="C287" t="str">
            <v>CC</v>
          </cell>
          <cell r="D287" t="str">
            <v>Mérida</v>
          </cell>
          <cell r="E287">
            <v>44358</v>
          </cell>
          <cell r="F287" t="str">
            <v>MÉRIDA</v>
          </cell>
          <cell r="G287" t="str">
            <v>YUCATÁN</v>
          </cell>
          <cell r="H287" t="str">
            <v>MW</v>
          </cell>
          <cell r="I287" t="str">
            <v>493,4</v>
          </cell>
          <cell r="J287">
            <v>11622627380</v>
          </cell>
          <cell r="K287">
            <v>12502585200</v>
          </cell>
          <cell r="L287">
            <v>66069990</v>
          </cell>
          <cell r="M287" t="str">
            <v>Por Licitar sin cambio de alcance</v>
          </cell>
        </row>
        <row r="288">
          <cell r="B288">
            <v>347</v>
          </cell>
          <cell r="C288" t="str">
            <v>CC</v>
          </cell>
          <cell r="D288" t="str">
            <v>Salamanca</v>
          </cell>
          <cell r="E288">
            <v>43924</v>
          </cell>
          <cell r="F288" t="str">
            <v>SALAMANCA</v>
          </cell>
          <cell r="G288" t="str">
            <v>GUANAJUATO</v>
          </cell>
          <cell r="H288" t="str">
            <v>MW</v>
          </cell>
          <cell r="I288" t="str">
            <v>697,1</v>
          </cell>
          <cell r="J288">
            <v>11447727821</v>
          </cell>
          <cell r="K288">
            <v>12298282800</v>
          </cell>
          <cell r="L288">
            <v>81236821</v>
          </cell>
          <cell r="M288" t="str">
            <v>Por Licitar sin cambio de alcance</v>
          </cell>
        </row>
        <row r="289">
          <cell r="B289">
            <v>348</v>
          </cell>
          <cell r="C289" t="str">
            <v>SE</v>
          </cell>
          <cell r="D289" t="str">
            <v>2101 Compensación Capacitiva Baja - Occidental</v>
          </cell>
          <cell r="E289">
            <v>43192</v>
          </cell>
          <cell r="F289" t="str">
            <v>VARIOS</v>
          </cell>
          <cell r="G289" t="str">
            <v>VARIOS</v>
          </cell>
          <cell r="H289" t="str">
            <v>MVAR</v>
          </cell>
          <cell r="I289" t="str">
            <v>174,00</v>
          </cell>
          <cell r="J289">
            <v>190232430</v>
          </cell>
          <cell r="K289">
            <v>205641600</v>
          </cell>
          <cell r="L289">
            <v>2795580</v>
          </cell>
          <cell r="M289" t="str">
            <v>Por Licitar sin cambio de alcance</v>
          </cell>
          <cell r="N289" t="str">
            <v>Fallo y adjudicación</v>
          </cell>
        </row>
        <row r="290">
          <cell r="B290">
            <v>349</v>
          </cell>
          <cell r="C290" t="str">
            <v>SLT</v>
          </cell>
          <cell r="D290" t="str">
            <v>SLT 2120 Subestaciones y Líneas de Distribución</v>
          </cell>
          <cell r="E290">
            <v>43472</v>
          </cell>
          <cell r="F290" t="str">
            <v>VARIOS</v>
          </cell>
          <cell r="G290" t="str">
            <v>VARIOS</v>
          </cell>
          <cell r="H290" t="str">
            <v>km-C
MVA
MVAR</v>
          </cell>
          <cell r="I290" t="str">
            <v>180,00
390,00
45,00</v>
          </cell>
          <cell r="J290">
            <v>1440379806</v>
          </cell>
          <cell r="K290">
            <v>1543837200</v>
          </cell>
          <cell r="L290">
            <v>15438372</v>
          </cell>
          <cell r="M290" t="str">
            <v>Por Licitar sin cambio de alcance</v>
          </cell>
          <cell r="N290" t="str">
            <v>Varias (Licitación y construcción)</v>
          </cell>
        </row>
        <row r="291">
          <cell r="B291">
            <v>350</v>
          </cell>
          <cell r="C291" t="str">
            <v>SLT</v>
          </cell>
          <cell r="D291" t="str">
            <v>SLT 2121 Reducción de Pérdidas de Energía en Distribución</v>
          </cell>
          <cell r="E291">
            <v>43108</v>
          </cell>
          <cell r="F291" t="str">
            <v>VARIOS</v>
          </cell>
          <cell r="G291" t="str">
            <v>VARIOS</v>
          </cell>
          <cell r="H291" t="str">
            <v>km-C
MVA
Otros</v>
          </cell>
          <cell r="I291" t="str">
            <v>409,1
47,6
229041</v>
          </cell>
          <cell r="J291">
            <v>2277212559</v>
          </cell>
          <cell r="K291">
            <v>2440729200</v>
          </cell>
          <cell r="L291">
            <v>24407292</v>
          </cell>
          <cell r="M291" t="str">
            <v>Varias (Licitación y construcción)</v>
          </cell>
          <cell r="N291" t="str">
            <v>Varias (Cierre y 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1"/>
  <sheetViews>
    <sheetView showGridLines="0" tabSelected="1" topLeftCell="C1" zoomScaleNormal="100" workbookViewId="0">
      <selection activeCell="S10" sqref="S10"/>
    </sheetView>
  </sheetViews>
  <sheetFormatPr baseColWidth="10" defaultColWidth="0" defaultRowHeight="12.75" customHeight="1" x14ac:dyDescent="0.2"/>
  <cols>
    <col min="1" max="1" width="3.5703125" style="1" hidden="1" customWidth="1"/>
    <col min="2" max="2" width="3" style="1" hidden="1" customWidth="1"/>
    <col min="3" max="3" width="4.5703125" style="29" customWidth="1"/>
    <col min="4" max="4" width="54.42578125" style="1" customWidth="1"/>
    <col min="5" max="5" width="24.5703125" style="1" customWidth="1"/>
    <col min="6" max="6" width="13.28515625" style="1" customWidth="1"/>
    <col min="7" max="7" width="12.28515625" style="1" customWidth="1"/>
    <col min="8" max="8" width="11.85546875" style="1" customWidth="1"/>
    <col min="9" max="9" width="12.85546875" style="1" customWidth="1"/>
    <col min="10" max="10" width="12.28515625" style="1" customWidth="1"/>
    <col min="11" max="11" width="10.28515625" style="1" customWidth="1"/>
    <col min="12" max="12" width="2" style="9" customWidth="1"/>
    <col min="13" max="13" width="11.28515625" style="1" customWidth="1"/>
    <col min="14" max="15" width="9.7109375" style="1" customWidth="1"/>
    <col min="16" max="16" width="12" style="1" customWidth="1"/>
    <col min="17" max="17" width="8.5703125" style="1" customWidth="1"/>
    <col min="18" max="18" width="14.42578125" style="1" customWidth="1"/>
    <col min="19" max="19" width="14.42578125" style="2" customWidth="1"/>
    <col min="20" max="31" width="17.7109375" style="1" customWidth="1"/>
    <col min="32" max="255" width="0.85546875" style="1" customWidth="1"/>
    <col min="256" max="257" width="49.42578125" style="1" customWidth="1"/>
    <col min="258" max="16384" width="0" style="1" hidden="1"/>
  </cols>
  <sheetData>
    <row r="1" spans="1:19" ht="42.75" customHeight="1" x14ac:dyDescent="0.2">
      <c r="A1" s="471" t="s">
        <v>1437</v>
      </c>
      <c r="B1" s="471"/>
      <c r="C1" s="471"/>
      <c r="D1" s="471"/>
      <c r="E1" s="154" t="s">
        <v>1439</v>
      </c>
      <c r="F1" s="155"/>
      <c r="G1" s="156"/>
      <c r="H1" s="156"/>
      <c r="I1" s="156"/>
      <c r="J1" s="157"/>
      <c r="K1" s="156"/>
      <c r="L1" s="1"/>
      <c r="S1" s="1"/>
    </row>
    <row r="2" spans="1:19" ht="36" customHeight="1" thickBot="1" x14ac:dyDescent="0.45">
      <c r="A2" s="472" t="s">
        <v>1438</v>
      </c>
      <c r="B2" s="472"/>
      <c r="C2" s="472"/>
      <c r="D2" s="472"/>
      <c r="E2" s="472"/>
      <c r="F2" s="472"/>
      <c r="G2" s="472"/>
      <c r="H2" s="472"/>
      <c r="I2" s="472"/>
      <c r="J2" s="472"/>
      <c r="K2" s="472"/>
      <c r="L2" s="472"/>
      <c r="M2" s="472"/>
      <c r="P2" s="196"/>
      <c r="S2" s="1"/>
    </row>
    <row r="3" spans="1:19" customFormat="1" ht="6" customHeight="1" x14ac:dyDescent="0.4">
      <c r="A3" s="473"/>
      <c r="B3" s="473"/>
      <c r="C3" s="473"/>
      <c r="D3" s="473"/>
      <c r="E3" s="473"/>
      <c r="F3" s="473"/>
      <c r="G3" s="473"/>
      <c r="H3" s="473"/>
      <c r="I3" s="473"/>
      <c r="J3" s="473"/>
      <c r="K3" s="473"/>
      <c r="L3" s="473"/>
      <c r="M3" s="473"/>
      <c r="N3" s="473"/>
      <c r="O3" s="473"/>
    </row>
    <row r="4" spans="1:19" ht="18.75" x14ac:dyDescent="0.35">
      <c r="C4" s="158" t="s">
        <v>1440</v>
      </c>
      <c r="D4" s="159"/>
      <c r="E4" s="159"/>
      <c r="F4" s="159"/>
      <c r="G4" s="159"/>
      <c r="H4" s="159"/>
      <c r="I4" s="159"/>
      <c r="J4" s="159"/>
      <c r="K4" s="159"/>
      <c r="L4" s="159"/>
      <c r="M4" s="159"/>
      <c r="N4" s="160"/>
      <c r="O4" s="160"/>
      <c r="P4" s="161"/>
    </row>
    <row r="5" spans="1:19" s="3" customFormat="1" ht="18" x14ac:dyDescent="0.35">
      <c r="C5" s="158" t="s">
        <v>0</v>
      </c>
      <c r="D5" s="162"/>
      <c r="E5" s="162"/>
      <c r="F5" s="162"/>
      <c r="G5" s="162"/>
      <c r="H5" s="162"/>
      <c r="I5" s="162"/>
      <c r="J5" s="162"/>
      <c r="K5" s="162"/>
      <c r="L5" s="162"/>
      <c r="M5" s="162"/>
      <c r="N5" s="163"/>
      <c r="O5" s="163"/>
      <c r="P5" s="164"/>
      <c r="S5" s="4"/>
    </row>
    <row r="6" spans="1:19" s="3" customFormat="1" ht="18" x14ac:dyDescent="0.35">
      <c r="C6" s="158" t="s">
        <v>1</v>
      </c>
      <c r="D6" s="159"/>
      <c r="E6" s="159"/>
      <c r="F6" s="159"/>
      <c r="G6" s="159"/>
      <c r="H6" s="159"/>
      <c r="I6" s="159"/>
      <c r="J6" s="159"/>
      <c r="K6" s="159"/>
      <c r="L6" s="159"/>
      <c r="M6" s="159"/>
      <c r="N6" s="164"/>
      <c r="O6" s="164"/>
      <c r="P6" s="164"/>
      <c r="S6" s="4"/>
    </row>
    <row r="7" spans="1:19" s="3" customFormat="1" ht="18" x14ac:dyDescent="0.35">
      <c r="C7" s="158" t="s">
        <v>1487</v>
      </c>
      <c r="D7" s="165"/>
      <c r="E7" s="165"/>
      <c r="F7" s="165"/>
      <c r="G7" s="165"/>
      <c r="H7" s="165"/>
      <c r="I7" s="165"/>
      <c r="J7" s="165"/>
      <c r="K7" s="165"/>
      <c r="L7" s="165"/>
      <c r="M7" s="165"/>
      <c r="N7" s="163"/>
      <c r="O7" s="163"/>
      <c r="P7" s="164"/>
      <c r="S7" s="4"/>
    </row>
    <row r="8" spans="1:19" s="3" customFormat="1" ht="18" x14ac:dyDescent="0.35">
      <c r="C8" s="158" t="s">
        <v>1484</v>
      </c>
      <c r="D8" s="159"/>
      <c r="E8" s="159"/>
      <c r="F8" s="159"/>
      <c r="G8" s="159"/>
      <c r="H8" s="159"/>
      <c r="I8" s="159"/>
      <c r="J8" s="159"/>
      <c r="K8" s="159"/>
      <c r="L8" s="159"/>
      <c r="M8" s="159"/>
      <c r="N8" s="164"/>
      <c r="O8" s="164"/>
      <c r="P8" s="164"/>
      <c r="Q8" s="3">
        <v>18.845199999999998</v>
      </c>
      <c r="S8" s="4"/>
    </row>
    <row r="9" spans="1:19" ht="12.75" customHeight="1" x14ac:dyDescent="0.25">
      <c r="C9" s="479" t="s">
        <v>2</v>
      </c>
      <c r="D9" s="480" t="s">
        <v>3</v>
      </c>
      <c r="E9" s="479" t="s">
        <v>4</v>
      </c>
      <c r="F9" s="476" t="s">
        <v>1441</v>
      </c>
      <c r="G9" s="476" t="s">
        <v>1442</v>
      </c>
      <c r="H9" s="481" t="s">
        <v>6</v>
      </c>
      <c r="I9" s="481"/>
      <c r="J9" s="481"/>
      <c r="K9" s="481"/>
      <c r="L9" s="167"/>
      <c r="M9" s="476" t="s">
        <v>5</v>
      </c>
      <c r="N9" s="477" t="s">
        <v>7</v>
      </c>
      <c r="O9" s="477"/>
      <c r="P9" s="477"/>
      <c r="Q9" s="168"/>
      <c r="R9" s="168"/>
    </row>
    <row r="10" spans="1:19" s="5" customFormat="1" ht="12.75" customHeight="1" x14ac:dyDescent="0.25">
      <c r="C10" s="479"/>
      <c r="D10" s="480"/>
      <c r="E10" s="479"/>
      <c r="F10" s="476"/>
      <c r="G10" s="476"/>
      <c r="H10" s="478">
        <v>2019</v>
      </c>
      <c r="I10" s="478"/>
      <c r="J10" s="478"/>
      <c r="K10" s="478"/>
      <c r="L10" s="167"/>
      <c r="M10" s="476"/>
      <c r="N10" s="477">
        <v>2019</v>
      </c>
      <c r="O10" s="477"/>
      <c r="P10" s="477"/>
      <c r="Q10" s="169"/>
      <c r="R10" s="169"/>
      <c r="S10" s="6"/>
    </row>
    <row r="11" spans="1:19" s="7" customFormat="1" ht="24" customHeight="1" x14ac:dyDescent="0.25">
      <c r="C11" s="479"/>
      <c r="D11" s="480"/>
      <c r="E11" s="479"/>
      <c r="F11" s="476"/>
      <c r="G11" s="476"/>
      <c r="H11" s="170" t="s">
        <v>1443</v>
      </c>
      <c r="I11" s="171" t="s">
        <v>1444</v>
      </c>
      <c r="J11" s="170" t="s">
        <v>9</v>
      </c>
      <c r="K11" s="170" t="s">
        <v>10</v>
      </c>
      <c r="L11" s="170"/>
      <c r="M11" s="476"/>
      <c r="N11" s="172" t="s">
        <v>11</v>
      </c>
      <c r="O11" s="170" t="s">
        <v>8</v>
      </c>
      <c r="P11" s="170" t="s">
        <v>9</v>
      </c>
      <c r="Q11" s="173"/>
      <c r="R11" s="173"/>
      <c r="S11" s="8"/>
    </row>
    <row r="12" spans="1:19" s="5" customFormat="1" ht="12.75" customHeight="1" thickBot="1" x14ac:dyDescent="0.3">
      <c r="C12" s="174"/>
      <c r="D12" s="175"/>
      <c r="E12" s="174" t="s">
        <v>12</v>
      </c>
      <c r="F12" s="175" t="s">
        <v>13</v>
      </c>
      <c r="G12" s="175" t="s">
        <v>14</v>
      </c>
      <c r="H12" s="175" t="s">
        <v>15</v>
      </c>
      <c r="I12" s="174" t="s">
        <v>16</v>
      </c>
      <c r="J12" s="175" t="s">
        <v>17</v>
      </c>
      <c r="K12" s="176" t="s">
        <v>18</v>
      </c>
      <c r="L12" s="175"/>
      <c r="M12" s="175" t="s">
        <v>19</v>
      </c>
      <c r="N12" s="175" t="s">
        <v>20</v>
      </c>
      <c r="O12" s="175" t="s">
        <v>21</v>
      </c>
      <c r="P12" s="175" t="s">
        <v>22</v>
      </c>
      <c r="Q12" s="169"/>
      <c r="R12" s="169"/>
      <c r="S12" s="6"/>
    </row>
    <row r="13" spans="1:19" s="5" customFormat="1" ht="6" customHeight="1" thickBot="1" x14ac:dyDescent="0.3">
      <c r="C13" s="197"/>
      <c r="D13" s="198"/>
      <c r="E13" s="197"/>
      <c r="F13" s="198"/>
      <c r="G13" s="198"/>
      <c r="H13" s="198"/>
      <c r="I13" s="197"/>
      <c r="J13" s="198"/>
      <c r="K13" s="199"/>
      <c r="L13" s="198"/>
      <c r="M13" s="198"/>
      <c r="N13" s="198"/>
      <c r="O13" s="198"/>
      <c r="P13" s="198"/>
    </row>
    <row r="14" spans="1:19" s="9" customFormat="1" ht="12.75" customHeight="1" x14ac:dyDescent="0.25">
      <c r="B14" s="10">
        <v>1</v>
      </c>
      <c r="C14" s="200"/>
      <c r="D14" s="201" t="s">
        <v>23</v>
      </c>
      <c r="E14" s="201"/>
      <c r="F14" s="202">
        <f>+F16+F91</f>
        <v>447714.41453202732</v>
      </c>
      <c r="G14" s="202">
        <f>+G16+G91</f>
        <v>136344.94697588799</v>
      </c>
      <c r="H14" s="202">
        <f>+H16+H91</f>
        <v>48878.644666851993</v>
      </c>
      <c r="I14" s="202">
        <f>+I16+I91</f>
        <v>5713.6515109828406</v>
      </c>
      <c r="J14" s="202">
        <f>+J16+J91</f>
        <v>142058.59848687082</v>
      </c>
      <c r="K14" s="202">
        <f>IF(J14&lt;&gt;0,(J14/F14))*100</f>
        <v>31.729735267817389</v>
      </c>
      <c r="L14" s="202"/>
      <c r="M14" s="202"/>
      <c r="N14" s="202"/>
      <c r="O14" s="202"/>
      <c r="P14" s="203"/>
      <c r="Q14" s="178"/>
      <c r="R14" s="179"/>
      <c r="S14" s="10"/>
    </row>
    <row r="15" spans="1:19" s="9" customFormat="1" ht="12.75" customHeight="1" x14ac:dyDescent="0.25">
      <c r="B15" s="10">
        <v>2</v>
      </c>
      <c r="C15" s="204"/>
      <c r="D15" s="205" t="s">
        <v>24</v>
      </c>
      <c r="E15" s="206"/>
      <c r="F15" s="202">
        <f>+F17+F20+F25+F28+F32+F35+F41+F51+F61+F65+F79+F92+F95+F98+F101</f>
        <v>447714.41453202738</v>
      </c>
      <c r="G15" s="202">
        <f>+G17+G20+G25+G28+G32+G35+G41+G51+G61+G65+G79+G92+G95+G98+G101</f>
        <v>136344.94697588799</v>
      </c>
      <c r="H15" s="202">
        <f>+H17+H20+H25+H28+H32+H35+H41+H51+H61+H65+H79+H92+H95+H98+H101</f>
        <v>48878.644666852</v>
      </c>
      <c r="I15" s="202">
        <f>+I17+I20+I25+I28+I32+I35+I41+I51+I61+I65+I79+I92+I95+I98+I101</f>
        <v>5713.6515109828406</v>
      </c>
      <c r="J15" s="202">
        <f>+J17+J20+J25+J28+J32+J35+J41+J51+J61+J65+J79+J92+J95+J98+J101</f>
        <v>142058.59848687082</v>
      </c>
      <c r="K15" s="202">
        <f>IF(J15&lt;&gt;0,(J15/F15))*100</f>
        <v>31.729735267817389</v>
      </c>
      <c r="L15" s="202"/>
      <c r="M15" s="202"/>
      <c r="N15" s="202"/>
      <c r="O15" s="202"/>
      <c r="P15" s="203"/>
      <c r="Q15" s="178"/>
      <c r="R15" s="179"/>
      <c r="S15" s="10"/>
    </row>
    <row r="16" spans="1:19" s="9" customFormat="1" ht="12.75" customHeight="1" x14ac:dyDescent="0.25">
      <c r="B16" s="10">
        <v>3</v>
      </c>
      <c r="C16" s="204"/>
      <c r="D16" s="207" t="s">
        <v>25</v>
      </c>
      <c r="E16" s="208"/>
      <c r="F16" s="202">
        <f>+F17+F20+F25+F28+F32+F35+F41+F51+F61+F65+F79</f>
        <v>314937.36898478656</v>
      </c>
      <c r="G16" s="202">
        <f>+G17+G20+G25+G28+G32+G35+G41+G51+G61+G65+G79</f>
        <v>106577.66860618867</v>
      </c>
      <c r="H16" s="202">
        <f>+H17+H20+H25+H28+H32+H35+H41+H51+H61+H65+H79</f>
        <v>39512.188399763196</v>
      </c>
      <c r="I16" s="202">
        <f>+I17+I20+I25+I28+I32+I35+I41+I51+I61+I65+I79</f>
        <v>2137.0087900332064</v>
      </c>
      <c r="J16" s="202">
        <f>+J17+J20+J25+J28+J32+J35+J41+J51+J61+J65+J79</f>
        <v>108714.67739622187</v>
      </c>
      <c r="K16" s="202">
        <f>IF(J16&lt;&gt;0,(J16/F16))*100</f>
        <v>34.519459455277747</v>
      </c>
      <c r="L16" s="202"/>
      <c r="M16" s="202"/>
      <c r="N16" s="202"/>
      <c r="O16" s="202"/>
      <c r="P16" s="202"/>
      <c r="Q16" s="178"/>
      <c r="R16" s="179"/>
      <c r="S16" s="10"/>
    </row>
    <row r="17" spans="1:256" s="9" customFormat="1" ht="12.75" customHeight="1" x14ac:dyDescent="0.25">
      <c r="B17" s="10">
        <v>5</v>
      </c>
      <c r="C17" s="209"/>
      <c r="D17" s="207" t="s">
        <v>26</v>
      </c>
      <c r="E17" s="201"/>
      <c r="F17" s="202">
        <f>SUM(F18:F19)</f>
        <v>16062.503370642218</v>
      </c>
      <c r="G17" s="202">
        <f>SUM(G18:G19)</f>
        <v>12747.520176440295</v>
      </c>
      <c r="H17" s="202">
        <f>SUM(H18:H19)</f>
        <v>456.64118834839996</v>
      </c>
      <c r="I17" s="202">
        <f>SUM(I18:I19)</f>
        <v>0</v>
      </c>
      <c r="J17" s="202">
        <f>SUM(J18:J19)</f>
        <v>12747.520176440295</v>
      </c>
      <c r="K17" s="202">
        <f>IF(J17&lt;&gt;0,(J17/F17))*100</f>
        <v>79.361976662611696</v>
      </c>
      <c r="L17" s="202"/>
      <c r="M17" s="202"/>
      <c r="N17" s="203"/>
      <c r="O17" s="202"/>
      <c r="P17" s="203"/>
      <c r="Q17" s="178"/>
      <c r="R17" s="179"/>
      <c r="S17" s="10"/>
    </row>
    <row r="18" spans="1:256" s="21" customFormat="1" ht="13.5" x14ac:dyDescent="0.25">
      <c r="A18" s="18"/>
      <c r="B18" s="10">
        <v>6</v>
      </c>
      <c r="C18" s="210">
        <v>171</v>
      </c>
      <c r="D18" s="211" t="s">
        <v>27</v>
      </c>
      <c r="E18" s="212" t="s">
        <v>28</v>
      </c>
      <c r="F18" s="203">
        <v>10760.630080669109</v>
      </c>
      <c r="G18" s="203">
        <v>8851.1839831204452</v>
      </c>
      <c r="H18" s="203">
        <v>37.690399999999997</v>
      </c>
      <c r="I18" s="203">
        <v>0</v>
      </c>
      <c r="J18" s="203">
        <v>8851.1839831204452</v>
      </c>
      <c r="K18" s="203">
        <v>82.3</v>
      </c>
      <c r="L18" s="202"/>
      <c r="M18" s="203">
        <v>99.87299999999999</v>
      </c>
      <c r="N18" s="213">
        <v>0.1</v>
      </c>
      <c r="O18" s="203">
        <v>0</v>
      </c>
      <c r="P18" s="203">
        <v>99.87299999999999</v>
      </c>
      <c r="Q18" s="181"/>
      <c r="R18" s="182"/>
      <c r="S18" s="20"/>
      <c r="IV18" s="22"/>
    </row>
    <row r="19" spans="1:256" s="21" customFormat="1" ht="13.5" x14ac:dyDescent="0.25">
      <c r="A19" s="18"/>
      <c r="B19" s="10">
        <v>7</v>
      </c>
      <c r="C19" s="210">
        <v>188</v>
      </c>
      <c r="D19" s="211" t="s">
        <v>29</v>
      </c>
      <c r="E19" s="212" t="s">
        <v>28</v>
      </c>
      <c r="F19" s="203">
        <v>5301.8732899731085</v>
      </c>
      <c r="G19" s="203">
        <v>3896.3361933198507</v>
      </c>
      <c r="H19" s="214">
        <v>418.95078834839995</v>
      </c>
      <c r="I19" s="203">
        <v>0</v>
      </c>
      <c r="J19" s="203">
        <v>3896.3361933198507</v>
      </c>
      <c r="K19" s="203">
        <v>73.5</v>
      </c>
      <c r="L19" s="202"/>
      <c r="M19" s="203">
        <v>85.8</v>
      </c>
      <c r="N19" s="213">
        <v>14.2</v>
      </c>
      <c r="O19" s="203">
        <v>0</v>
      </c>
      <c r="P19" s="203">
        <v>85.8</v>
      </c>
      <c r="Q19" s="181"/>
      <c r="R19" s="182"/>
      <c r="S19" s="20"/>
      <c r="IV19" s="22"/>
    </row>
    <row r="20" spans="1:256" s="9" customFormat="1" ht="13.5" x14ac:dyDescent="0.25">
      <c r="B20" s="10">
        <v>8</v>
      </c>
      <c r="C20" s="209"/>
      <c r="D20" s="207" t="s">
        <v>30</v>
      </c>
      <c r="E20" s="212"/>
      <c r="F20" s="202">
        <f>SUM(F21:F24)</f>
        <v>8840.1771465182264</v>
      </c>
      <c r="G20" s="202">
        <f>SUM(G21:G24)</f>
        <v>6773.7329482066652</v>
      </c>
      <c r="H20" s="202">
        <f>SUM(H21:H24)</f>
        <v>10.667193543599998</v>
      </c>
      <c r="I20" s="202">
        <f>SUM(I21:I24)</f>
        <v>102.73632369197782</v>
      </c>
      <c r="J20" s="202">
        <f>SUM(J21:J24)</f>
        <v>6876.4692718986425</v>
      </c>
      <c r="K20" s="202">
        <f>IF(J20&lt;&gt;0,(J20/F20))*100</f>
        <v>77.786555155254945</v>
      </c>
      <c r="L20" s="202"/>
      <c r="M20" s="202"/>
      <c r="N20" s="203"/>
      <c r="O20" s="202"/>
      <c r="P20" s="203"/>
      <c r="Q20" s="178"/>
      <c r="R20" s="179"/>
      <c r="S20" s="10"/>
    </row>
    <row r="21" spans="1:256" s="21" customFormat="1" ht="13.5" x14ac:dyDescent="0.25">
      <c r="A21" s="18"/>
      <c r="B21" s="10">
        <v>9</v>
      </c>
      <c r="C21" s="210">
        <v>209</v>
      </c>
      <c r="D21" s="211" t="s">
        <v>31</v>
      </c>
      <c r="E21" s="212" t="s">
        <v>28</v>
      </c>
      <c r="F21" s="203">
        <v>2506.2419932000003</v>
      </c>
      <c r="G21" s="203">
        <v>1177.8249999999998</v>
      </c>
      <c r="H21" s="214">
        <v>10.667193543599998</v>
      </c>
      <c r="I21" s="203">
        <v>0</v>
      </c>
      <c r="J21" s="203">
        <v>1177.8249999999998</v>
      </c>
      <c r="K21" s="203">
        <v>47</v>
      </c>
      <c r="L21" s="202"/>
      <c r="M21" s="203">
        <v>67.8</v>
      </c>
      <c r="N21" s="213">
        <v>0.42</v>
      </c>
      <c r="O21" s="203">
        <v>0</v>
      </c>
      <c r="P21" s="203">
        <v>67.8</v>
      </c>
      <c r="Q21" s="181"/>
      <c r="R21" s="182"/>
      <c r="S21" s="20"/>
      <c r="IV21" s="22"/>
    </row>
    <row r="22" spans="1:256" s="21" customFormat="1" ht="15" x14ac:dyDescent="0.25">
      <c r="A22" s="18"/>
      <c r="B22" s="10">
        <v>10</v>
      </c>
      <c r="C22" s="210">
        <v>212</v>
      </c>
      <c r="D22" s="211" t="s">
        <v>1445</v>
      </c>
      <c r="E22" s="212" t="s">
        <v>28</v>
      </c>
      <c r="F22" s="203">
        <v>646.14537239999993</v>
      </c>
      <c r="G22" s="203">
        <v>646.14537239999993</v>
      </c>
      <c r="H22" s="214">
        <v>0</v>
      </c>
      <c r="I22" s="203">
        <v>0</v>
      </c>
      <c r="J22" s="203">
        <v>646.14537239999993</v>
      </c>
      <c r="K22" s="203">
        <v>100</v>
      </c>
      <c r="L22" s="202"/>
      <c r="M22" s="203">
        <v>88.5</v>
      </c>
      <c r="N22" s="213">
        <v>0</v>
      </c>
      <c r="O22" s="203">
        <v>0</v>
      </c>
      <c r="P22" s="203">
        <v>88.5</v>
      </c>
      <c r="Q22" s="181"/>
      <c r="R22" s="182"/>
      <c r="S22" s="20"/>
      <c r="IV22" s="22"/>
    </row>
    <row r="23" spans="1:256" s="21" customFormat="1" ht="15" x14ac:dyDescent="0.25">
      <c r="A23" s="18"/>
      <c r="B23" s="10">
        <v>11</v>
      </c>
      <c r="C23" s="210">
        <v>213</v>
      </c>
      <c r="D23" s="211" t="s">
        <v>1446</v>
      </c>
      <c r="E23" s="212" t="s">
        <v>454</v>
      </c>
      <c r="F23" s="203">
        <v>1144.7585717182269</v>
      </c>
      <c r="G23" s="203">
        <v>1042.983009006666</v>
      </c>
      <c r="H23" s="214">
        <v>0</v>
      </c>
      <c r="I23" s="203">
        <v>102.73632369197782</v>
      </c>
      <c r="J23" s="203">
        <v>1145.7193326986437</v>
      </c>
      <c r="K23" s="203">
        <v>100</v>
      </c>
      <c r="L23" s="202"/>
      <c r="M23" s="203">
        <v>86.626534525532861</v>
      </c>
      <c r="N23" s="213">
        <v>0</v>
      </c>
      <c r="O23" s="203">
        <v>13.373465474467139</v>
      </c>
      <c r="P23" s="203">
        <v>100</v>
      </c>
      <c r="Q23" s="181"/>
      <c r="R23" s="182"/>
      <c r="S23" s="20"/>
      <c r="IV23" s="22"/>
    </row>
    <row r="24" spans="1:256" s="21" customFormat="1" ht="15" x14ac:dyDescent="0.25">
      <c r="A24" s="18"/>
      <c r="B24" s="10">
        <v>12</v>
      </c>
      <c r="C24" s="210">
        <v>214</v>
      </c>
      <c r="D24" s="211" t="s">
        <v>1447</v>
      </c>
      <c r="E24" s="212" t="s">
        <v>28</v>
      </c>
      <c r="F24" s="203">
        <v>4543.0312091999995</v>
      </c>
      <c r="G24" s="203">
        <v>3906.7795667999994</v>
      </c>
      <c r="H24" s="214">
        <v>0</v>
      </c>
      <c r="I24" s="203">
        <v>0</v>
      </c>
      <c r="J24" s="203">
        <v>3906.7795667999994</v>
      </c>
      <c r="K24" s="203">
        <v>86</v>
      </c>
      <c r="L24" s="202"/>
      <c r="M24" s="203">
        <v>99.93</v>
      </c>
      <c r="N24" s="213">
        <v>0</v>
      </c>
      <c r="O24" s="203">
        <v>0</v>
      </c>
      <c r="P24" s="203">
        <v>99.93</v>
      </c>
      <c r="Q24" s="181"/>
      <c r="R24" s="182"/>
      <c r="S24" s="20"/>
      <c r="IV24" s="22"/>
    </row>
    <row r="25" spans="1:256" s="9" customFormat="1" ht="13.5" x14ac:dyDescent="0.25">
      <c r="A25" s="17"/>
      <c r="B25" s="10">
        <v>13</v>
      </c>
      <c r="C25" s="215"/>
      <c r="D25" s="207" t="s">
        <v>32</v>
      </c>
      <c r="E25" s="212"/>
      <c r="F25" s="202">
        <f>SUM(F26:F27)</f>
        <v>2606.128224025771</v>
      </c>
      <c r="G25" s="202">
        <f>SUM(G26:G27)</f>
        <v>1265.4486216819478</v>
      </c>
      <c r="H25" s="202">
        <f>SUM(H26:H27)</f>
        <v>540.53947223759997</v>
      </c>
      <c r="I25" s="202">
        <f>SUM(I26:I27)</f>
        <v>1.1758533490220404</v>
      </c>
      <c r="J25" s="202">
        <f>SUM(J26:J27)</f>
        <v>1266.6244750309697</v>
      </c>
      <c r="K25" s="202">
        <f>IF(J25&lt;&gt;0,(J25/F25))*100</f>
        <v>48.601771139041411</v>
      </c>
      <c r="L25" s="202"/>
      <c r="M25" s="202"/>
      <c r="N25" s="203"/>
      <c r="O25" s="202"/>
      <c r="P25" s="203"/>
      <c r="Q25" s="181"/>
      <c r="R25" s="182"/>
      <c r="S25" s="20"/>
    </row>
    <row r="26" spans="1:256" s="21" customFormat="1" ht="15" x14ac:dyDescent="0.25">
      <c r="A26" s="18"/>
      <c r="B26" s="10">
        <v>14</v>
      </c>
      <c r="C26" s="210">
        <v>242</v>
      </c>
      <c r="D26" s="211" t="s">
        <v>1448</v>
      </c>
      <c r="E26" s="212" t="s">
        <v>454</v>
      </c>
      <c r="F26" s="203">
        <v>846.35677720000001</v>
      </c>
      <c r="G26" s="203">
        <v>455.97661218194793</v>
      </c>
      <c r="H26" s="214">
        <v>0</v>
      </c>
      <c r="I26" s="203">
        <v>1.1758533490220404</v>
      </c>
      <c r="J26" s="203">
        <v>457.15246553096995</v>
      </c>
      <c r="K26" s="203">
        <v>54</v>
      </c>
      <c r="L26" s="202"/>
      <c r="M26" s="203">
        <v>53.893341970029553</v>
      </c>
      <c r="N26" s="213">
        <v>0</v>
      </c>
      <c r="O26" s="203">
        <v>46.106658029970447</v>
      </c>
      <c r="P26" s="203">
        <v>100</v>
      </c>
      <c r="Q26" s="181"/>
      <c r="R26" s="182"/>
      <c r="S26" s="20"/>
      <c r="IV26" s="22"/>
    </row>
    <row r="27" spans="1:256" s="21" customFormat="1" ht="13.5" x14ac:dyDescent="0.25">
      <c r="A27" s="18"/>
      <c r="B27" s="10">
        <v>15</v>
      </c>
      <c r="C27" s="210">
        <v>245</v>
      </c>
      <c r="D27" s="211" t="s">
        <v>33</v>
      </c>
      <c r="E27" s="212" t="s">
        <v>28</v>
      </c>
      <c r="F27" s="203">
        <v>1759.7714468257709</v>
      </c>
      <c r="G27" s="203">
        <v>809.4720094999999</v>
      </c>
      <c r="H27" s="214">
        <v>540.53947223759997</v>
      </c>
      <c r="I27" s="203">
        <v>0</v>
      </c>
      <c r="J27" s="203">
        <v>809.4720094999999</v>
      </c>
      <c r="K27" s="203">
        <v>46</v>
      </c>
      <c r="L27" s="202"/>
      <c r="M27" s="203">
        <v>96.5</v>
      </c>
      <c r="N27" s="213">
        <v>31</v>
      </c>
      <c r="O27" s="203">
        <v>0</v>
      </c>
      <c r="P27" s="203">
        <v>96.5</v>
      </c>
      <c r="Q27" s="181"/>
      <c r="R27" s="182"/>
      <c r="S27" s="20"/>
      <c r="IV27" s="22"/>
    </row>
    <row r="28" spans="1:256" s="9" customFormat="1" ht="13.5" x14ac:dyDescent="0.25">
      <c r="A28" s="17"/>
      <c r="B28" s="10">
        <v>16</v>
      </c>
      <c r="C28" s="209"/>
      <c r="D28" s="207" t="s">
        <v>34</v>
      </c>
      <c r="E28" s="212"/>
      <c r="F28" s="202">
        <f>SUM(F29:F31)</f>
        <v>10044.777274480555</v>
      </c>
      <c r="G28" s="202">
        <f>SUM(G29:G31)</f>
        <v>3795.4232799999995</v>
      </c>
      <c r="H28" s="202">
        <f>SUM(H29:H31)</f>
        <v>36.639459731599999</v>
      </c>
      <c r="I28" s="202">
        <f>SUM(I29:I31)</f>
        <v>0</v>
      </c>
      <c r="J28" s="202">
        <f>SUM(J29:J31)</f>
        <v>3795.4232799999995</v>
      </c>
      <c r="K28" s="202">
        <f>IF(J28&lt;&gt;0,(J28/F28))*100</f>
        <v>37.785041681735763</v>
      </c>
      <c r="L28" s="202"/>
      <c r="M28" s="202"/>
      <c r="N28" s="203"/>
      <c r="O28" s="202"/>
      <c r="P28" s="203"/>
      <c r="Q28" s="181"/>
      <c r="R28" s="182"/>
      <c r="S28" s="20"/>
    </row>
    <row r="29" spans="1:256" s="21" customFormat="1" ht="13.5" x14ac:dyDescent="0.25">
      <c r="A29" s="18"/>
      <c r="B29" s="10">
        <v>17</v>
      </c>
      <c r="C29" s="210">
        <v>249</v>
      </c>
      <c r="D29" s="211" t="s">
        <v>35</v>
      </c>
      <c r="E29" s="212" t="s">
        <v>28</v>
      </c>
      <c r="F29" s="203">
        <v>1081.5101792805567</v>
      </c>
      <c r="G29" s="203">
        <v>844.26495999999986</v>
      </c>
      <c r="H29" s="214">
        <v>36.639440886399996</v>
      </c>
      <c r="I29" s="203">
        <v>0</v>
      </c>
      <c r="J29" s="203">
        <v>844.26495999999986</v>
      </c>
      <c r="K29" s="203">
        <v>78.099999999999994</v>
      </c>
      <c r="L29" s="202"/>
      <c r="M29" s="203">
        <v>100</v>
      </c>
      <c r="N29" s="213">
        <v>1</v>
      </c>
      <c r="O29" s="203">
        <v>0</v>
      </c>
      <c r="P29" s="203">
        <v>100</v>
      </c>
      <c r="Q29" s="181"/>
      <c r="R29" s="182"/>
      <c r="S29" s="20"/>
      <c r="IV29" s="22"/>
    </row>
    <row r="30" spans="1:256" s="21" customFormat="1" ht="27" x14ac:dyDescent="0.25">
      <c r="A30" s="18"/>
      <c r="B30" s="10">
        <v>18</v>
      </c>
      <c r="C30" s="210">
        <v>257</v>
      </c>
      <c r="D30" s="211" t="s">
        <v>1449</v>
      </c>
      <c r="E30" s="212" t="s">
        <v>36</v>
      </c>
      <c r="F30" s="203">
        <v>847.46864399999993</v>
      </c>
      <c r="G30" s="203">
        <v>0</v>
      </c>
      <c r="H30" s="214">
        <v>0</v>
      </c>
      <c r="I30" s="203">
        <v>0</v>
      </c>
      <c r="J30" s="203">
        <v>0</v>
      </c>
      <c r="K30" s="203">
        <v>0</v>
      </c>
      <c r="L30" s="202"/>
      <c r="M30" s="203">
        <v>0</v>
      </c>
      <c r="N30" s="213">
        <v>0</v>
      </c>
      <c r="O30" s="203">
        <v>0</v>
      </c>
      <c r="P30" s="203">
        <v>0</v>
      </c>
      <c r="Q30" s="181"/>
      <c r="R30" s="182"/>
      <c r="S30" s="20"/>
      <c r="IV30" s="22"/>
    </row>
    <row r="31" spans="1:256" s="21" customFormat="1" ht="15" x14ac:dyDescent="0.25">
      <c r="A31" s="18"/>
      <c r="B31" s="10">
        <v>19</v>
      </c>
      <c r="C31" s="210">
        <v>258</v>
      </c>
      <c r="D31" s="211" t="s">
        <v>1450</v>
      </c>
      <c r="E31" s="212" t="s">
        <v>37</v>
      </c>
      <c r="F31" s="203">
        <v>8115.7984511999994</v>
      </c>
      <c r="G31" s="203">
        <v>2951.1583199999995</v>
      </c>
      <c r="H31" s="214">
        <v>1.8845199999999997E-5</v>
      </c>
      <c r="I31" s="203">
        <v>0</v>
      </c>
      <c r="J31" s="203">
        <v>2951.1583199999995</v>
      </c>
      <c r="K31" s="203">
        <v>36.4</v>
      </c>
      <c r="L31" s="202"/>
      <c r="M31" s="203">
        <v>41.209600000000002</v>
      </c>
      <c r="N31" s="213">
        <v>1</v>
      </c>
      <c r="O31" s="203">
        <v>0</v>
      </c>
      <c r="P31" s="203">
        <v>41.209600000000002</v>
      </c>
      <c r="Q31" s="181"/>
      <c r="R31" s="182"/>
      <c r="S31" s="20"/>
      <c r="IV31" s="22"/>
    </row>
    <row r="32" spans="1:256" s="9" customFormat="1" ht="13.5" x14ac:dyDescent="0.25">
      <c r="A32" s="17"/>
      <c r="B32" s="10">
        <v>20</v>
      </c>
      <c r="C32" s="209"/>
      <c r="D32" s="207" t="s">
        <v>38</v>
      </c>
      <c r="E32" s="212"/>
      <c r="F32" s="202">
        <f>SUM(F33:F34)</f>
        <v>9719.4616325765492</v>
      </c>
      <c r="G32" s="202">
        <f>SUM(G33:G34)</f>
        <v>7299.1198380148535</v>
      </c>
      <c r="H32" s="202">
        <f>SUM(H33:H34)</f>
        <v>37.690399999999997</v>
      </c>
      <c r="I32" s="202">
        <f>SUM(I33:I34)</f>
        <v>1.9168202090476643</v>
      </c>
      <c r="J32" s="202">
        <f>SUM(J33:J34)</f>
        <v>7301.0366582239012</v>
      </c>
      <c r="K32" s="202">
        <f>IF(J32&lt;&gt;0,(J32/F32))*100</f>
        <v>75.117706455603923</v>
      </c>
      <c r="L32" s="202"/>
      <c r="M32" s="202"/>
      <c r="N32" s="203"/>
      <c r="O32" s="202"/>
      <c r="P32" s="203"/>
      <c r="Q32" s="181"/>
      <c r="R32" s="182"/>
      <c r="S32" s="20"/>
    </row>
    <row r="33" spans="1:256" s="21" customFormat="1" ht="15" x14ac:dyDescent="0.25">
      <c r="A33" s="18"/>
      <c r="B33" s="10">
        <v>21</v>
      </c>
      <c r="C33" s="210">
        <v>260</v>
      </c>
      <c r="D33" s="211" t="s">
        <v>1451</v>
      </c>
      <c r="E33" s="212" t="s">
        <v>454</v>
      </c>
      <c r="F33" s="203">
        <v>197.73422201144135</v>
      </c>
      <c r="G33" s="203">
        <v>195.83533603233602</v>
      </c>
      <c r="H33" s="214">
        <v>0</v>
      </c>
      <c r="I33" s="203">
        <v>1.9168202090476643</v>
      </c>
      <c r="J33" s="203">
        <v>197.75215624138369</v>
      </c>
      <c r="K33" s="203">
        <v>100</v>
      </c>
      <c r="L33" s="202"/>
      <c r="M33" s="203">
        <v>30.776312059804166</v>
      </c>
      <c r="N33" s="213">
        <v>0</v>
      </c>
      <c r="O33" s="203">
        <v>69.22368794019583</v>
      </c>
      <c r="P33" s="203">
        <v>100</v>
      </c>
      <c r="Q33" s="181"/>
      <c r="R33" s="182"/>
      <c r="S33" s="20"/>
      <c r="IV33" s="22"/>
    </row>
    <row r="34" spans="1:256" s="21" customFormat="1" ht="13.5" x14ac:dyDescent="0.25">
      <c r="A34" s="18"/>
      <c r="B34" s="10">
        <v>22</v>
      </c>
      <c r="C34" s="210">
        <v>261</v>
      </c>
      <c r="D34" s="211" t="s">
        <v>39</v>
      </c>
      <c r="E34" s="212" t="s">
        <v>28</v>
      </c>
      <c r="F34" s="203">
        <v>9521.7274105651086</v>
      </c>
      <c r="G34" s="203">
        <v>7103.2845019825172</v>
      </c>
      <c r="H34" s="214">
        <v>37.690399999999997</v>
      </c>
      <c r="I34" s="203">
        <v>0</v>
      </c>
      <c r="J34" s="203">
        <v>7103.2845019825172</v>
      </c>
      <c r="K34" s="203">
        <v>74.599999999999994</v>
      </c>
      <c r="L34" s="202"/>
      <c r="M34" s="203">
        <v>99.940000000000012</v>
      </c>
      <c r="N34" s="213">
        <v>0.1</v>
      </c>
      <c r="O34" s="203">
        <v>0</v>
      </c>
      <c r="P34" s="203">
        <v>99.940000000000012</v>
      </c>
      <c r="Q34" s="181"/>
      <c r="R34" s="182"/>
      <c r="S34" s="20"/>
      <c r="IV34" s="22"/>
    </row>
    <row r="35" spans="1:256" s="9" customFormat="1" ht="13.5" x14ac:dyDescent="0.25">
      <c r="A35" s="17"/>
      <c r="B35" s="10">
        <v>23</v>
      </c>
      <c r="C35" s="209"/>
      <c r="D35" s="207" t="s">
        <v>40</v>
      </c>
      <c r="E35" s="212"/>
      <c r="F35" s="202">
        <f>SUM(F36:F40)</f>
        <v>25030.409381522772</v>
      </c>
      <c r="G35" s="202">
        <f>SUM(G36:G40)</f>
        <v>16101.957139342256</v>
      </c>
      <c r="H35" s="202">
        <f>SUM(H36:H40)</f>
        <v>1337.8974291187999</v>
      </c>
      <c r="I35" s="202">
        <f>SUM(I36:I40)</f>
        <v>267.30844616985792</v>
      </c>
      <c r="J35" s="202">
        <f>SUM(J36:J40)</f>
        <v>16369.265585512114</v>
      </c>
      <c r="K35" s="202">
        <f>IF(J35&lt;&gt;0,(J35/F35))*100</f>
        <v>65.397514423378794</v>
      </c>
      <c r="L35" s="202"/>
      <c r="M35" s="202"/>
      <c r="N35" s="203"/>
      <c r="O35" s="202"/>
      <c r="P35" s="203"/>
      <c r="Q35" s="181"/>
      <c r="R35" s="182"/>
      <c r="S35" s="20"/>
    </row>
    <row r="36" spans="1:256" s="21" customFormat="1" ht="13.5" x14ac:dyDescent="0.25">
      <c r="A36" s="18"/>
      <c r="B36" s="10">
        <v>24</v>
      </c>
      <c r="C36" s="210">
        <v>264</v>
      </c>
      <c r="D36" s="211" t="s">
        <v>41</v>
      </c>
      <c r="E36" s="212" t="s">
        <v>28</v>
      </c>
      <c r="F36" s="203">
        <v>13871.973486674775</v>
      </c>
      <c r="G36" s="203">
        <v>11258.150167671083</v>
      </c>
      <c r="H36" s="214">
        <v>18.845199999999998</v>
      </c>
      <c r="I36" s="203">
        <v>0</v>
      </c>
      <c r="J36" s="203">
        <v>11258.150167671083</v>
      </c>
      <c r="K36" s="203">
        <v>81.2</v>
      </c>
      <c r="L36" s="202"/>
      <c r="M36" s="203">
        <v>99.88</v>
      </c>
      <c r="N36" s="213">
        <v>0.2</v>
      </c>
      <c r="O36" s="203">
        <v>0</v>
      </c>
      <c r="P36" s="203">
        <v>99.88</v>
      </c>
      <c r="Q36" s="181"/>
      <c r="R36" s="182"/>
      <c r="S36" s="20"/>
      <c r="IV36" s="22"/>
    </row>
    <row r="37" spans="1:256" s="21" customFormat="1" ht="13.5" x14ac:dyDescent="0.25">
      <c r="A37" s="18"/>
      <c r="B37" s="10">
        <v>25</v>
      </c>
      <c r="C37" s="210">
        <v>266</v>
      </c>
      <c r="D37" s="211" t="s">
        <v>42</v>
      </c>
      <c r="E37" s="212" t="s">
        <v>28</v>
      </c>
      <c r="F37" s="203">
        <v>3350.2242751999997</v>
      </c>
      <c r="G37" s="203">
        <v>1468.04108</v>
      </c>
      <c r="H37" s="214">
        <v>1005.7450690231999</v>
      </c>
      <c r="I37" s="203">
        <v>126.22153234338896</v>
      </c>
      <c r="J37" s="203">
        <v>1594.2626123433888</v>
      </c>
      <c r="K37" s="203">
        <v>47.6</v>
      </c>
      <c r="L37" s="202"/>
      <c r="M37" s="203">
        <v>84.17</v>
      </c>
      <c r="N37" s="213">
        <v>1.5</v>
      </c>
      <c r="O37" s="203">
        <v>8.420000000000007</v>
      </c>
      <c r="P37" s="203">
        <v>92.59</v>
      </c>
      <c r="Q37" s="181"/>
      <c r="R37" s="182"/>
      <c r="S37" s="20"/>
      <c r="IV37" s="22"/>
    </row>
    <row r="38" spans="1:256" s="21" customFormat="1" ht="13.5" x14ac:dyDescent="0.25">
      <c r="A38" s="18"/>
      <c r="B38" s="10">
        <v>26</v>
      </c>
      <c r="C38" s="210">
        <v>268</v>
      </c>
      <c r="D38" s="211" t="s">
        <v>43</v>
      </c>
      <c r="E38" s="212" t="s">
        <v>37</v>
      </c>
      <c r="F38" s="203">
        <v>388.85637964799992</v>
      </c>
      <c r="G38" s="203">
        <v>320.3586326459112</v>
      </c>
      <c r="H38" s="214">
        <v>62.479451460799993</v>
      </c>
      <c r="I38" s="203">
        <v>34.12936278748753</v>
      </c>
      <c r="J38" s="203">
        <v>354.48799543339874</v>
      </c>
      <c r="K38" s="203">
        <v>91.2</v>
      </c>
      <c r="L38" s="202"/>
      <c r="M38" s="203">
        <v>81.830000000000013</v>
      </c>
      <c r="N38" s="213">
        <v>16.100000000000001</v>
      </c>
      <c r="O38" s="203">
        <v>9</v>
      </c>
      <c r="P38" s="203">
        <v>90.830000000000013</v>
      </c>
      <c r="Q38" s="181"/>
      <c r="R38" s="182"/>
      <c r="S38" s="20"/>
      <c r="IV38" s="22"/>
    </row>
    <row r="39" spans="1:256" s="21" customFormat="1" ht="13.5" x14ac:dyDescent="0.25">
      <c r="A39" s="18"/>
      <c r="B39" s="10">
        <v>27</v>
      </c>
      <c r="C39" s="210">
        <v>273</v>
      </c>
      <c r="D39" s="211" t="s">
        <v>44</v>
      </c>
      <c r="E39" s="212" t="s">
        <v>28</v>
      </c>
      <c r="F39" s="203">
        <v>1944.8246399999998</v>
      </c>
      <c r="G39" s="203">
        <v>586.96509959806394</v>
      </c>
      <c r="H39" s="214">
        <v>236.22652305559998</v>
      </c>
      <c r="I39" s="203">
        <v>72.126041861080267</v>
      </c>
      <c r="J39" s="203">
        <v>659.09114145914418</v>
      </c>
      <c r="K39" s="203">
        <v>33.9</v>
      </c>
      <c r="L39" s="202"/>
      <c r="M39" s="203">
        <v>30.183138431233559</v>
      </c>
      <c r="N39" s="213">
        <v>12.1</v>
      </c>
      <c r="O39" s="203">
        <v>3.6</v>
      </c>
      <c r="P39" s="203">
        <v>33.78313843123356</v>
      </c>
      <c r="Q39" s="181"/>
      <c r="R39" s="182"/>
      <c r="S39" s="20"/>
      <c r="IV39" s="22"/>
    </row>
    <row r="40" spans="1:256" s="21" customFormat="1" ht="13.5" x14ac:dyDescent="0.25">
      <c r="A40" s="18"/>
      <c r="B40" s="10">
        <v>28</v>
      </c>
      <c r="C40" s="210">
        <v>274</v>
      </c>
      <c r="D40" s="211" t="s">
        <v>45</v>
      </c>
      <c r="E40" s="212" t="s">
        <v>28</v>
      </c>
      <c r="F40" s="203">
        <v>5474.5305999999991</v>
      </c>
      <c r="G40" s="203">
        <v>2468.4421594271962</v>
      </c>
      <c r="H40" s="214">
        <v>14.601185579199999</v>
      </c>
      <c r="I40" s="203">
        <v>34.831509177901182</v>
      </c>
      <c r="J40" s="203">
        <v>2503.2736686050976</v>
      </c>
      <c r="K40" s="203">
        <v>45.7</v>
      </c>
      <c r="L40" s="202"/>
      <c r="M40" s="203">
        <v>62.3</v>
      </c>
      <c r="N40" s="213">
        <v>0.3</v>
      </c>
      <c r="O40" s="203">
        <v>0</v>
      </c>
      <c r="P40" s="203">
        <v>62.3</v>
      </c>
      <c r="Q40" s="181"/>
      <c r="R40" s="182"/>
      <c r="S40" s="20"/>
      <c r="IV40" s="22"/>
    </row>
    <row r="41" spans="1:256" s="9" customFormat="1" ht="13.5" x14ac:dyDescent="0.25">
      <c r="A41" s="17"/>
      <c r="B41" s="10">
        <v>29</v>
      </c>
      <c r="C41" s="209"/>
      <c r="D41" s="207" t="s">
        <v>46</v>
      </c>
      <c r="E41" s="212"/>
      <c r="F41" s="202">
        <f>SUM(F42:F50)</f>
        <v>21618.32471911942</v>
      </c>
      <c r="G41" s="202">
        <f>SUM(G42:G50)</f>
        <v>9729.4901175796804</v>
      </c>
      <c r="H41" s="202">
        <f>SUM(H42:H50)</f>
        <v>2223.6905575631999</v>
      </c>
      <c r="I41" s="202">
        <f>SUM(I42:I50)</f>
        <v>320.52386610677928</v>
      </c>
      <c r="J41" s="202">
        <f>SUM(J42:J50)</f>
        <v>10050.01398368646</v>
      </c>
      <c r="K41" s="202">
        <f>IF(J41&lt;&gt;0,(J41/F41))*100</f>
        <v>46.488403307209772</v>
      </c>
      <c r="L41" s="202"/>
      <c r="M41" s="202"/>
      <c r="N41" s="203"/>
      <c r="O41" s="202"/>
      <c r="P41" s="203"/>
      <c r="Q41" s="181"/>
      <c r="R41" s="182"/>
      <c r="S41" s="20"/>
    </row>
    <row r="42" spans="1:256" s="21" customFormat="1" ht="13.5" x14ac:dyDescent="0.25">
      <c r="A42" s="18"/>
      <c r="B42" s="10">
        <v>30</v>
      </c>
      <c r="C42" s="210">
        <v>278</v>
      </c>
      <c r="D42" s="211" t="s">
        <v>47</v>
      </c>
      <c r="E42" s="212" t="s">
        <v>28</v>
      </c>
      <c r="F42" s="203">
        <v>4569.7348575999995</v>
      </c>
      <c r="G42" s="203">
        <v>4008.6755631999999</v>
      </c>
      <c r="H42" s="214">
        <v>60.135033199999995</v>
      </c>
      <c r="I42" s="203">
        <v>24.385002799999555</v>
      </c>
      <c r="J42" s="203">
        <v>4033.0605659999997</v>
      </c>
      <c r="K42" s="203">
        <v>88.3</v>
      </c>
      <c r="L42" s="202"/>
      <c r="M42" s="203">
        <v>98.72999999999999</v>
      </c>
      <c r="N42" s="213">
        <v>1.4</v>
      </c>
      <c r="O42" s="203">
        <v>1.23</v>
      </c>
      <c r="P42" s="203">
        <v>99.96</v>
      </c>
      <c r="Q42" s="181"/>
      <c r="R42" s="182"/>
      <c r="S42" s="20"/>
      <c r="IV42" s="22"/>
    </row>
    <row r="43" spans="1:256" s="21" customFormat="1" ht="13.5" x14ac:dyDescent="0.25">
      <c r="A43" s="18"/>
      <c r="B43" s="10">
        <v>31</v>
      </c>
      <c r="C43" s="210">
        <v>280</v>
      </c>
      <c r="D43" s="211" t="s">
        <v>48</v>
      </c>
      <c r="E43" s="212" t="s">
        <v>28</v>
      </c>
      <c r="F43" s="203">
        <v>1914.6723199999997</v>
      </c>
      <c r="G43" s="203">
        <v>361.37914596440788</v>
      </c>
      <c r="H43" s="214">
        <v>548.42571730759994</v>
      </c>
      <c r="I43" s="203">
        <v>28.684129196150337</v>
      </c>
      <c r="J43" s="203">
        <v>390.06327516055819</v>
      </c>
      <c r="K43" s="203">
        <v>20.399999999999999</v>
      </c>
      <c r="L43" s="202"/>
      <c r="M43" s="203">
        <v>17.994658011811026</v>
      </c>
      <c r="N43" s="213">
        <v>29</v>
      </c>
      <c r="O43" s="203">
        <v>2.2999999999999998</v>
      </c>
      <c r="P43" s="203">
        <v>20.294658011811027</v>
      </c>
      <c r="Q43" s="181"/>
      <c r="R43" s="182"/>
      <c r="S43" s="20"/>
      <c r="IV43" s="22"/>
    </row>
    <row r="44" spans="1:256" s="21" customFormat="1" ht="13.5" x14ac:dyDescent="0.25">
      <c r="A44" s="18"/>
      <c r="B44" s="10">
        <v>32</v>
      </c>
      <c r="C44" s="210">
        <v>281</v>
      </c>
      <c r="D44" s="211" t="s">
        <v>49</v>
      </c>
      <c r="E44" s="212" t="s">
        <v>28</v>
      </c>
      <c r="F44" s="203">
        <v>1772.3636022623275</v>
      </c>
      <c r="G44" s="203">
        <v>1482.502489617204</v>
      </c>
      <c r="H44" s="214">
        <v>907.10439247119996</v>
      </c>
      <c r="I44" s="203">
        <v>149.069673078797</v>
      </c>
      <c r="J44" s="203">
        <v>1631.572162696001</v>
      </c>
      <c r="K44" s="203">
        <v>92.1</v>
      </c>
      <c r="L44" s="202"/>
      <c r="M44" s="203">
        <v>99.899999999999991</v>
      </c>
      <c r="N44" s="213">
        <v>1.1000000000000001</v>
      </c>
      <c r="O44" s="203">
        <v>0</v>
      </c>
      <c r="P44" s="203">
        <v>99.899999999999991</v>
      </c>
      <c r="Q44" s="181"/>
      <c r="R44" s="182"/>
      <c r="S44" s="20"/>
      <c r="IV44" s="22"/>
    </row>
    <row r="45" spans="1:256" s="21" customFormat="1" ht="13.5" x14ac:dyDescent="0.25">
      <c r="A45" s="18"/>
      <c r="B45" s="10">
        <v>33</v>
      </c>
      <c r="C45" s="210">
        <v>282</v>
      </c>
      <c r="D45" s="211" t="s">
        <v>50</v>
      </c>
      <c r="E45" s="212" t="s">
        <v>28</v>
      </c>
      <c r="F45" s="203">
        <v>1130.712</v>
      </c>
      <c r="G45" s="203">
        <v>222.62066932863996</v>
      </c>
      <c r="H45" s="214">
        <v>538.47379332999992</v>
      </c>
      <c r="I45" s="203">
        <v>0</v>
      </c>
      <c r="J45" s="203">
        <v>222.62066932863996</v>
      </c>
      <c r="K45" s="203">
        <v>19.7</v>
      </c>
      <c r="L45" s="202"/>
      <c r="M45" s="203">
        <v>24.711446129394801</v>
      </c>
      <c r="N45" s="213">
        <v>48</v>
      </c>
      <c r="O45" s="203">
        <v>0</v>
      </c>
      <c r="P45" s="203">
        <v>24.711446129394801</v>
      </c>
      <c r="Q45" s="181"/>
      <c r="R45" s="182"/>
      <c r="S45" s="20"/>
      <c r="IV45" s="22"/>
    </row>
    <row r="46" spans="1:256" s="21" customFormat="1" ht="13.5" x14ac:dyDescent="0.25">
      <c r="A46" s="18"/>
      <c r="B46" s="10">
        <v>35</v>
      </c>
      <c r="C46" s="210">
        <v>283</v>
      </c>
      <c r="D46" s="211" t="s">
        <v>51</v>
      </c>
      <c r="E46" s="212" t="s">
        <v>454</v>
      </c>
      <c r="F46" s="203">
        <v>468.99497103767021</v>
      </c>
      <c r="G46" s="203">
        <v>318.5599355636931</v>
      </c>
      <c r="H46" s="214">
        <v>56.535599999999995</v>
      </c>
      <c r="I46" s="203">
        <v>74.66581519846055</v>
      </c>
      <c r="J46" s="203">
        <v>393.22575076215367</v>
      </c>
      <c r="K46" s="203">
        <v>83.8</v>
      </c>
      <c r="L46" s="202"/>
      <c r="M46" s="203">
        <v>89.9</v>
      </c>
      <c r="N46" s="213">
        <v>1</v>
      </c>
      <c r="O46" s="203">
        <v>10.099999999999994</v>
      </c>
      <c r="P46" s="203">
        <v>100</v>
      </c>
      <c r="Q46" s="181"/>
      <c r="R46" s="182"/>
      <c r="S46" s="20"/>
      <c r="IV46" s="22"/>
    </row>
    <row r="47" spans="1:256" s="21" customFormat="1" ht="15" x14ac:dyDescent="0.25">
      <c r="A47" s="18"/>
      <c r="B47" s="10">
        <v>34</v>
      </c>
      <c r="C47" s="210">
        <v>284</v>
      </c>
      <c r="D47" s="211" t="s">
        <v>1452</v>
      </c>
      <c r="E47" s="212" t="s">
        <v>28</v>
      </c>
      <c r="F47" s="203">
        <v>2448.2724619319997</v>
      </c>
      <c r="G47" s="203">
        <v>810.34359999999992</v>
      </c>
      <c r="H47" s="214">
        <v>0</v>
      </c>
      <c r="I47" s="203">
        <v>0</v>
      </c>
      <c r="J47" s="203">
        <v>810.34359999999992</v>
      </c>
      <c r="K47" s="203">
        <v>33.1</v>
      </c>
      <c r="L47" s="202"/>
      <c r="M47" s="203">
        <v>36.299999999999997</v>
      </c>
      <c r="N47" s="213">
        <v>0</v>
      </c>
      <c r="O47" s="203">
        <v>0</v>
      </c>
      <c r="P47" s="203">
        <v>36.299999999999997</v>
      </c>
      <c r="Q47" s="181"/>
      <c r="R47" s="182"/>
      <c r="S47" s="20"/>
      <c r="IV47" s="22"/>
    </row>
    <row r="48" spans="1:256" s="21" customFormat="1" ht="13.5" x14ac:dyDescent="0.25">
      <c r="A48" s="18"/>
      <c r="B48" s="10">
        <v>36</v>
      </c>
      <c r="C48" s="210">
        <v>288</v>
      </c>
      <c r="D48" s="211" t="s">
        <v>52</v>
      </c>
      <c r="E48" s="212" t="s">
        <v>454</v>
      </c>
      <c r="F48" s="203">
        <v>874.41727999999989</v>
      </c>
      <c r="G48" s="203">
        <v>431.9829180361304</v>
      </c>
      <c r="H48" s="214">
        <v>113.01602125439999</v>
      </c>
      <c r="I48" s="203">
        <v>43.719245833371801</v>
      </c>
      <c r="J48" s="203">
        <v>475.70216386950221</v>
      </c>
      <c r="K48" s="203">
        <v>54.4</v>
      </c>
      <c r="L48" s="202"/>
      <c r="M48" s="203">
        <v>48.46777107935344</v>
      </c>
      <c r="N48" s="213">
        <v>13</v>
      </c>
      <c r="O48" s="203">
        <v>51.53222892064656</v>
      </c>
      <c r="P48" s="203">
        <v>100</v>
      </c>
      <c r="Q48" s="181"/>
      <c r="R48" s="182"/>
      <c r="S48" s="20"/>
      <c r="IV48" s="22"/>
    </row>
    <row r="49" spans="1:256" s="21" customFormat="1" ht="15" x14ac:dyDescent="0.25">
      <c r="A49" s="18"/>
      <c r="B49" s="10">
        <v>37</v>
      </c>
      <c r="C49" s="210">
        <v>289</v>
      </c>
      <c r="D49" s="211" t="s">
        <v>1453</v>
      </c>
      <c r="E49" s="212" t="s">
        <v>37</v>
      </c>
      <c r="F49" s="203">
        <v>8394.0418174874267</v>
      </c>
      <c r="G49" s="203">
        <v>2093.4257958696044</v>
      </c>
      <c r="H49" s="214">
        <v>0</v>
      </c>
      <c r="I49" s="203">
        <v>0</v>
      </c>
      <c r="J49" s="203">
        <v>2093.4257958696044</v>
      </c>
      <c r="K49" s="203">
        <v>24.9</v>
      </c>
      <c r="L49" s="202"/>
      <c r="M49" s="203">
        <v>25.63</v>
      </c>
      <c r="N49" s="213">
        <v>0</v>
      </c>
      <c r="O49" s="203">
        <v>0</v>
      </c>
      <c r="P49" s="203">
        <v>25.63</v>
      </c>
      <c r="Q49" s="181"/>
      <c r="R49" s="182"/>
      <c r="S49" s="20"/>
      <c r="IV49" s="22"/>
    </row>
    <row r="50" spans="1:256" s="21" customFormat="1" ht="27" x14ac:dyDescent="0.25">
      <c r="A50" s="18"/>
      <c r="B50" s="10">
        <v>38</v>
      </c>
      <c r="C50" s="210">
        <v>290</v>
      </c>
      <c r="D50" s="211" t="s">
        <v>1454</v>
      </c>
      <c r="E50" s="212" t="s">
        <v>36</v>
      </c>
      <c r="F50" s="203">
        <v>45.115408799999997</v>
      </c>
      <c r="G50" s="203">
        <v>0</v>
      </c>
      <c r="H50" s="214">
        <v>0</v>
      </c>
      <c r="I50" s="203">
        <v>0</v>
      </c>
      <c r="J50" s="203">
        <v>0</v>
      </c>
      <c r="K50" s="203">
        <v>0</v>
      </c>
      <c r="L50" s="202"/>
      <c r="M50" s="203">
        <v>0</v>
      </c>
      <c r="N50" s="213">
        <v>0</v>
      </c>
      <c r="O50" s="203">
        <v>0</v>
      </c>
      <c r="P50" s="203">
        <v>0</v>
      </c>
      <c r="Q50" s="181"/>
      <c r="R50" s="182"/>
      <c r="S50" s="20"/>
      <c r="IV50" s="22"/>
    </row>
    <row r="51" spans="1:256" s="9" customFormat="1" ht="13.5" x14ac:dyDescent="0.25">
      <c r="A51" s="17"/>
      <c r="B51" s="10">
        <v>39</v>
      </c>
      <c r="C51" s="209"/>
      <c r="D51" s="207" t="s">
        <v>53</v>
      </c>
      <c r="E51" s="212"/>
      <c r="F51" s="202">
        <f>SUM(F52:F60)</f>
        <v>46866.315314734195</v>
      </c>
      <c r="G51" s="202">
        <f>SUM(G52:G60)</f>
        <v>27479.944178270704</v>
      </c>
      <c r="H51" s="202">
        <f>SUM(H52:H60)</f>
        <v>9078.1612290863995</v>
      </c>
      <c r="I51" s="202">
        <f>SUM(I52:I60)</f>
        <v>950.27660869539989</v>
      </c>
      <c r="J51" s="202">
        <f>SUM(J52:J60)</f>
        <v>28430.220786966096</v>
      </c>
      <c r="K51" s="202">
        <f>IF(J51&lt;&gt;0,(J51/F51))*100</f>
        <v>60.662376796726711</v>
      </c>
      <c r="L51" s="202"/>
      <c r="M51" s="202"/>
      <c r="N51" s="203"/>
      <c r="O51" s="202"/>
      <c r="P51" s="203"/>
      <c r="Q51" s="181"/>
      <c r="R51" s="182"/>
      <c r="S51" s="20"/>
    </row>
    <row r="52" spans="1:256" s="21" customFormat="1" ht="13.5" x14ac:dyDescent="0.25">
      <c r="A52" s="18"/>
      <c r="B52" s="10">
        <v>40</v>
      </c>
      <c r="C52" s="210">
        <v>296</v>
      </c>
      <c r="D52" s="211" t="s">
        <v>54</v>
      </c>
      <c r="E52" s="212" t="s">
        <v>28</v>
      </c>
      <c r="F52" s="203">
        <v>13912.9211848</v>
      </c>
      <c r="G52" s="203">
        <v>8975.4128265999989</v>
      </c>
      <c r="H52" s="214">
        <v>537.08819999999992</v>
      </c>
      <c r="I52" s="203">
        <v>172.35012935628498</v>
      </c>
      <c r="J52" s="203">
        <v>9147.7629559562847</v>
      </c>
      <c r="K52" s="203">
        <v>65.8</v>
      </c>
      <c r="L52" s="202"/>
      <c r="M52" s="203">
        <v>99.899999999999991</v>
      </c>
      <c r="N52" s="213">
        <v>0.5</v>
      </c>
      <c r="O52" s="203">
        <v>0</v>
      </c>
      <c r="P52" s="203">
        <v>99.899999999999991</v>
      </c>
      <c r="Q52" s="181"/>
      <c r="R52" s="182"/>
      <c r="S52" s="20"/>
      <c r="IV52" s="22"/>
    </row>
    <row r="53" spans="1:256" s="21" customFormat="1" ht="15" x14ac:dyDescent="0.25">
      <c r="A53" s="18"/>
      <c r="B53" s="10">
        <v>41</v>
      </c>
      <c r="C53" s="210">
        <v>297</v>
      </c>
      <c r="D53" s="211" t="s">
        <v>1455</v>
      </c>
      <c r="E53" s="212" t="s">
        <v>28</v>
      </c>
      <c r="F53" s="203">
        <v>2711.2456386027739</v>
      </c>
      <c r="G53" s="203">
        <v>1784.4049952300222</v>
      </c>
      <c r="H53" s="214">
        <v>0</v>
      </c>
      <c r="I53" s="203">
        <v>0</v>
      </c>
      <c r="J53" s="203">
        <v>1784.4049952300222</v>
      </c>
      <c r="K53" s="203">
        <v>65.8</v>
      </c>
      <c r="L53" s="202"/>
      <c r="M53" s="203">
        <v>99.929999999999978</v>
      </c>
      <c r="N53" s="213">
        <v>0</v>
      </c>
      <c r="O53" s="203">
        <v>0</v>
      </c>
      <c r="P53" s="203">
        <v>99.929999999999978</v>
      </c>
      <c r="Q53" s="181"/>
      <c r="R53" s="182"/>
      <c r="S53" s="20"/>
      <c r="IV53" s="22"/>
    </row>
    <row r="54" spans="1:256" s="21" customFormat="1" ht="13.5" x14ac:dyDescent="0.25">
      <c r="A54" s="18"/>
      <c r="B54" s="10">
        <v>42</v>
      </c>
      <c r="C54" s="210">
        <v>298</v>
      </c>
      <c r="D54" s="211" t="s">
        <v>55</v>
      </c>
      <c r="E54" s="212" t="s">
        <v>37</v>
      </c>
      <c r="F54" s="203">
        <v>13168.168491851999</v>
      </c>
      <c r="G54" s="203">
        <v>7559.7799521785128</v>
      </c>
      <c r="H54" s="214">
        <v>4037.6429724047998</v>
      </c>
      <c r="I54" s="203">
        <v>370.03243582059872</v>
      </c>
      <c r="J54" s="203">
        <v>7929.8123879991117</v>
      </c>
      <c r="K54" s="203">
        <v>60.2</v>
      </c>
      <c r="L54" s="202"/>
      <c r="M54" s="203">
        <v>94.25</v>
      </c>
      <c r="N54" s="213">
        <v>1</v>
      </c>
      <c r="O54" s="203">
        <v>4.5999999999999996</v>
      </c>
      <c r="P54" s="203">
        <v>98.85</v>
      </c>
      <c r="Q54" s="181"/>
      <c r="R54" s="182"/>
      <c r="S54" s="20"/>
      <c r="IV54" s="22"/>
    </row>
    <row r="55" spans="1:256" s="21" customFormat="1" ht="13.5" x14ac:dyDescent="0.25">
      <c r="A55" s="18"/>
      <c r="B55" s="10">
        <v>43</v>
      </c>
      <c r="C55" s="210">
        <v>300</v>
      </c>
      <c r="D55" s="211" t="s">
        <v>56</v>
      </c>
      <c r="E55" s="212" t="s">
        <v>454</v>
      </c>
      <c r="F55" s="203">
        <v>1202.4988319079998</v>
      </c>
      <c r="G55" s="203">
        <v>309.86625562962109</v>
      </c>
      <c r="H55" s="214">
        <v>349.16961338599998</v>
      </c>
      <c r="I55" s="203">
        <v>177.75778015073155</v>
      </c>
      <c r="J55" s="203">
        <v>487.62403578035264</v>
      </c>
      <c r="K55" s="203">
        <v>40.6</v>
      </c>
      <c r="L55" s="202"/>
      <c r="M55" s="203">
        <v>57.76</v>
      </c>
      <c r="N55" s="213">
        <v>7</v>
      </c>
      <c r="O55" s="203">
        <v>42.240000000000009</v>
      </c>
      <c r="P55" s="203">
        <v>100</v>
      </c>
      <c r="Q55" s="181"/>
      <c r="R55" s="182"/>
      <c r="S55" s="20"/>
      <c r="IV55" s="22"/>
    </row>
    <row r="56" spans="1:256" s="21" customFormat="1" ht="13.5" x14ac:dyDescent="0.25">
      <c r="A56" s="18"/>
      <c r="B56" s="10">
        <v>44</v>
      </c>
      <c r="C56" s="210">
        <v>304</v>
      </c>
      <c r="D56" s="211" t="s">
        <v>57</v>
      </c>
      <c r="E56" s="212" t="s">
        <v>83</v>
      </c>
      <c r="F56" s="203">
        <v>4696.2238399999997</v>
      </c>
      <c r="G56" s="203">
        <v>1062.6168931410175</v>
      </c>
      <c r="H56" s="214">
        <v>2459.8892651035994</v>
      </c>
      <c r="I56" s="203">
        <v>0</v>
      </c>
      <c r="J56" s="203">
        <v>1062.6168931410175</v>
      </c>
      <c r="K56" s="203">
        <v>22.6</v>
      </c>
      <c r="L56" s="202"/>
      <c r="M56" s="203">
        <v>44.019999999999996</v>
      </c>
      <c r="N56" s="213">
        <v>56.2</v>
      </c>
      <c r="O56" s="203">
        <v>0</v>
      </c>
      <c r="P56" s="203">
        <v>44.019999999999996</v>
      </c>
      <c r="Q56" s="181"/>
      <c r="R56" s="182"/>
      <c r="S56" s="20"/>
      <c r="IV56" s="22"/>
    </row>
    <row r="57" spans="1:256" s="21" customFormat="1" ht="13.5" x14ac:dyDescent="0.25">
      <c r="A57" s="18"/>
      <c r="B57" s="10">
        <v>45</v>
      </c>
      <c r="C57" s="210">
        <v>309</v>
      </c>
      <c r="D57" s="211" t="s">
        <v>58</v>
      </c>
      <c r="E57" s="212" t="s">
        <v>454</v>
      </c>
      <c r="F57" s="203">
        <v>1809.7045559999999</v>
      </c>
      <c r="G57" s="203">
        <v>878.70870894399991</v>
      </c>
      <c r="H57" s="214">
        <v>550.51802448279989</v>
      </c>
      <c r="I57" s="203">
        <v>36.247092910485208</v>
      </c>
      <c r="J57" s="203">
        <v>914.95580185448512</v>
      </c>
      <c r="K57" s="203">
        <v>50.6</v>
      </c>
      <c r="L57" s="202"/>
      <c r="M57" s="203">
        <v>48.639109375000004</v>
      </c>
      <c r="N57" s="213">
        <v>30</v>
      </c>
      <c r="O57" s="203">
        <v>51.360890624999996</v>
      </c>
      <c r="P57" s="203">
        <v>100</v>
      </c>
      <c r="Q57" s="181"/>
      <c r="R57" s="182"/>
      <c r="S57" s="20"/>
      <c r="IV57" s="22"/>
    </row>
    <row r="58" spans="1:256" s="21" customFormat="1" ht="13.5" x14ac:dyDescent="0.25">
      <c r="A58" s="18"/>
      <c r="B58" s="10">
        <v>46</v>
      </c>
      <c r="C58" s="210">
        <v>310</v>
      </c>
      <c r="D58" s="211" t="s">
        <v>59</v>
      </c>
      <c r="E58" s="212" t="s">
        <v>28</v>
      </c>
      <c r="F58" s="203">
        <v>2205.3406848</v>
      </c>
      <c r="G58" s="203">
        <v>356.79157774752656</v>
      </c>
      <c r="H58" s="214">
        <v>445.61431531759996</v>
      </c>
      <c r="I58" s="203">
        <v>170.10622163981293</v>
      </c>
      <c r="J58" s="203">
        <v>526.89779938733955</v>
      </c>
      <c r="K58" s="203">
        <v>23.9</v>
      </c>
      <c r="L58" s="202"/>
      <c r="M58" s="203">
        <v>15.533397447788506</v>
      </c>
      <c r="N58" s="213">
        <v>20</v>
      </c>
      <c r="O58" s="203">
        <v>8.1</v>
      </c>
      <c r="P58" s="203">
        <v>23.633397447788504</v>
      </c>
      <c r="Q58" s="181"/>
      <c r="R58" s="182"/>
      <c r="S58" s="20"/>
      <c r="IV58" s="22"/>
    </row>
    <row r="59" spans="1:256" s="21" customFormat="1" ht="13.5" x14ac:dyDescent="0.25">
      <c r="A59" s="18"/>
      <c r="B59" s="10">
        <v>47</v>
      </c>
      <c r="C59" s="210">
        <v>311</v>
      </c>
      <c r="D59" s="211" t="s">
        <v>60</v>
      </c>
      <c r="E59" s="212" t="s">
        <v>28</v>
      </c>
      <c r="F59" s="203">
        <v>6660.9462031714265</v>
      </c>
      <c r="G59" s="203">
        <v>6076.3520619999999</v>
      </c>
      <c r="H59" s="214">
        <v>573.08833632159997</v>
      </c>
      <c r="I59" s="203">
        <v>0.55724659999993009</v>
      </c>
      <c r="J59" s="203">
        <v>6076.9093086000003</v>
      </c>
      <c r="K59" s="203">
        <v>91.2</v>
      </c>
      <c r="L59" s="202"/>
      <c r="M59" s="203">
        <v>99.816399999999987</v>
      </c>
      <c r="N59" s="213">
        <v>8.6</v>
      </c>
      <c r="O59" s="203">
        <v>0</v>
      </c>
      <c r="P59" s="203">
        <v>99.816399999999987</v>
      </c>
      <c r="Q59" s="181"/>
      <c r="R59" s="182"/>
      <c r="S59" s="20"/>
      <c r="IV59" s="22"/>
    </row>
    <row r="60" spans="1:256" s="21" customFormat="1" ht="13.5" x14ac:dyDescent="0.25">
      <c r="A60" s="18"/>
      <c r="B60" s="10">
        <v>48</v>
      </c>
      <c r="C60" s="210">
        <v>312</v>
      </c>
      <c r="D60" s="211" t="s">
        <v>61</v>
      </c>
      <c r="E60" s="212" t="s">
        <v>454</v>
      </c>
      <c r="F60" s="203">
        <v>499.26588359999994</v>
      </c>
      <c r="G60" s="203">
        <v>476.01090679999999</v>
      </c>
      <c r="H60" s="214">
        <v>125.15050206999999</v>
      </c>
      <c r="I60" s="203">
        <v>23.225702217486543</v>
      </c>
      <c r="J60" s="203">
        <v>499.23660901748656</v>
      </c>
      <c r="K60" s="203">
        <v>100</v>
      </c>
      <c r="L60" s="202"/>
      <c r="M60" s="203">
        <v>98.49</v>
      </c>
      <c r="N60" s="213">
        <v>8.4499999999999993</v>
      </c>
      <c r="O60" s="203">
        <v>1.51</v>
      </c>
      <c r="P60" s="203">
        <v>100</v>
      </c>
      <c r="Q60" s="181"/>
      <c r="R60" s="182"/>
      <c r="S60" s="20"/>
      <c r="IV60" s="22"/>
    </row>
    <row r="61" spans="1:256" s="9" customFormat="1" ht="13.5" x14ac:dyDescent="0.25">
      <c r="A61" s="17"/>
      <c r="B61" s="10">
        <v>49</v>
      </c>
      <c r="C61" s="209"/>
      <c r="D61" s="207" t="s">
        <v>62</v>
      </c>
      <c r="E61" s="212"/>
      <c r="F61" s="202">
        <f>SUM(F62:F64)</f>
        <v>25387.688083999998</v>
      </c>
      <c r="G61" s="202">
        <f>SUM(G62:G64)</f>
        <v>16319.713998836676</v>
      </c>
      <c r="H61" s="202">
        <f>SUM(H62:H64)</f>
        <v>2186.7903556443998</v>
      </c>
      <c r="I61" s="202">
        <f>SUM(I62:I64)</f>
        <v>37.05390452918909</v>
      </c>
      <c r="J61" s="202">
        <f>SUM(J62:J64)</f>
        <v>16356.767903365868</v>
      </c>
      <c r="K61" s="202">
        <f>IF(J61&lt;&gt;0,(J61/F61))*100</f>
        <v>64.427953617699998</v>
      </c>
      <c r="L61" s="202"/>
      <c r="M61" s="202"/>
      <c r="N61" s="203"/>
      <c r="O61" s="202"/>
      <c r="P61" s="203"/>
      <c r="Q61" s="181"/>
      <c r="R61" s="182"/>
      <c r="S61" s="20"/>
    </row>
    <row r="62" spans="1:256" s="21" customFormat="1" ht="13.5" x14ac:dyDescent="0.25">
      <c r="A62" s="18"/>
      <c r="B62" s="10">
        <v>50</v>
      </c>
      <c r="C62" s="210">
        <v>313</v>
      </c>
      <c r="D62" s="211" t="s">
        <v>63</v>
      </c>
      <c r="E62" s="212" t="s">
        <v>28</v>
      </c>
      <c r="F62" s="203">
        <v>13667.8205136</v>
      </c>
      <c r="G62" s="203">
        <v>7460.8146799999986</v>
      </c>
      <c r="H62" s="214">
        <v>2186.0431999999996</v>
      </c>
      <c r="I62" s="203">
        <v>20.885530363456329</v>
      </c>
      <c r="J62" s="203">
        <v>7481.700210363455</v>
      </c>
      <c r="K62" s="203">
        <v>54.7</v>
      </c>
      <c r="L62" s="202"/>
      <c r="M62" s="203">
        <v>99.699999999999989</v>
      </c>
      <c r="N62" s="213">
        <v>1</v>
      </c>
      <c r="O62" s="203">
        <v>0.23000000000001081</v>
      </c>
      <c r="P62" s="203">
        <v>99.929999999999993</v>
      </c>
      <c r="Q62" s="181"/>
      <c r="R62" s="182"/>
      <c r="S62" s="20"/>
      <c r="IV62" s="22"/>
    </row>
    <row r="63" spans="1:256" s="9" customFormat="1" ht="13.5" x14ac:dyDescent="0.25">
      <c r="A63" s="18"/>
      <c r="B63" s="10">
        <v>51</v>
      </c>
      <c r="C63" s="210">
        <v>321</v>
      </c>
      <c r="D63" s="211" t="s">
        <v>453</v>
      </c>
      <c r="E63" s="212" t="s">
        <v>28</v>
      </c>
      <c r="F63" s="203">
        <v>1106.8539767999998</v>
      </c>
      <c r="G63" s="203">
        <v>516.73538399999995</v>
      </c>
      <c r="H63" s="214">
        <v>0.74715564439999993</v>
      </c>
      <c r="I63" s="203">
        <v>16.157354249205326</v>
      </c>
      <c r="J63" s="203">
        <v>532.89273824920531</v>
      </c>
      <c r="K63" s="203">
        <v>48.1</v>
      </c>
      <c r="L63" s="202"/>
      <c r="M63" s="203">
        <v>46.577838756388438</v>
      </c>
      <c r="N63" s="213">
        <v>0.63</v>
      </c>
      <c r="O63" s="203">
        <v>1.56</v>
      </c>
      <c r="P63" s="203">
        <v>48.13783875638844</v>
      </c>
      <c r="Q63" s="181"/>
      <c r="R63" s="182"/>
      <c r="S63" s="20"/>
      <c r="IV63" s="22"/>
    </row>
    <row r="64" spans="1:256" s="21" customFormat="1" ht="15" x14ac:dyDescent="0.25">
      <c r="A64" s="18"/>
      <c r="B64" s="10">
        <v>52</v>
      </c>
      <c r="C64" s="210">
        <v>322</v>
      </c>
      <c r="D64" s="211" t="s">
        <v>1456</v>
      </c>
      <c r="E64" s="212" t="s">
        <v>454</v>
      </c>
      <c r="F64" s="203">
        <v>10613.013593599999</v>
      </c>
      <c r="G64" s="203">
        <v>8342.1639348366789</v>
      </c>
      <c r="H64" s="214">
        <v>0</v>
      </c>
      <c r="I64" s="203">
        <v>1.1019916527436181E-2</v>
      </c>
      <c r="J64" s="203">
        <v>8342.1749547532072</v>
      </c>
      <c r="K64" s="203">
        <v>78.599999999999994</v>
      </c>
      <c r="L64" s="202"/>
      <c r="M64" s="203">
        <v>97.314754526012763</v>
      </c>
      <c r="N64" s="213">
        <v>0</v>
      </c>
      <c r="O64" s="203">
        <v>2.6852454739872371</v>
      </c>
      <c r="P64" s="203">
        <v>100</v>
      </c>
      <c r="Q64" s="181"/>
      <c r="R64" s="182"/>
      <c r="S64" s="20"/>
      <c r="IV64" s="22"/>
    </row>
    <row r="65" spans="1:256" s="9" customFormat="1" ht="13.5" x14ac:dyDescent="0.25">
      <c r="A65" s="17"/>
      <c r="B65" s="10">
        <v>53</v>
      </c>
      <c r="C65" s="209"/>
      <c r="D65" s="207" t="s">
        <v>64</v>
      </c>
      <c r="E65" s="212"/>
      <c r="F65" s="202">
        <f>SUM(F66:F78)</f>
        <v>81409.479773966887</v>
      </c>
      <c r="G65" s="202">
        <f>SUM(G66:G78)</f>
        <v>3546.8688132508387</v>
      </c>
      <c r="H65" s="202">
        <f>SUM(H66:H78)</f>
        <v>12517.133261182</v>
      </c>
      <c r="I65" s="202">
        <f>SUM(I66:I78)</f>
        <v>347.71243064931571</v>
      </c>
      <c r="J65" s="202">
        <f>SUM(J66:J78)</f>
        <v>3894.5812439001547</v>
      </c>
      <c r="K65" s="202">
        <f>IF(J65&lt;&gt;0,(J65/F65))*100</f>
        <v>4.7839407090101114</v>
      </c>
      <c r="L65" s="202"/>
      <c r="M65" s="202"/>
      <c r="N65" s="203"/>
      <c r="O65" s="202"/>
      <c r="P65" s="203"/>
      <c r="Q65" s="181"/>
      <c r="R65" s="182"/>
      <c r="S65" s="20"/>
    </row>
    <row r="66" spans="1:256" s="21" customFormat="1" ht="27" x14ac:dyDescent="0.25">
      <c r="A66" s="18"/>
      <c r="B66" s="10">
        <v>54</v>
      </c>
      <c r="C66" s="210">
        <v>323</v>
      </c>
      <c r="D66" s="211" t="s">
        <v>65</v>
      </c>
      <c r="E66" s="212" t="s">
        <v>36</v>
      </c>
      <c r="F66" s="203">
        <v>16280.6698032</v>
      </c>
      <c r="G66" s="203">
        <v>0</v>
      </c>
      <c r="H66" s="214">
        <v>4317.2887985699999</v>
      </c>
      <c r="I66" s="203">
        <v>0</v>
      </c>
      <c r="J66" s="203">
        <v>0</v>
      </c>
      <c r="K66" s="203">
        <v>0</v>
      </c>
      <c r="L66" s="202"/>
      <c r="M66" s="203">
        <v>0</v>
      </c>
      <c r="N66" s="213">
        <v>40</v>
      </c>
      <c r="O66" s="203">
        <v>0</v>
      </c>
      <c r="P66" s="203">
        <v>0</v>
      </c>
      <c r="Q66" s="181"/>
      <c r="R66" s="182"/>
      <c r="S66" s="20"/>
      <c r="IV66" s="22"/>
    </row>
    <row r="67" spans="1:256" s="21" customFormat="1" ht="27" x14ac:dyDescent="0.25">
      <c r="A67" s="18"/>
      <c r="B67" s="10">
        <v>55</v>
      </c>
      <c r="C67" s="210">
        <v>324</v>
      </c>
      <c r="D67" s="211" t="s">
        <v>1457</v>
      </c>
      <c r="E67" s="212" t="s">
        <v>36</v>
      </c>
      <c r="F67" s="203">
        <v>467.70017359999997</v>
      </c>
      <c r="G67" s="203">
        <v>0</v>
      </c>
      <c r="H67" s="214">
        <v>0</v>
      </c>
      <c r="I67" s="203">
        <v>0</v>
      </c>
      <c r="J67" s="203">
        <v>0</v>
      </c>
      <c r="K67" s="203">
        <v>0</v>
      </c>
      <c r="L67" s="202"/>
      <c r="M67" s="203">
        <v>0</v>
      </c>
      <c r="N67" s="213">
        <v>0</v>
      </c>
      <c r="O67" s="203">
        <v>0</v>
      </c>
      <c r="P67" s="203">
        <v>0</v>
      </c>
      <c r="Q67" s="181"/>
      <c r="R67" s="182"/>
      <c r="S67" s="20"/>
      <c r="IV67" s="22"/>
    </row>
    <row r="68" spans="1:256" s="21" customFormat="1" ht="27" x14ac:dyDescent="0.25">
      <c r="A68" s="18"/>
      <c r="B68" s="10">
        <v>56</v>
      </c>
      <c r="C68" s="210">
        <v>325</v>
      </c>
      <c r="D68" s="211" t="s">
        <v>66</v>
      </c>
      <c r="E68" s="212" t="s">
        <v>36</v>
      </c>
      <c r="F68" s="203">
        <v>18958.874246399999</v>
      </c>
      <c r="G68" s="203">
        <v>0</v>
      </c>
      <c r="H68" s="214">
        <v>5660.4218388432</v>
      </c>
      <c r="I68" s="203">
        <v>0</v>
      </c>
      <c r="J68" s="203">
        <v>0</v>
      </c>
      <c r="K68" s="203">
        <v>0</v>
      </c>
      <c r="L68" s="202"/>
      <c r="M68" s="203">
        <v>0</v>
      </c>
      <c r="N68" s="213">
        <v>73.2</v>
      </c>
      <c r="O68" s="203">
        <v>0</v>
      </c>
      <c r="P68" s="203">
        <v>0</v>
      </c>
      <c r="Q68" s="181"/>
      <c r="R68" s="182"/>
      <c r="S68" s="20"/>
      <c r="IV68" s="22"/>
    </row>
    <row r="69" spans="1:256" s="21" customFormat="1" ht="27" x14ac:dyDescent="0.25">
      <c r="A69" s="18"/>
      <c r="B69" s="10">
        <v>57</v>
      </c>
      <c r="C69" s="210">
        <v>326</v>
      </c>
      <c r="D69" s="211" t="s">
        <v>67</v>
      </c>
      <c r="E69" s="212" t="s">
        <v>36</v>
      </c>
      <c r="F69" s="203">
        <v>3007.5054679999998</v>
      </c>
      <c r="G69" s="203">
        <v>0</v>
      </c>
      <c r="H69" s="214">
        <v>797.58534306439992</v>
      </c>
      <c r="I69" s="203">
        <v>0</v>
      </c>
      <c r="J69" s="203">
        <v>0</v>
      </c>
      <c r="K69" s="203">
        <v>0</v>
      </c>
      <c r="L69" s="202"/>
      <c r="M69" s="203">
        <v>0</v>
      </c>
      <c r="N69" s="213">
        <v>26.52</v>
      </c>
      <c r="O69" s="203">
        <v>0</v>
      </c>
      <c r="P69" s="203">
        <v>0</v>
      </c>
      <c r="Q69" s="181"/>
      <c r="R69" s="182"/>
      <c r="S69" s="20"/>
      <c r="IV69" s="22"/>
    </row>
    <row r="70" spans="1:256" s="21" customFormat="1" ht="13.5" x14ac:dyDescent="0.25">
      <c r="A70" s="18"/>
      <c r="B70" s="10">
        <v>58</v>
      </c>
      <c r="C70" s="210">
        <v>327</v>
      </c>
      <c r="D70" s="211" t="s">
        <v>68</v>
      </c>
      <c r="E70" s="212" t="s">
        <v>28</v>
      </c>
      <c r="F70" s="203">
        <v>1188.3406215999998</v>
      </c>
      <c r="G70" s="203">
        <v>815.99715999999989</v>
      </c>
      <c r="H70" s="214">
        <v>37.690399999999997</v>
      </c>
      <c r="I70" s="203">
        <v>154.12261229124999</v>
      </c>
      <c r="J70" s="203">
        <v>970.11977229124989</v>
      </c>
      <c r="K70" s="203">
        <v>81.599999999999994</v>
      </c>
      <c r="L70" s="202"/>
      <c r="M70" s="203">
        <v>97.800000000000011</v>
      </c>
      <c r="N70" s="213">
        <v>1</v>
      </c>
      <c r="O70" s="203">
        <v>2.1</v>
      </c>
      <c r="P70" s="203">
        <v>99.9</v>
      </c>
      <c r="Q70" s="181"/>
      <c r="R70" s="182"/>
      <c r="S70" s="20"/>
      <c r="IV70" s="22"/>
    </row>
    <row r="71" spans="1:256" s="21" customFormat="1" ht="27" x14ac:dyDescent="0.25">
      <c r="A71" s="18"/>
      <c r="B71" s="10">
        <v>59</v>
      </c>
      <c r="C71" s="210">
        <v>329</v>
      </c>
      <c r="D71" s="211" t="s">
        <v>1458</v>
      </c>
      <c r="E71" s="212" t="s">
        <v>36</v>
      </c>
      <c r="F71" s="203">
        <v>1227.0797194771133</v>
      </c>
      <c r="G71" s="203">
        <v>0</v>
      </c>
      <c r="H71" s="214">
        <v>0</v>
      </c>
      <c r="I71" s="203">
        <v>0</v>
      </c>
      <c r="J71" s="203">
        <v>0</v>
      </c>
      <c r="K71" s="203">
        <v>0</v>
      </c>
      <c r="L71" s="202"/>
      <c r="M71" s="203">
        <v>0</v>
      </c>
      <c r="N71" s="213">
        <v>0</v>
      </c>
      <c r="O71" s="203">
        <v>0</v>
      </c>
      <c r="P71" s="203">
        <v>0</v>
      </c>
      <c r="Q71" s="181"/>
      <c r="R71" s="182"/>
      <c r="S71" s="20"/>
      <c r="IV71" s="22"/>
    </row>
    <row r="72" spans="1:256" s="21" customFormat="1" ht="27" x14ac:dyDescent="0.25">
      <c r="A72" s="18"/>
      <c r="B72" s="10">
        <v>60</v>
      </c>
      <c r="C72" s="210">
        <v>330</v>
      </c>
      <c r="D72" s="211" t="s">
        <v>69</v>
      </c>
      <c r="E72" s="212" t="s">
        <v>36</v>
      </c>
      <c r="F72" s="203">
        <v>11047.879284889759</v>
      </c>
      <c r="G72" s="203">
        <v>0</v>
      </c>
      <c r="H72" s="214">
        <v>1204.2252218347999</v>
      </c>
      <c r="I72" s="203">
        <v>0</v>
      </c>
      <c r="J72" s="203">
        <v>0</v>
      </c>
      <c r="K72" s="203">
        <v>0</v>
      </c>
      <c r="L72" s="202"/>
      <c r="M72" s="203">
        <v>0</v>
      </c>
      <c r="N72" s="213">
        <v>7.14</v>
      </c>
      <c r="O72" s="203">
        <v>0</v>
      </c>
      <c r="P72" s="203">
        <v>0</v>
      </c>
      <c r="Q72" s="181"/>
      <c r="R72" s="182"/>
      <c r="S72" s="20"/>
      <c r="IV72" s="22"/>
    </row>
    <row r="73" spans="1:256" s="21" customFormat="1" ht="27" x14ac:dyDescent="0.25">
      <c r="A73" s="18"/>
      <c r="B73" s="10">
        <v>62</v>
      </c>
      <c r="C73" s="210">
        <v>331</v>
      </c>
      <c r="D73" s="211" t="s">
        <v>1459</v>
      </c>
      <c r="E73" s="212" t="s">
        <v>36</v>
      </c>
      <c r="F73" s="203">
        <v>507.31278399999997</v>
      </c>
      <c r="G73" s="203">
        <v>0</v>
      </c>
      <c r="H73" s="214">
        <v>0</v>
      </c>
      <c r="I73" s="203">
        <v>0</v>
      </c>
      <c r="J73" s="203">
        <v>0</v>
      </c>
      <c r="K73" s="203">
        <v>0</v>
      </c>
      <c r="L73" s="202"/>
      <c r="M73" s="203">
        <v>0</v>
      </c>
      <c r="N73" s="213">
        <v>0</v>
      </c>
      <c r="O73" s="203">
        <v>0</v>
      </c>
      <c r="P73" s="203">
        <v>0</v>
      </c>
      <c r="Q73" s="181"/>
      <c r="R73" s="182"/>
      <c r="S73" s="20"/>
      <c r="IV73" s="22"/>
    </row>
    <row r="74" spans="1:256" s="21" customFormat="1" ht="27" x14ac:dyDescent="0.25">
      <c r="A74" s="18"/>
      <c r="B74" s="10">
        <v>61</v>
      </c>
      <c r="C74" s="210">
        <v>332</v>
      </c>
      <c r="D74" s="211" t="s">
        <v>1460</v>
      </c>
      <c r="E74" s="212" t="s">
        <v>36</v>
      </c>
      <c r="F74" s="203">
        <v>20325.867363999998</v>
      </c>
      <c r="G74" s="203">
        <v>0</v>
      </c>
      <c r="H74" s="214">
        <v>0</v>
      </c>
      <c r="I74" s="203">
        <v>0</v>
      </c>
      <c r="J74" s="203">
        <v>0</v>
      </c>
      <c r="K74" s="203">
        <v>0</v>
      </c>
      <c r="L74" s="202"/>
      <c r="M74" s="203">
        <v>0</v>
      </c>
      <c r="N74" s="213">
        <v>0</v>
      </c>
      <c r="O74" s="203">
        <v>0</v>
      </c>
      <c r="P74" s="203">
        <v>0</v>
      </c>
      <c r="Q74" s="181"/>
      <c r="R74" s="182"/>
      <c r="S74" s="20"/>
      <c r="IV74" s="22"/>
    </row>
    <row r="75" spans="1:256" s="193" customFormat="1" ht="27" x14ac:dyDescent="0.25">
      <c r="A75" s="188"/>
      <c r="B75" s="189">
        <v>63</v>
      </c>
      <c r="C75" s="216">
        <v>334</v>
      </c>
      <c r="D75" s="217" t="s">
        <v>70</v>
      </c>
      <c r="E75" s="212" t="s">
        <v>36</v>
      </c>
      <c r="F75" s="218">
        <v>96.374352799999983</v>
      </c>
      <c r="G75" s="218">
        <v>0</v>
      </c>
      <c r="H75" s="219">
        <v>6.8629318647999993</v>
      </c>
      <c r="I75" s="218">
        <v>0</v>
      </c>
      <c r="J75" s="218">
        <v>0</v>
      </c>
      <c r="K75" s="218">
        <v>0</v>
      </c>
      <c r="L75" s="220"/>
      <c r="M75" s="218">
        <v>0</v>
      </c>
      <c r="N75" s="221">
        <v>7.12</v>
      </c>
      <c r="O75" s="218">
        <v>0</v>
      </c>
      <c r="P75" s="218">
        <v>0</v>
      </c>
      <c r="Q75" s="190"/>
      <c r="R75" s="191"/>
      <c r="S75" s="192"/>
      <c r="IV75" s="194"/>
    </row>
    <row r="76" spans="1:256" s="193" customFormat="1" ht="27" x14ac:dyDescent="0.25">
      <c r="A76" s="188"/>
      <c r="B76" s="189">
        <v>64</v>
      </c>
      <c r="C76" s="216">
        <v>336</v>
      </c>
      <c r="D76" s="217" t="s">
        <v>71</v>
      </c>
      <c r="E76" s="212" t="s">
        <v>454</v>
      </c>
      <c r="F76" s="218">
        <v>2423.3419583999998</v>
      </c>
      <c r="G76" s="218">
        <v>1105.7994364053111</v>
      </c>
      <c r="H76" s="219">
        <v>101.3177691284</v>
      </c>
      <c r="I76" s="218">
        <v>99.0599614479884</v>
      </c>
      <c r="J76" s="218">
        <v>1204.8593978532995</v>
      </c>
      <c r="K76" s="218">
        <v>49.7</v>
      </c>
      <c r="L76" s="220"/>
      <c r="M76" s="218">
        <v>95.3</v>
      </c>
      <c r="N76" s="221">
        <v>0.6</v>
      </c>
      <c r="O76" s="218">
        <v>4.7</v>
      </c>
      <c r="P76" s="218">
        <v>100</v>
      </c>
      <c r="Q76" s="190"/>
      <c r="R76" s="191"/>
      <c r="S76" s="192"/>
      <c r="IV76" s="194"/>
    </row>
    <row r="77" spans="1:256" s="193" customFormat="1" ht="27" x14ac:dyDescent="0.25">
      <c r="A77" s="188"/>
      <c r="B77" s="189">
        <v>65</v>
      </c>
      <c r="C77" s="216">
        <v>337</v>
      </c>
      <c r="D77" s="217" t="s">
        <v>72</v>
      </c>
      <c r="E77" s="212" t="s">
        <v>28</v>
      </c>
      <c r="F77" s="218">
        <v>2739.1121296000001</v>
      </c>
      <c r="G77" s="218">
        <v>1258.2940039999999</v>
      </c>
      <c r="H77" s="219">
        <v>58.388742741999998</v>
      </c>
      <c r="I77" s="218">
        <v>3.2842010709048646</v>
      </c>
      <c r="J77" s="218">
        <v>1261.5782050709047</v>
      </c>
      <c r="K77" s="218">
        <v>46.1</v>
      </c>
      <c r="L77" s="220"/>
      <c r="M77" s="218">
        <v>97.6</v>
      </c>
      <c r="N77" s="221">
        <v>1.5</v>
      </c>
      <c r="O77" s="218">
        <v>2.2999999999999998</v>
      </c>
      <c r="P77" s="218">
        <v>99.899999999999991</v>
      </c>
      <c r="Q77" s="190"/>
      <c r="R77" s="191"/>
      <c r="S77" s="192"/>
      <c r="IV77" s="194"/>
    </row>
    <row r="78" spans="1:256" s="195" customFormat="1" ht="13.5" x14ac:dyDescent="0.25">
      <c r="A78" s="188"/>
      <c r="B78" s="189">
        <v>66</v>
      </c>
      <c r="C78" s="216">
        <v>338</v>
      </c>
      <c r="D78" s="217" t="s">
        <v>73</v>
      </c>
      <c r="E78" s="212" t="s">
        <v>28</v>
      </c>
      <c r="F78" s="218">
        <v>3139.4218679999999</v>
      </c>
      <c r="G78" s="218">
        <v>366.778212845528</v>
      </c>
      <c r="H78" s="219">
        <v>333.35221513439996</v>
      </c>
      <c r="I78" s="218">
        <v>91.245655839172443</v>
      </c>
      <c r="J78" s="218">
        <v>458.02386868470046</v>
      </c>
      <c r="K78" s="218">
        <v>14.6</v>
      </c>
      <c r="L78" s="220"/>
      <c r="M78" s="218">
        <v>11.674651429150341</v>
      </c>
      <c r="N78" s="221">
        <v>11</v>
      </c>
      <c r="O78" s="218">
        <v>2.8</v>
      </c>
      <c r="P78" s="218">
        <v>14.474651429150342</v>
      </c>
      <c r="Q78" s="190"/>
      <c r="R78" s="191"/>
      <c r="S78" s="192"/>
      <c r="IV78" s="194"/>
    </row>
    <row r="79" spans="1:256" s="9" customFormat="1" ht="13.5" x14ac:dyDescent="0.25">
      <c r="A79" s="17"/>
      <c r="B79" s="10">
        <v>68</v>
      </c>
      <c r="C79" s="209"/>
      <c r="D79" s="207" t="s">
        <v>74</v>
      </c>
      <c r="E79" s="212"/>
      <c r="F79" s="202">
        <f>SUM(F80:F90)</f>
        <v>67352.104063199993</v>
      </c>
      <c r="G79" s="202">
        <f>SUM(G80:G90)</f>
        <v>1518.4494945647493</v>
      </c>
      <c r="H79" s="202">
        <f>SUM(H80:H90)</f>
        <v>11086.337853307197</v>
      </c>
      <c r="I79" s="202">
        <f>SUM(I80:I90)</f>
        <v>108.30453663261679</v>
      </c>
      <c r="J79" s="202">
        <f>SUM(J80:J90)</f>
        <v>1626.7540311973662</v>
      </c>
      <c r="K79" s="202">
        <f>IF(J79&lt;&gt;0,(J79/F79))*100</f>
        <v>2.4152980130671167</v>
      </c>
      <c r="L79" s="202"/>
      <c r="M79" s="202"/>
      <c r="N79" s="203"/>
      <c r="O79" s="202"/>
      <c r="P79" s="203"/>
      <c r="Q79" s="181"/>
      <c r="R79" s="182"/>
      <c r="S79" s="20"/>
    </row>
    <row r="80" spans="1:256" s="21" customFormat="1" ht="27" x14ac:dyDescent="0.25">
      <c r="A80" s="18"/>
      <c r="B80" s="10">
        <v>69</v>
      </c>
      <c r="C80" s="210">
        <v>340</v>
      </c>
      <c r="D80" s="211" t="s">
        <v>75</v>
      </c>
      <c r="E80" s="212" t="s">
        <v>36</v>
      </c>
      <c r="F80" s="203">
        <v>4650.5430752000002</v>
      </c>
      <c r="G80" s="203">
        <v>0</v>
      </c>
      <c r="H80" s="214">
        <v>167.62483147079999</v>
      </c>
      <c r="I80" s="203">
        <v>0</v>
      </c>
      <c r="J80" s="203">
        <v>0</v>
      </c>
      <c r="K80" s="203">
        <v>0</v>
      </c>
      <c r="L80" s="202"/>
      <c r="M80" s="203">
        <v>0</v>
      </c>
      <c r="N80" s="213">
        <v>3.6</v>
      </c>
      <c r="O80" s="203">
        <v>0</v>
      </c>
      <c r="P80" s="203">
        <v>0</v>
      </c>
      <c r="Q80" s="181"/>
      <c r="R80" s="182"/>
      <c r="S80" s="20"/>
      <c r="IV80" s="22"/>
    </row>
    <row r="81" spans="1:256" s="21" customFormat="1" ht="27" x14ac:dyDescent="0.25">
      <c r="A81" s="18"/>
      <c r="B81" s="10">
        <v>70</v>
      </c>
      <c r="C81" s="210">
        <v>341</v>
      </c>
      <c r="D81" s="211" t="s">
        <v>76</v>
      </c>
      <c r="E81" s="212" t="s">
        <v>36</v>
      </c>
      <c r="F81" s="203">
        <v>241.7085352</v>
      </c>
      <c r="G81" s="203">
        <v>0</v>
      </c>
      <c r="H81" s="214">
        <v>5.3787969840000001</v>
      </c>
      <c r="I81" s="203">
        <v>0</v>
      </c>
      <c r="J81" s="203">
        <v>0</v>
      </c>
      <c r="K81" s="203">
        <v>0</v>
      </c>
      <c r="L81" s="202"/>
      <c r="M81" s="203">
        <v>0</v>
      </c>
      <c r="N81" s="213">
        <v>49</v>
      </c>
      <c r="O81" s="203">
        <v>0</v>
      </c>
      <c r="P81" s="203">
        <v>0</v>
      </c>
      <c r="Q81" s="181"/>
      <c r="R81" s="182"/>
      <c r="S81" s="20"/>
      <c r="IV81" s="22"/>
    </row>
    <row r="82" spans="1:256" s="21" customFormat="1" ht="27" x14ac:dyDescent="0.25">
      <c r="A82" s="18"/>
      <c r="B82" s="10">
        <v>71</v>
      </c>
      <c r="C82" s="210">
        <v>342</v>
      </c>
      <c r="D82" s="211" t="s">
        <v>77</v>
      </c>
      <c r="E82" s="212" t="s">
        <v>36</v>
      </c>
      <c r="F82" s="203">
        <v>16883.075466399998</v>
      </c>
      <c r="G82" s="203">
        <v>0</v>
      </c>
      <c r="H82" s="214">
        <v>3884.4800981755993</v>
      </c>
      <c r="I82" s="203">
        <v>0</v>
      </c>
      <c r="J82" s="203">
        <v>0</v>
      </c>
      <c r="K82" s="203">
        <v>0</v>
      </c>
      <c r="L82" s="202"/>
      <c r="M82" s="203">
        <v>0</v>
      </c>
      <c r="N82" s="213">
        <v>33</v>
      </c>
      <c r="O82" s="203">
        <v>0</v>
      </c>
      <c r="P82" s="203">
        <v>0</v>
      </c>
      <c r="Q82" s="181"/>
      <c r="R82" s="182"/>
      <c r="S82" s="20"/>
      <c r="IV82" s="22"/>
    </row>
    <row r="83" spans="1:256" s="21" customFormat="1" ht="27" x14ac:dyDescent="0.25">
      <c r="A83" s="18"/>
      <c r="B83" s="10">
        <v>72</v>
      </c>
      <c r="C83" s="210">
        <v>343</v>
      </c>
      <c r="D83" s="211" t="s">
        <v>78</v>
      </c>
      <c r="E83" s="212" t="s">
        <v>36</v>
      </c>
      <c r="F83" s="203">
        <v>919.75883119999992</v>
      </c>
      <c r="G83" s="203">
        <v>0</v>
      </c>
      <c r="H83" s="214">
        <v>105.84732601959999</v>
      </c>
      <c r="I83" s="203">
        <v>0</v>
      </c>
      <c r="J83" s="203">
        <v>0</v>
      </c>
      <c r="K83" s="203">
        <v>0</v>
      </c>
      <c r="L83" s="202"/>
      <c r="M83" s="203">
        <v>0</v>
      </c>
      <c r="N83" s="213">
        <v>11.51</v>
      </c>
      <c r="O83" s="203">
        <v>0</v>
      </c>
      <c r="P83" s="203">
        <v>0</v>
      </c>
      <c r="Q83" s="181"/>
      <c r="R83" s="182"/>
      <c r="S83" s="20"/>
      <c r="IV83" s="22"/>
    </row>
    <row r="84" spans="1:256" s="21" customFormat="1" ht="27" x14ac:dyDescent="0.25">
      <c r="A84" s="18"/>
      <c r="B84" s="10">
        <v>73</v>
      </c>
      <c r="C84" s="210">
        <v>344</v>
      </c>
      <c r="D84" s="211" t="s">
        <v>79</v>
      </c>
      <c r="E84" s="212" t="s">
        <v>36</v>
      </c>
      <c r="F84" s="203">
        <v>12769.507519999999</v>
      </c>
      <c r="G84" s="203">
        <v>0</v>
      </c>
      <c r="H84" s="214">
        <v>4625.8787978084001</v>
      </c>
      <c r="I84" s="203">
        <v>0</v>
      </c>
      <c r="J84" s="203">
        <v>0</v>
      </c>
      <c r="K84" s="203">
        <v>0</v>
      </c>
      <c r="L84" s="202"/>
      <c r="M84" s="203">
        <v>0</v>
      </c>
      <c r="N84" s="213">
        <v>10</v>
      </c>
      <c r="O84" s="203">
        <v>0</v>
      </c>
      <c r="P84" s="203">
        <v>0</v>
      </c>
      <c r="Q84" s="181"/>
      <c r="R84" s="182"/>
      <c r="S84" s="20"/>
      <c r="IV84" s="22"/>
    </row>
    <row r="85" spans="1:256" s="9" customFormat="1" ht="27" x14ac:dyDescent="0.25">
      <c r="A85" s="18"/>
      <c r="B85" s="10">
        <v>74</v>
      </c>
      <c r="C85" s="210">
        <v>345</v>
      </c>
      <c r="D85" s="211" t="s">
        <v>1461</v>
      </c>
      <c r="E85" s="212" t="s">
        <v>36</v>
      </c>
      <c r="F85" s="203">
        <v>2514.2512031999995</v>
      </c>
      <c r="G85" s="203">
        <v>0</v>
      </c>
      <c r="H85" s="214">
        <v>0</v>
      </c>
      <c r="I85" s="203">
        <v>0</v>
      </c>
      <c r="J85" s="203">
        <v>0</v>
      </c>
      <c r="K85" s="203">
        <v>0</v>
      </c>
      <c r="L85" s="202"/>
      <c r="M85" s="203">
        <v>0</v>
      </c>
      <c r="N85" s="213">
        <v>0</v>
      </c>
      <c r="O85" s="203">
        <v>0</v>
      </c>
      <c r="P85" s="203">
        <v>0</v>
      </c>
      <c r="Q85" s="181"/>
      <c r="R85" s="182"/>
      <c r="S85" s="20"/>
      <c r="IV85" s="22"/>
    </row>
    <row r="86" spans="1:256" s="21" customFormat="1" ht="27" x14ac:dyDescent="0.25">
      <c r="A86" s="18"/>
      <c r="B86" s="10">
        <v>75</v>
      </c>
      <c r="C86" s="210">
        <v>346</v>
      </c>
      <c r="D86" s="211" t="s">
        <v>80</v>
      </c>
      <c r="E86" s="212" t="s">
        <v>36</v>
      </c>
      <c r="F86" s="203">
        <v>12667.4042264</v>
      </c>
      <c r="G86" s="203">
        <v>0</v>
      </c>
      <c r="H86" s="214">
        <v>1637.2258794363997</v>
      </c>
      <c r="I86" s="203">
        <v>0</v>
      </c>
      <c r="J86" s="203">
        <v>0</v>
      </c>
      <c r="K86" s="203">
        <v>0</v>
      </c>
      <c r="L86" s="202"/>
      <c r="M86" s="203">
        <v>0</v>
      </c>
      <c r="N86" s="213">
        <v>0</v>
      </c>
      <c r="O86" s="203">
        <v>0</v>
      </c>
      <c r="P86" s="203">
        <v>0</v>
      </c>
      <c r="Q86" s="181"/>
      <c r="R86" s="182"/>
      <c r="S86" s="20"/>
      <c r="IV86" s="22"/>
    </row>
    <row r="87" spans="1:256" s="21" customFormat="1" ht="27" x14ac:dyDescent="0.25">
      <c r="A87" s="18"/>
      <c r="B87" s="10">
        <v>76</v>
      </c>
      <c r="C87" s="210">
        <v>347</v>
      </c>
      <c r="D87" s="211" t="s">
        <v>81</v>
      </c>
      <c r="E87" s="212" t="s">
        <v>36</v>
      </c>
      <c r="F87" s="203">
        <v>12460.408549599999</v>
      </c>
      <c r="G87" s="203">
        <v>0</v>
      </c>
      <c r="H87" s="214">
        <v>142.73968833519999</v>
      </c>
      <c r="I87" s="203">
        <v>0</v>
      </c>
      <c r="J87" s="203">
        <v>0</v>
      </c>
      <c r="K87" s="203">
        <v>0</v>
      </c>
      <c r="L87" s="202"/>
      <c r="M87" s="203">
        <v>0</v>
      </c>
      <c r="N87" s="213">
        <v>8.15</v>
      </c>
      <c r="O87" s="203">
        <v>0</v>
      </c>
      <c r="P87" s="203">
        <v>0</v>
      </c>
      <c r="Q87" s="181"/>
      <c r="R87" s="182"/>
      <c r="S87" s="20"/>
      <c r="IV87" s="22"/>
    </row>
    <row r="88" spans="1:256" s="21" customFormat="1" ht="13.5" x14ac:dyDescent="0.25">
      <c r="A88" s="18"/>
      <c r="B88" s="10">
        <v>77</v>
      </c>
      <c r="C88" s="210">
        <v>348</v>
      </c>
      <c r="D88" s="211" t="s">
        <v>82</v>
      </c>
      <c r="E88" s="212" t="s">
        <v>37</v>
      </c>
      <c r="F88" s="203">
        <v>208.35253119999996</v>
      </c>
      <c r="G88" s="203">
        <v>0</v>
      </c>
      <c r="H88" s="214">
        <v>64.235070292800003</v>
      </c>
      <c r="I88" s="203">
        <v>34.449535627391185</v>
      </c>
      <c r="J88" s="203">
        <v>34.449535627391185</v>
      </c>
      <c r="K88" s="203">
        <v>16.5</v>
      </c>
      <c r="L88" s="202"/>
      <c r="M88" s="203">
        <v>0</v>
      </c>
      <c r="N88" s="213">
        <v>15</v>
      </c>
      <c r="O88" s="203">
        <v>31.3</v>
      </c>
      <c r="P88" s="203">
        <v>31.3</v>
      </c>
      <c r="Q88" s="181"/>
      <c r="R88" s="182"/>
      <c r="S88" s="20"/>
      <c r="IV88" s="22"/>
    </row>
    <row r="89" spans="1:256" s="21" customFormat="1" ht="13.5" x14ac:dyDescent="0.25">
      <c r="A89" s="18"/>
      <c r="B89" s="10">
        <v>78</v>
      </c>
      <c r="C89" s="210">
        <v>349</v>
      </c>
      <c r="D89" s="211" t="s">
        <v>84</v>
      </c>
      <c r="E89" s="212" t="s">
        <v>28</v>
      </c>
      <c r="F89" s="203">
        <v>1564.1892903999999</v>
      </c>
      <c r="G89" s="203">
        <v>112.56228914303999</v>
      </c>
      <c r="H89" s="214">
        <v>444.43127019719998</v>
      </c>
      <c r="I89" s="203">
        <v>69.6319632174948</v>
      </c>
      <c r="J89" s="203">
        <v>182.19425236053479</v>
      </c>
      <c r="K89" s="203">
        <v>11.6</v>
      </c>
      <c r="L89" s="202"/>
      <c r="M89" s="203">
        <v>7.1961200744717218</v>
      </c>
      <c r="N89" s="213">
        <v>28</v>
      </c>
      <c r="O89" s="203">
        <v>4.28</v>
      </c>
      <c r="P89" s="203">
        <v>11.476120074471723</v>
      </c>
      <c r="Q89" s="181"/>
      <c r="R89" s="182"/>
      <c r="S89" s="20"/>
      <c r="IV89" s="22"/>
    </row>
    <row r="90" spans="1:256" s="21" customFormat="1" ht="27" x14ac:dyDescent="0.25">
      <c r="A90" s="18"/>
      <c r="B90" s="10">
        <v>79</v>
      </c>
      <c r="C90" s="210">
        <v>350</v>
      </c>
      <c r="D90" s="222" t="s">
        <v>85</v>
      </c>
      <c r="E90" s="212" t="s">
        <v>28</v>
      </c>
      <c r="F90" s="203">
        <v>2472.9048343999998</v>
      </c>
      <c r="G90" s="203">
        <v>1405.8872054217093</v>
      </c>
      <c r="H90" s="214">
        <v>8.4960945872</v>
      </c>
      <c r="I90" s="203">
        <v>4.2230377877308003</v>
      </c>
      <c r="J90" s="203">
        <v>1410.1102432094401</v>
      </c>
      <c r="K90" s="203">
        <v>57</v>
      </c>
      <c r="L90" s="202"/>
      <c r="M90" s="203">
        <v>97.581499575493609</v>
      </c>
      <c r="N90" s="213">
        <v>0.34</v>
      </c>
      <c r="O90" s="203">
        <v>0.28008056896310052</v>
      </c>
      <c r="P90" s="203">
        <v>97.86158014445671</v>
      </c>
      <c r="Q90" s="181"/>
      <c r="R90" s="182"/>
      <c r="S90" s="20"/>
      <c r="IV90" s="22"/>
    </row>
    <row r="91" spans="1:256" s="17" customFormat="1" ht="13.5" x14ac:dyDescent="0.25">
      <c r="A91" s="23"/>
      <c r="B91" s="10">
        <v>81</v>
      </c>
      <c r="C91" s="209"/>
      <c r="D91" s="207" t="s">
        <v>86</v>
      </c>
      <c r="E91" s="212"/>
      <c r="F91" s="202">
        <f>+F92+F95+F98+F101</f>
        <v>132777.04554724079</v>
      </c>
      <c r="G91" s="202">
        <f>+G92+G95+G98+G101</f>
        <v>29767.278369699314</v>
      </c>
      <c r="H91" s="202">
        <f>+H92+H95+H98+H101</f>
        <v>9366.456267088799</v>
      </c>
      <c r="I91" s="202">
        <f>+I92+I95+I98+I101</f>
        <v>3576.6427209496342</v>
      </c>
      <c r="J91" s="202">
        <f>+J92+J95+J98+J101</f>
        <v>33343.921090648946</v>
      </c>
      <c r="K91" s="202">
        <f>IF(J91&lt;&gt;0,(J91/F91))*100</f>
        <v>25.11271504289158</v>
      </c>
      <c r="L91" s="202"/>
      <c r="M91" s="223"/>
      <c r="N91" s="213"/>
      <c r="O91" s="203"/>
      <c r="P91" s="203"/>
      <c r="Q91" s="181"/>
      <c r="R91" s="182"/>
      <c r="S91" s="20"/>
      <c r="IV91" s="22"/>
    </row>
    <row r="92" spans="1:256" s="9" customFormat="1" ht="13.5" x14ac:dyDescent="0.25">
      <c r="A92" s="17"/>
      <c r="B92" s="10">
        <v>83</v>
      </c>
      <c r="C92" s="209"/>
      <c r="D92" s="207" t="s">
        <v>40</v>
      </c>
      <c r="E92" s="212"/>
      <c r="F92" s="202">
        <f>SUM(F93:F94)</f>
        <v>29995.591029917108</v>
      </c>
      <c r="G92" s="202">
        <f>SUM(G93:G94)</f>
        <v>11828.20217174041</v>
      </c>
      <c r="H92" s="202">
        <f>SUM(H93:H94)</f>
        <v>833.00116511479985</v>
      </c>
      <c r="I92" s="202">
        <f>SUM(I93:I94)</f>
        <v>1657.9130597141655</v>
      </c>
      <c r="J92" s="202">
        <f>SUM(J93:J94)</f>
        <v>13486.115231454572</v>
      </c>
      <c r="K92" s="202">
        <f>IF(J92&lt;&gt;0,(J92/F92))*100</f>
        <v>44.96032506245249</v>
      </c>
      <c r="L92" s="202"/>
      <c r="M92" s="202"/>
      <c r="N92" s="203"/>
      <c r="O92" s="202"/>
      <c r="P92" s="203"/>
      <c r="Q92" s="181"/>
      <c r="R92" s="182"/>
      <c r="S92" s="20"/>
    </row>
    <row r="93" spans="1:256" s="9" customFormat="1" ht="13.5" x14ac:dyDescent="0.25">
      <c r="A93" s="24"/>
      <c r="B93" s="10">
        <v>84</v>
      </c>
      <c r="C93" s="224">
        <v>38</v>
      </c>
      <c r="D93" s="225" t="s">
        <v>87</v>
      </c>
      <c r="E93" s="212" t="s">
        <v>37</v>
      </c>
      <c r="F93" s="203">
        <v>19388.479187601111</v>
      </c>
      <c r="G93" s="203">
        <v>8877.0438517404091</v>
      </c>
      <c r="H93" s="203">
        <v>833.00116511479985</v>
      </c>
      <c r="I93" s="203">
        <v>1657.9130597141655</v>
      </c>
      <c r="J93" s="203">
        <v>10534.956911454574</v>
      </c>
      <c r="K93" s="203">
        <v>54.3</v>
      </c>
      <c r="L93" s="203"/>
      <c r="M93" s="203">
        <v>83.81</v>
      </c>
      <c r="N93" s="213">
        <v>7.9</v>
      </c>
      <c r="O93" s="203">
        <v>15.3</v>
      </c>
      <c r="P93" s="203">
        <v>99.11</v>
      </c>
      <c r="Q93" s="181"/>
      <c r="R93" s="182"/>
      <c r="S93" s="20"/>
      <c r="T93" s="25"/>
      <c r="U93" s="19"/>
    </row>
    <row r="94" spans="1:256" s="9" customFormat="1" ht="15" x14ac:dyDescent="0.25">
      <c r="A94" s="24"/>
      <c r="B94" s="10">
        <v>85</v>
      </c>
      <c r="C94" s="224">
        <v>40</v>
      </c>
      <c r="D94" s="225" t="s">
        <v>1462</v>
      </c>
      <c r="E94" s="212" t="s">
        <v>28</v>
      </c>
      <c r="F94" s="203">
        <v>10607.111842315999</v>
      </c>
      <c r="G94" s="203">
        <v>2951.1583199999995</v>
      </c>
      <c r="H94" s="203">
        <v>0</v>
      </c>
      <c r="I94" s="203">
        <v>0</v>
      </c>
      <c r="J94" s="203">
        <v>2951.1583199999995</v>
      </c>
      <c r="K94" s="203">
        <v>27.8</v>
      </c>
      <c r="L94" s="203"/>
      <c r="M94" s="203">
        <v>34.5</v>
      </c>
      <c r="N94" s="213">
        <v>0</v>
      </c>
      <c r="O94" s="203">
        <v>0</v>
      </c>
      <c r="P94" s="203">
        <v>34.5</v>
      </c>
      <c r="Q94" s="181"/>
      <c r="R94" s="182"/>
      <c r="S94" s="20"/>
      <c r="T94" s="25"/>
      <c r="U94" s="19"/>
    </row>
    <row r="95" spans="1:256" s="9" customFormat="1" ht="13.5" x14ac:dyDescent="0.25">
      <c r="A95" s="17"/>
      <c r="B95" s="10">
        <v>86</v>
      </c>
      <c r="C95" s="209"/>
      <c r="D95" s="207" t="s">
        <v>46</v>
      </c>
      <c r="E95" s="212"/>
      <c r="F95" s="202">
        <f>SUM(F96:F97)</f>
        <v>40113.158661956993</v>
      </c>
      <c r="G95" s="202">
        <f>SUM(G96:G97)</f>
        <v>12633.516970937228</v>
      </c>
      <c r="H95" s="202">
        <f>SUM(H96:H97)</f>
        <v>71.405800809200002</v>
      </c>
      <c r="I95" s="202">
        <f>SUM(I96:I97)</f>
        <v>184.46789913289837</v>
      </c>
      <c r="J95" s="202">
        <f>SUM(J96:J97)</f>
        <v>12817.984870070126</v>
      </c>
      <c r="K95" s="202">
        <f>IF(J95&lt;&gt;0,(J95/F95))*100</f>
        <v>31.954563783147304</v>
      </c>
      <c r="L95" s="202"/>
      <c r="M95" s="202"/>
      <c r="N95" s="203"/>
      <c r="O95" s="202"/>
      <c r="P95" s="203"/>
      <c r="Q95" s="181"/>
      <c r="R95" s="182"/>
      <c r="S95" s="20"/>
      <c r="T95" s="25"/>
      <c r="U95" s="19"/>
    </row>
    <row r="96" spans="1:256" s="9" customFormat="1" ht="13.5" x14ac:dyDescent="0.25">
      <c r="A96" s="24"/>
      <c r="B96" s="10">
        <v>87</v>
      </c>
      <c r="C96" s="224">
        <v>42</v>
      </c>
      <c r="D96" s="225" t="s">
        <v>88</v>
      </c>
      <c r="E96" s="212" t="s">
        <v>454</v>
      </c>
      <c r="F96" s="203">
        <v>12355.222049082317</v>
      </c>
      <c r="G96" s="203">
        <v>6156.5381728933489</v>
      </c>
      <c r="H96" s="203">
        <v>6.3036063287999999</v>
      </c>
      <c r="I96" s="203">
        <v>149.90537913289836</v>
      </c>
      <c r="J96" s="203">
        <f t="shared" ref="J96:J97" si="0">+G96+I96</f>
        <v>6306.4435520262468</v>
      </c>
      <c r="K96" s="203">
        <f t="shared" ref="K96:K97" si="1">ROUND(IF(J96&lt;&gt;0,(J96/F96))*100,1)</f>
        <v>51</v>
      </c>
      <c r="L96" s="203"/>
      <c r="M96" s="203">
        <v>96.54</v>
      </c>
      <c r="N96" s="213">
        <v>0.1</v>
      </c>
      <c r="O96" s="203">
        <v>3.46</v>
      </c>
      <c r="P96" s="203">
        <v>100</v>
      </c>
      <c r="Q96" s="181"/>
      <c r="R96" s="182"/>
      <c r="S96" s="20"/>
      <c r="T96" s="15"/>
      <c r="U96" s="14"/>
    </row>
    <row r="97" spans="1:21" s="9" customFormat="1" ht="13.5" x14ac:dyDescent="0.25">
      <c r="A97" s="24"/>
      <c r="B97" s="10">
        <v>88</v>
      </c>
      <c r="C97" s="224">
        <v>43</v>
      </c>
      <c r="D97" s="225" t="s">
        <v>89</v>
      </c>
      <c r="E97" s="212" t="s">
        <v>454</v>
      </c>
      <c r="F97" s="203">
        <v>27757.936612874677</v>
      </c>
      <c r="G97" s="203">
        <v>6476.9787980438787</v>
      </c>
      <c r="H97" s="203">
        <v>65.102194480400001</v>
      </c>
      <c r="I97" s="203">
        <v>34.562519999999999</v>
      </c>
      <c r="J97" s="203">
        <f t="shared" si="0"/>
        <v>6511.5413180438791</v>
      </c>
      <c r="K97" s="203">
        <f t="shared" si="1"/>
        <v>23.5</v>
      </c>
      <c r="L97" s="203"/>
      <c r="M97" s="203">
        <v>99.450000000000017</v>
      </c>
      <c r="N97" s="203">
        <v>1</v>
      </c>
      <c r="O97" s="203">
        <v>0.54999999999998295</v>
      </c>
      <c r="P97" s="203">
        <v>100</v>
      </c>
      <c r="Q97" s="181"/>
      <c r="R97" s="182"/>
      <c r="S97" s="20"/>
      <c r="T97" s="26"/>
      <c r="U97" s="19"/>
    </row>
    <row r="98" spans="1:21" s="9" customFormat="1" ht="13.5" x14ac:dyDescent="0.25">
      <c r="A98" s="17"/>
      <c r="B98" s="10">
        <v>89</v>
      </c>
      <c r="C98" s="209"/>
      <c r="D98" s="207" t="s">
        <v>53</v>
      </c>
      <c r="E98" s="212"/>
      <c r="F98" s="202">
        <f>SUM(F99:F100)</f>
        <v>42613.180325298221</v>
      </c>
      <c r="G98" s="202">
        <f>SUM(G99:G100)</f>
        <v>5305.5592270216766</v>
      </c>
      <c r="H98" s="202">
        <f>SUM(H99:H100)</f>
        <v>5794.7189341139992</v>
      </c>
      <c r="I98" s="202">
        <f>SUM(I99:I100)</f>
        <v>1734.2617621025704</v>
      </c>
      <c r="J98" s="202">
        <f>SUM(J99:J100)</f>
        <v>7039.8209891242468</v>
      </c>
      <c r="K98" s="202">
        <f>IF(J98&lt;&gt;0,(J98/F98))*100</f>
        <v>16.52029004966078</v>
      </c>
      <c r="L98" s="202"/>
      <c r="M98" s="202"/>
      <c r="N98" s="203"/>
      <c r="O98" s="202"/>
      <c r="P98" s="203"/>
      <c r="Q98" s="181"/>
      <c r="R98" s="182"/>
      <c r="S98" s="20"/>
      <c r="T98" s="26"/>
      <c r="U98" s="19"/>
    </row>
    <row r="99" spans="1:21" s="9" customFormat="1" ht="13.5" x14ac:dyDescent="0.25">
      <c r="A99" s="24"/>
      <c r="B99" s="10">
        <v>90</v>
      </c>
      <c r="C99" s="224">
        <v>45</v>
      </c>
      <c r="D99" s="225" t="s">
        <v>90</v>
      </c>
      <c r="E99" s="212" t="s">
        <v>37</v>
      </c>
      <c r="F99" s="203">
        <v>11888.937357205759</v>
      </c>
      <c r="G99" s="203">
        <v>5305.5592270216766</v>
      </c>
      <c r="H99" s="203">
        <v>1836.8044624203999</v>
      </c>
      <c r="I99" s="203">
        <v>1734.2617621025704</v>
      </c>
      <c r="J99" s="203">
        <f t="shared" ref="J99:J100" si="2">+G99+I99</f>
        <v>7039.8209891242468</v>
      </c>
      <c r="K99" s="203">
        <f t="shared" ref="K99:K100" si="3">ROUND(IF(J99&lt;&gt;0,(J99/F99))*100,1)</f>
        <v>59.2</v>
      </c>
      <c r="L99" s="203"/>
      <c r="M99" s="203">
        <v>69.94</v>
      </c>
      <c r="N99" s="203">
        <v>26</v>
      </c>
      <c r="O99" s="203">
        <v>29.17</v>
      </c>
      <c r="P99" s="203">
        <v>99.11</v>
      </c>
      <c r="Q99" s="181"/>
      <c r="R99" s="182"/>
      <c r="S99" s="20"/>
      <c r="T99" s="27"/>
      <c r="U99" s="19"/>
    </row>
    <row r="100" spans="1:21" s="9" customFormat="1" ht="27" x14ac:dyDescent="0.25">
      <c r="A100" s="24"/>
      <c r="B100" s="10">
        <v>91</v>
      </c>
      <c r="C100" s="224">
        <v>303</v>
      </c>
      <c r="D100" s="226" t="s">
        <v>91</v>
      </c>
      <c r="E100" s="212" t="s">
        <v>36</v>
      </c>
      <c r="F100" s="203">
        <v>30724.242968092462</v>
      </c>
      <c r="G100" s="203">
        <v>0</v>
      </c>
      <c r="H100" s="203">
        <v>3957.9144716935994</v>
      </c>
      <c r="I100" s="203">
        <v>0</v>
      </c>
      <c r="J100" s="203">
        <f t="shared" si="2"/>
        <v>0</v>
      </c>
      <c r="K100" s="203">
        <f t="shared" si="3"/>
        <v>0</v>
      </c>
      <c r="L100" s="203"/>
      <c r="M100" s="203">
        <v>0</v>
      </c>
      <c r="N100" s="213">
        <v>12.88</v>
      </c>
      <c r="O100" s="203">
        <v>0</v>
      </c>
      <c r="P100" s="203">
        <v>0</v>
      </c>
      <c r="Q100" s="181"/>
      <c r="R100" s="182"/>
      <c r="S100" s="20"/>
      <c r="T100" s="25"/>
      <c r="U100" s="19"/>
    </row>
    <row r="101" spans="1:21" s="9" customFormat="1" ht="13.5" x14ac:dyDescent="0.25">
      <c r="A101" s="17"/>
      <c r="B101" s="10">
        <v>92</v>
      </c>
      <c r="C101" s="209"/>
      <c r="D101" s="207" t="s">
        <v>64</v>
      </c>
      <c r="E101" s="212"/>
      <c r="F101" s="202">
        <f>SUM(F102)</f>
        <v>20055.115530068459</v>
      </c>
      <c r="G101" s="202">
        <f>SUM(G102)</f>
        <v>0</v>
      </c>
      <c r="H101" s="202">
        <f>SUM(H102)</f>
        <v>2667.3303670507999</v>
      </c>
      <c r="I101" s="202">
        <f>SUM(I102)</f>
        <v>0</v>
      </c>
      <c r="J101" s="202">
        <f>SUM(J102)</f>
        <v>0</v>
      </c>
      <c r="K101" s="202">
        <f>IF(J101&lt;&gt;0,(J101/F101))*100</f>
        <v>0</v>
      </c>
      <c r="L101" s="202"/>
      <c r="M101" s="202"/>
      <c r="N101" s="203"/>
      <c r="O101" s="202"/>
      <c r="P101" s="203"/>
      <c r="Q101" s="181"/>
      <c r="R101" s="182"/>
      <c r="S101" s="20"/>
      <c r="T101" s="27"/>
      <c r="U101" s="11"/>
    </row>
    <row r="102" spans="1:21" s="9" customFormat="1" ht="27.75" thickBot="1" x14ac:dyDescent="0.3">
      <c r="A102" s="24"/>
      <c r="B102" s="10">
        <v>93</v>
      </c>
      <c r="C102" s="227">
        <v>49</v>
      </c>
      <c r="D102" s="228" t="s">
        <v>92</v>
      </c>
      <c r="E102" s="229" t="s">
        <v>36</v>
      </c>
      <c r="F102" s="230">
        <v>20055.115530068459</v>
      </c>
      <c r="G102" s="230">
        <v>0</v>
      </c>
      <c r="H102" s="230">
        <v>2667.3303670507999</v>
      </c>
      <c r="I102" s="230">
        <v>0</v>
      </c>
      <c r="J102" s="230">
        <v>0</v>
      </c>
      <c r="K102" s="230">
        <v>0</v>
      </c>
      <c r="L102" s="230"/>
      <c r="M102" s="230">
        <v>0</v>
      </c>
      <c r="N102" s="230">
        <v>13.3</v>
      </c>
      <c r="O102" s="230">
        <v>0</v>
      </c>
      <c r="P102" s="230">
        <v>0</v>
      </c>
      <c r="Q102" s="181"/>
      <c r="R102" s="182"/>
      <c r="S102" s="20"/>
      <c r="T102" s="25"/>
      <c r="U102" s="19"/>
    </row>
    <row r="103" spans="1:21" s="17" customFormat="1" ht="3" customHeight="1" x14ac:dyDescent="0.25">
      <c r="B103" s="10">
        <v>94</v>
      </c>
      <c r="C103" s="183"/>
      <c r="D103" s="184"/>
      <c r="E103" s="180"/>
      <c r="F103" s="177"/>
      <c r="G103" s="177"/>
      <c r="H103" s="185"/>
      <c r="I103" s="177"/>
      <c r="J103" s="177"/>
      <c r="K103" s="177"/>
      <c r="L103" s="177"/>
      <c r="M103" s="177"/>
      <c r="N103" s="186"/>
      <c r="O103" s="177"/>
      <c r="P103" s="177"/>
      <c r="Q103" s="181"/>
      <c r="R103" s="182" t="e">
        <f>VLOOKUP(C103,[9]EstatusPidiregas!$B$11:$N$291,12,FALSE)</f>
        <v>#N/A</v>
      </c>
    </row>
    <row r="104" spans="1:21" s="28" customFormat="1" ht="13.5" x14ac:dyDescent="0.25">
      <c r="A104" s="24"/>
      <c r="B104" s="10">
        <v>86</v>
      </c>
      <c r="C104" s="474" t="s">
        <v>1472</v>
      </c>
      <c r="D104" s="474"/>
      <c r="E104" s="474"/>
      <c r="F104" s="474"/>
      <c r="G104" s="474"/>
      <c r="H104" s="474"/>
      <c r="I104" s="474"/>
      <c r="J104" s="474"/>
      <c r="K104" s="474"/>
      <c r="L104" s="474"/>
      <c r="M104" s="474"/>
      <c r="N104" s="474"/>
      <c r="O104" s="474"/>
      <c r="P104" s="474"/>
      <c r="Q104" s="187"/>
      <c r="R104" s="179"/>
    </row>
    <row r="105" spans="1:21" ht="18" customHeight="1" x14ac:dyDescent="0.25">
      <c r="A105" s="17"/>
      <c r="B105" s="10">
        <v>87</v>
      </c>
      <c r="C105" s="474" t="s">
        <v>1473</v>
      </c>
      <c r="D105" s="474"/>
      <c r="E105" s="474"/>
      <c r="F105" s="474"/>
      <c r="G105" s="474"/>
      <c r="H105" s="474"/>
      <c r="I105" s="474"/>
      <c r="J105" s="474"/>
      <c r="K105" s="474"/>
      <c r="L105" s="474"/>
      <c r="M105" s="474"/>
      <c r="N105" s="474"/>
      <c r="O105" s="474"/>
      <c r="P105" s="474"/>
      <c r="Q105" s="168"/>
      <c r="R105" s="168"/>
      <c r="S105" s="1"/>
    </row>
    <row r="106" spans="1:21" ht="29.25" customHeight="1" x14ac:dyDescent="0.25">
      <c r="A106" s="24"/>
      <c r="B106" s="10">
        <v>88</v>
      </c>
      <c r="C106" s="475" t="s">
        <v>1463</v>
      </c>
      <c r="D106" s="475"/>
      <c r="E106" s="475"/>
      <c r="F106" s="475"/>
      <c r="G106" s="475"/>
      <c r="H106" s="475"/>
      <c r="I106" s="475"/>
      <c r="J106" s="475"/>
      <c r="K106" s="475"/>
      <c r="L106" s="475"/>
      <c r="M106" s="475"/>
      <c r="N106" s="475"/>
      <c r="O106" s="475"/>
      <c r="P106" s="475"/>
      <c r="Q106" s="168"/>
      <c r="R106" s="168"/>
      <c r="S106" s="1"/>
    </row>
    <row r="107" spans="1:21" ht="12.75" customHeight="1" x14ac:dyDescent="0.25">
      <c r="A107" s="17"/>
      <c r="B107" s="10">
        <v>89</v>
      </c>
      <c r="C107" s="474" t="s">
        <v>773</v>
      </c>
      <c r="D107" s="474"/>
      <c r="E107" s="474"/>
      <c r="F107" s="474"/>
      <c r="G107" s="474"/>
      <c r="H107" s="474"/>
      <c r="I107" s="474"/>
      <c r="J107" s="474"/>
      <c r="K107" s="474"/>
      <c r="L107" s="474"/>
      <c r="M107" s="474"/>
      <c r="N107" s="474"/>
      <c r="O107" s="474"/>
      <c r="P107" s="474"/>
      <c r="Q107" s="168"/>
      <c r="R107" s="168"/>
      <c r="S107" s="1"/>
    </row>
    <row r="108" spans="1:21" ht="17.25" customHeight="1" x14ac:dyDescent="0.25">
      <c r="A108" s="24"/>
      <c r="B108" s="10">
        <v>90</v>
      </c>
      <c r="C108" s="474" t="s">
        <v>93</v>
      </c>
      <c r="D108" s="474"/>
      <c r="E108" s="474"/>
      <c r="F108" s="474"/>
      <c r="G108" s="474"/>
      <c r="H108" s="474"/>
      <c r="I108" s="474"/>
      <c r="J108" s="474"/>
      <c r="K108" s="474"/>
      <c r="L108" s="474"/>
      <c r="M108" s="474"/>
      <c r="N108" s="474"/>
      <c r="O108" s="474"/>
      <c r="P108" s="474"/>
      <c r="Q108" s="168"/>
      <c r="R108" s="168"/>
      <c r="S108" s="1"/>
    </row>
    <row r="109" spans="1:21" s="28" customFormat="1" ht="13.5" x14ac:dyDescent="0.25">
      <c r="B109" s="10">
        <v>95</v>
      </c>
      <c r="C109" s="474"/>
      <c r="D109" s="474"/>
      <c r="E109" s="474"/>
      <c r="F109" s="474"/>
      <c r="G109" s="474"/>
      <c r="H109" s="474"/>
      <c r="I109" s="474"/>
      <c r="J109" s="474"/>
      <c r="K109" s="474"/>
      <c r="L109" s="474"/>
      <c r="M109" s="474"/>
      <c r="N109" s="474"/>
      <c r="O109" s="474"/>
      <c r="P109" s="474"/>
      <c r="Q109" s="187"/>
      <c r="R109" s="179"/>
    </row>
    <row r="110" spans="1:21" s="28" customFormat="1" ht="13.5" x14ac:dyDescent="0.25">
      <c r="B110" s="10">
        <v>96</v>
      </c>
      <c r="C110" s="474"/>
      <c r="D110" s="474"/>
      <c r="E110" s="474"/>
      <c r="F110" s="474"/>
      <c r="G110" s="474"/>
      <c r="H110" s="474"/>
      <c r="I110" s="474"/>
      <c r="J110" s="474"/>
      <c r="K110" s="474"/>
      <c r="L110" s="474"/>
      <c r="M110" s="474"/>
      <c r="N110" s="474"/>
      <c r="O110" s="474"/>
      <c r="P110" s="474"/>
      <c r="Q110" s="187"/>
      <c r="R110" s="179"/>
    </row>
    <row r="111" spans="1:21" ht="12.75" customHeight="1" x14ac:dyDescent="0.2">
      <c r="C111" s="14"/>
      <c r="D111" s="15"/>
      <c r="E111" s="16"/>
      <c r="F111" s="12"/>
      <c r="G111" s="12"/>
      <c r="H111" s="12"/>
      <c r="I111" s="12"/>
      <c r="J111" s="12"/>
      <c r="K111" s="12"/>
      <c r="L111" s="12"/>
      <c r="M111" s="12"/>
      <c r="N111" s="12"/>
      <c r="O111" s="12"/>
      <c r="P111" s="12"/>
      <c r="Q111" s="13"/>
    </row>
  </sheetData>
  <sheetProtection sort="0"/>
  <mergeCells count="22">
    <mergeCell ref="M9:M11"/>
    <mergeCell ref="N9:P9"/>
    <mergeCell ref="H10:K10"/>
    <mergeCell ref="N10:P10"/>
    <mergeCell ref="C9:C11"/>
    <mergeCell ref="D9:D11"/>
    <mergeCell ref="E9:E11"/>
    <mergeCell ref="F9:F11"/>
    <mergeCell ref="G9:G11"/>
    <mergeCell ref="H9:K9"/>
    <mergeCell ref="C109:P109"/>
    <mergeCell ref="C110:P110"/>
    <mergeCell ref="C104:P104"/>
    <mergeCell ref="C105:P105"/>
    <mergeCell ref="C106:P106"/>
    <mergeCell ref="C107:P107"/>
    <mergeCell ref="C108:P108"/>
    <mergeCell ref="A1:D1"/>
    <mergeCell ref="A2:M2"/>
    <mergeCell ref="A3:F3"/>
    <mergeCell ref="G3:L3"/>
    <mergeCell ref="M3:O3"/>
  </mergeCells>
  <conditionalFormatting sqref="K104:K108 K111 K14:K22 P17:P152 K24:K102">
    <cfRule type="cellIs" dxfId="9" priority="14" stopIfTrue="1" operator="greaterThan">
      <formula>100</formula>
    </cfRule>
  </conditionalFormatting>
  <conditionalFormatting sqref="K18:K22 K24:K102">
    <cfRule type="cellIs" dxfId="8" priority="12" stopIfTrue="1" operator="greaterThan">
      <formula>100</formula>
    </cfRule>
    <cfRule type="cellIs" dxfId="7" priority="13" stopIfTrue="1" operator="greaterThan">
      <formula>100</formula>
    </cfRule>
  </conditionalFormatting>
  <conditionalFormatting sqref="A93:A102">
    <cfRule type="duplicateValues" dxfId="6" priority="11"/>
  </conditionalFormatting>
  <conditionalFormatting sqref="C4:C6 C8:C12 C14:C1048576">
    <cfRule type="duplicateValues" dxfId="5" priority="9"/>
  </conditionalFormatting>
  <conditionalFormatting sqref="A104:A108">
    <cfRule type="duplicateValues" dxfId="4" priority="28"/>
  </conditionalFormatting>
  <conditionalFormatting sqref="P18:P102 K24:K102">
    <cfRule type="cellIs" dxfId="3" priority="3" operator="greaterThan">
      <formula>100</formula>
    </cfRule>
  </conditionalFormatting>
  <conditionalFormatting sqref="K17:K22">
    <cfRule type="cellIs" dxfId="2" priority="2" operator="greaterThan">
      <formula>100</formula>
    </cfRule>
  </conditionalFormatting>
  <conditionalFormatting sqref="A18:A102">
    <cfRule type="duplicateValues" dxfId="1" priority="70" stopIfTrue="1"/>
  </conditionalFormatting>
  <conditionalFormatting sqref="C13">
    <cfRule type="duplicateValues" dxfId="0" priority="1"/>
  </conditionalFormatting>
  <printOptions horizontalCentered="1"/>
  <pageMargins left="0.31496062992125984" right="0.31496062992125984" top="0.35433070866141736" bottom="0.35433070866141736" header="0" footer="0"/>
  <pageSetup scale="69" fitToHeight="0" orientation="landscape" r:id="rId1"/>
  <headerFooter scaleWithDoc="0" alignWithMargins="0"/>
  <ignoredErrors>
    <ignoredError sqref="E12:O12" numberStoredAsText="1"/>
    <ignoredError sqref="J98:K9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341"/>
  <sheetViews>
    <sheetView zoomScaleNormal="100" zoomScaleSheetLayoutView="100" workbookViewId="0">
      <selection activeCell="A9" sqref="A9"/>
    </sheetView>
  </sheetViews>
  <sheetFormatPr baseColWidth="10" defaultRowHeight="15" customHeight="1" x14ac:dyDescent="0.2"/>
  <cols>
    <col min="1" max="1" width="5.42578125" style="47" customWidth="1"/>
    <col min="2" max="2" width="4.42578125" style="47" customWidth="1"/>
    <col min="3" max="3" width="47" style="47" customWidth="1"/>
    <col min="4" max="4" width="11" style="47" customWidth="1"/>
    <col min="5" max="5" width="17.28515625" style="47" customWidth="1"/>
    <col min="6" max="6" width="13.7109375" style="47" bestFit="1" customWidth="1"/>
    <col min="7" max="7" width="14.140625" style="47" customWidth="1"/>
    <col min="8" max="8" width="10.7109375" style="47" customWidth="1"/>
    <col min="9" max="9" width="10.28515625" style="47" customWidth="1"/>
    <col min="10" max="10" width="17.140625" style="47" customWidth="1"/>
    <col min="11" max="11" width="13.7109375" style="47" bestFit="1" customWidth="1"/>
    <col min="12" max="12" width="13.42578125" style="47" customWidth="1"/>
    <col min="13" max="13" width="12" style="1" bestFit="1" customWidth="1"/>
    <col min="14" max="14" width="10.5703125" style="47" customWidth="1"/>
    <col min="15" max="15" width="13.42578125" style="1" hidden="1" customWidth="1"/>
    <col min="16" max="16" width="13.28515625" style="47" hidden="1" customWidth="1"/>
    <col min="17" max="17" width="11.5703125" style="67" hidden="1" customWidth="1"/>
    <col min="18" max="18" width="12" style="47" hidden="1" customWidth="1"/>
    <col min="19" max="19" width="12.85546875" style="47" hidden="1" customWidth="1"/>
    <col min="20" max="20" width="13.140625" style="67" hidden="1" customWidth="1"/>
    <col min="21" max="21" width="11.42578125" style="47" hidden="1" customWidth="1"/>
    <col min="22" max="22" width="0" style="47" hidden="1" customWidth="1"/>
    <col min="23" max="16384" width="11.42578125" style="47"/>
  </cols>
  <sheetData>
    <row r="1" spans="1:22" s="1" customFormat="1" ht="43.5" customHeight="1" x14ac:dyDescent="0.3">
      <c r="A1" s="471" t="s">
        <v>1437</v>
      </c>
      <c r="B1" s="471"/>
      <c r="C1" s="471"/>
      <c r="D1" s="471"/>
      <c r="E1" s="483" t="s">
        <v>1439</v>
      </c>
      <c r="F1" s="483"/>
      <c r="G1" s="483"/>
      <c r="H1" s="483"/>
      <c r="I1" s="483"/>
      <c r="J1" s="483"/>
      <c r="K1" s="483"/>
      <c r="L1" s="483"/>
      <c r="M1" s="483"/>
      <c r="N1" s="483"/>
      <c r="O1" s="483"/>
      <c r="P1" s="166"/>
      <c r="Q1" s="166"/>
      <c r="R1" s="166"/>
      <c r="S1" s="166"/>
      <c r="T1" s="166"/>
      <c r="U1" s="166"/>
      <c r="V1" s="166"/>
    </row>
    <row r="2" spans="1:22" s="1" customFormat="1" ht="36" customHeight="1" thickBot="1" x14ac:dyDescent="0.45">
      <c r="A2" s="484" t="s">
        <v>1438</v>
      </c>
      <c r="B2" s="484"/>
      <c r="C2" s="484"/>
      <c r="D2" s="484"/>
      <c r="E2" s="484"/>
      <c r="F2" s="484"/>
      <c r="G2" s="484"/>
      <c r="H2" s="484"/>
      <c r="I2" s="484"/>
      <c r="J2" s="484"/>
      <c r="K2" s="484"/>
      <c r="L2" s="484"/>
      <c r="M2" s="484"/>
      <c r="N2" s="484"/>
      <c r="O2" s="484"/>
      <c r="P2" s="166"/>
      <c r="Q2" s="166"/>
      <c r="R2" s="166"/>
      <c r="S2" s="166"/>
      <c r="T2" s="166"/>
      <c r="U2" s="166"/>
      <c r="V2" s="166"/>
    </row>
    <row r="3" spans="1:22" customFormat="1" ht="6" customHeight="1" x14ac:dyDescent="0.4">
      <c r="A3" s="473"/>
      <c r="B3" s="473"/>
      <c r="C3" s="473"/>
      <c r="D3" s="473"/>
      <c r="E3" s="473"/>
      <c r="F3" s="473"/>
      <c r="G3" s="473"/>
      <c r="H3" s="473"/>
      <c r="I3" s="473"/>
      <c r="J3" s="473"/>
      <c r="K3" s="473"/>
      <c r="L3" s="473"/>
      <c r="M3" s="473"/>
      <c r="N3" s="473"/>
      <c r="O3" s="473"/>
      <c r="P3" s="231"/>
      <c r="Q3" s="231"/>
      <c r="R3" s="231"/>
      <c r="S3" s="231"/>
      <c r="T3" s="231"/>
      <c r="U3" s="231"/>
      <c r="V3" s="231"/>
    </row>
    <row r="4" spans="1:22" s="35" customFormat="1" ht="17.25" customHeight="1" x14ac:dyDescent="0.2">
      <c r="A4" s="232" t="s">
        <v>455</v>
      </c>
      <c r="B4" s="232"/>
      <c r="C4" s="232"/>
      <c r="D4" s="232"/>
      <c r="E4" s="232"/>
      <c r="F4" s="232"/>
      <c r="G4" s="232"/>
      <c r="H4" s="232"/>
      <c r="I4" s="232"/>
      <c r="J4" s="232"/>
      <c r="K4" s="232"/>
      <c r="L4" s="232"/>
      <c r="M4" s="232"/>
      <c r="N4" s="232"/>
      <c r="O4" s="34"/>
    </row>
    <row r="5" spans="1:22" s="35" customFormat="1" ht="12.95" customHeight="1" x14ac:dyDescent="0.2">
      <c r="A5" s="232" t="s">
        <v>1486</v>
      </c>
      <c r="B5" s="232"/>
      <c r="C5" s="232"/>
      <c r="D5" s="232"/>
      <c r="E5" s="232"/>
      <c r="F5" s="232"/>
      <c r="G5" s="232"/>
      <c r="H5" s="232"/>
      <c r="I5" s="232"/>
      <c r="J5" s="232"/>
      <c r="K5" s="232"/>
      <c r="L5" s="232"/>
      <c r="M5" s="232"/>
      <c r="N5" s="232"/>
      <c r="O5" s="36"/>
    </row>
    <row r="6" spans="1:22" s="35" customFormat="1" ht="12.95" customHeight="1" x14ac:dyDescent="0.2">
      <c r="A6" s="232" t="s">
        <v>456</v>
      </c>
      <c r="B6" s="233"/>
      <c r="C6" s="233"/>
      <c r="D6" s="233"/>
      <c r="E6" s="233"/>
      <c r="F6" s="233"/>
      <c r="G6" s="233"/>
      <c r="H6" s="233"/>
      <c r="I6" s="232"/>
      <c r="J6" s="233"/>
      <c r="K6" s="233"/>
      <c r="L6" s="233"/>
      <c r="M6" s="233"/>
      <c r="N6" s="233"/>
      <c r="O6" s="34"/>
      <c r="R6" s="37"/>
    </row>
    <row r="7" spans="1:22" s="35" customFormat="1" ht="12.95" customHeight="1" x14ac:dyDescent="0.2">
      <c r="A7" s="232" t="s">
        <v>1</v>
      </c>
      <c r="B7" s="233"/>
      <c r="C7" s="233"/>
      <c r="D7" s="233"/>
      <c r="E7" s="233"/>
      <c r="F7" s="233"/>
      <c r="G7" s="233"/>
      <c r="H7" s="233"/>
      <c r="I7" s="232"/>
      <c r="J7" s="233"/>
      <c r="K7" s="233"/>
      <c r="L7" s="233"/>
      <c r="M7" s="233"/>
      <c r="N7" s="233"/>
      <c r="O7" s="36"/>
      <c r="P7" s="38"/>
      <c r="R7" s="37"/>
    </row>
    <row r="8" spans="1:22" s="35" customFormat="1" ht="12.95" customHeight="1" x14ac:dyDescent="0.2">
      <c r="A8" s="232" t="s">
        <v>1487</v>
      </c>
      <c r="B8" s="233"/>
      <c r="C8" s="233"/>
      <c r="D8" s="233"/>
      <c r="E8" s="233"/>
      <c r="F8" s="233"/>
      <c r="G8" s="233"/>
      <c r="H8" s="233"/>
      <c r="I8" s="232"/>
      <c r="J8" s="233"/>
      <c r="K8" s="233"/>
      <c r="L8" s="233"/>
      <c r="M8" s="233"/>
      <c r="N8" s="233"/>
      <c r="O8" s="36"/>
      <c r="P8" s="39"/>
    </row>
    <row r="9" spans="1:22" s="35" customFormat="1" ht="24" customHeight="1" x14ac:dyDescent="0.2">
      <c r="A9" s="232" t="s">
        <v>1485</v>
      </c>
      <c r="B9" s="233"/>
      <c r="C9" s="233"/>
      <c r="D9" s="233"/>
      <c r="E9" s="233"/>
      <c r="F9" s="233"/>
      <c r="G9" s="233"/>
      <c r="H9" s="233"/>
      <c r="I9" s="232"/>
      <c r="J9" s="233"/>
      <c r="K9" s="233"/>
      <c r="L9" s="233"/>
      <c r="M9" s="233"/>
      <c r="N9" s="233"/>
      <c r="O9" s="36"/>
    </row>
    <row r="10" spans="1:22" s="41" customFormat="1" ht="15" customHeight="1" x14ac:dyDescent="0.25">
      <c r="A10" s="488" t="s">
        <v>3</v>
      </c>
      <c r="B10" s="488"/>
      <c r="C10" s="488"/>
      <c r="D10" s="495" t="s">
        <v>457</v>
      </c>
      <c r="E10" s="495"/>
      <c r="F10" s="495"/>
      <c r="G10" s="495"/>
      <c r="H10" s="495"/>
      <c r="I10" s="495" t="s">
        <v>458</v>
      </c>
      <c r="J10" s="495"/>
      <c r="K10" s="495"/>
      <c r="L10" s="495"/>
      <c r="M10" s="495"/>
      <c r="N10" s="234"/>
      <c r="O10" s="40" t="s">
        <v>459</v>
      </c>
      <c r="P10" s="40"/>
      <c r="Q10" s="40"/>
      <c r="R10" s="40" t="s">
        <v>458</v>
      </c>
      <c r="S10" s="40"/>
      <c r="T10" s="40"/>
    </row>
    <row r="11" spans="1:22" s="41" customFormat="1" ht="15" customHeight="1" x14ac:dyDescent="0.25">
      <c r="A11" s="488"/>
      <c r="B11" s="488"/>
      <c r="C11" s="488"/>
      <c r="D11" s="234"/>
      <c r="E11" s="496" t="s">
        <v>460</v>
      </c>
      <c r="F11" s="496"/>
      <c r="G11" s="496"/>
      <c r="H11" s="234"/>
      <c r="I11" s="234"/>
      <c r="J11" s="496" t="s">
        <v>461</v>
      </c>
      <c r="K11" s="496"/>
      <c r="L11" s="496"/>
      <c r="M11" s="234"/>
      <c r="N11" s="234"/>
      <c r="O11" s="482" t="s">
        <v>462</v>
      </c>
      <c r="P11" s="482"/>
      <c r="Q11" s="482"/>
      <c r="R11" s="486" t="s">
        <v>462</v>
      </c>
      <c r="S11" s="482"/>
      <c r="T11" s="482"/>
    </row>
    <row r="12" spans="1:22" s="41" customFormat="1" ht="15" customHeight="1" x14ac:dyDescent="0.25">
      <c r="A12" s="488"/>
      <c r="B12" s="488"/>
      <c r="C12" s="488"/>
      <c r="D12" s="487" t="s">
        <v>463</v>
      </c>
      <c r="E12" s="235" t="s">
        <v>464</v>
      </c>
      <c r="F12" s="236"/>
      <c r="G12" s="236"/>
      <c r="H12" s="487" t="s">
        <v>465</v>
      </c>
      <c r="I12" s="488" t="s">
        <v>463</v>
      </c>
      <c r="J12" s="235" t="s">
        <v>464</v>
      </c>
      <c r="K12" s="236"/>
      <c r="L12" s="236"/>
      <c r="M12" s="487" t="s">
        <v>465</v>
      </c>
      <c r="N12" s="488" t="s">
        <v>466</v>
      </c>
      <c r="O12" s="489" t="s">
        <v>467</v>
      </c>
      <c r="P12" s="491" t="s">
        <v>468</v>
      </c>
      <c r="Q12" s="491" t="s">
        <v>469</v>
      </c>
      <c r="R12" s="493" t="s">
        <v>467</v>
      </c>
      <c r="S12" s="491" t="s">
        <v>468</v>
      </c>
      <c r="T12" s="491" t="s">
        <v>469</v>
      </c>
    </row>
    <row r="13" spans="1:22" s="41" customFormat="1" ht="15" customHeight="1" x14ac:dyDescent="0.25">
      <c r="A13" s="488"/>
      <c r="B13" s="488"/>
      <c r="C13" s="488"/>
      <c r="D13" s="487"/>
      <c r="E13" s="236" t="s">
        <v>470</v>
      </c>
      <c r="F13" s="236" t="s">
        <v>467</v>
      </c>
      <c r="G13" s="236" t="s">
        <v>471</v>
      </c>
      <c r="H13" s="487"/>
      <c r="I13" s="488"/>
      <c r="J13" s="236" t="s">
        <v>470</v>
      </c>
      <c r="K13" s="236" t="s">
        <v>467</v>
      </c>
      <c r="L13" s="236" t="s">
        <v>471</v>
      </c>
      <c r="M13" s="487"/>
      <c r="N13" s="488"/>
      <c r="O13" s="490"/>
      <c r="P13" s="492"/>
      <c r="Q13" s="492"/>
      <c r="R13" s="494"/>
      <c r="S13" s="492"/>
      <c r="T13" s="492"/>
    </row>
    <row r="14" spans="1:22" s="41" customFormat="1" ht="15" customHeight="1" x14ac:dyDescent="0.25">
      <c r="A14" s="488"/>
      <c r="B14" s="488"/>
      <c r="C14" s="488"/>
      <c r="D14" s="487"/>
      <c r="E14" s="236" t="s">
        <v>472</v>
      </c>
      <c r="F14" s="236" t="s">
        <v>473</v>
      </c>
      <c r="G14" s="236" t="s">
        <v>464</v>
      </c>
      <c r="H14" s="487"/>
      <c r="I14" s="488"/>
      <c r="J14" s="236" t="s">
        <v>472</v>
      </c>
      <c r="K14" s="236" t="s">
        <v>473</v>
      </c>
      <c r="L14" s="236" t="s">
        <v>464</v>
      </c>
      <c r="M14" s="487"/>
      <c r="N14" s="488"/>
      <c r="O14" s="490"/>
      <c r="P14" s="492"/>
      <c r="Q14" s="492"/>
      <c r="R14" s="494"/>
      <c r="S14" s="492"/>
      <c r="T14" s="492"/>
    </row>
    <row r="15" spans="1:22" s="41" customFormat="1" ht="15" customHeight="1" x14ac:dyDescent="0.25">
      <c r="A15" s="488"/>
      <c r="B15" s="488"/>
      <c r="C15" s="488"/>
      <c r="D15" s="487"/>
      <c r="E15" s="236" t="s">
        <v>474</v>
      </c>
      <c r="F15" s="236" t="s">
        <v>475</v>
      </c>
      <c r="G15" s="236"/>
      <c r="H15" s="487"/>
      <c r="I15" s="488"/>
      <c r="J15" s="236" t="s">
        <v>474</v>
      </c>
      <c r="K15" s="236" t="s">
        <v>475</v>
      </c>
      <c r="L15" s="236"/>
      <c r="M15" s="487"/>
      <c r="N15" s="488"/>
      <c r="O15" s="490"/>
      <c r="P15" s="492"/>
      <c r="Q15" s="492"/>
      <c r="R15" s="494"/>
      <c r="S15" s="492"/>
      <c r="T15" s="492"/>
    </row>
    <row r="16" spans="1:22" s="45" customFormat="1" ht="15" customHeight="1" thickBot="1" x14ac:dyDescent="0.3">
      <c r="A16" s="488"/>
      <c r="B16" s="488"/>
      <c r="C16" s="488"/>
      <c r="D16" s="258" t="s">
        <v>476</v>
      </c>
      <c r="E16" s="258" t="s">
        <v>477</v>
      </c>
      <c r="F16" s="258" t="s">
        <v>478</v>
      </c>
      <c r="G16" s="258" t="s">
        <v>479</v>
      </c>
      <c r="H16" s="236" t="s">
        <v>480</v>
      </c>
      <c r="I16" s="259" t="s">
        <v>481</v>
      </c>
      <c r="J16" s="259" t="s">
        <v>482</v>
      </c>
      <c r="K16" s="258" t="s">
        <v>1104</v>
      </c>
      <c r="L16" s="259" t="s">
        <v>483</v>
      </c>
      <c r="M16" s="236" t="s">
        <v>484</v>
      </c>
      <c r="N16" s="236" t="s">
        <v>485</v>
      </c>
      <c r="O16" s="42" t="s">
        <v>486</v>
      </c>
      <c r="P16" s="42" t="s">
        <v>487</v>
      </c>
      <c r="Q16" s="43" t="s">
        <v>488</v>
      </c>
      <c r="R16" s="44" t="s">
        <v>489</v>
      </c>
      <c r="S16" s="42" t="s">
        <v>490</v>
      </c>
      <c r="T16" s="43" t="s">
        <v>491</v>
      </c>
      <c r="V16" s="45" t="s">
        <v>492</v>
      </c>
    </row>
    <row r="17" spans="1:22" s="45" customFormat="1" ht="6.75" customHeight="1" thickBot="1" x14ac:dyDescent="0.35">
      <c r="A17" s="260"/>
      <c r="B17" s="260"/>
      <c r="C17" s="260"/>
      <c r="D17" s="261"/>
      <c r="E17" s="261"/>
      <c r="F17" s="261"/>
      <c r="G17" s="261"/>
      <c r="H17" s="262"/>
      <c r="I17" s="262"/>
      <c r="J17" s="263"/>
      <c r="K17" s="263"/>
      <c r="L17" s="261"/>
      <c r="M17" s="263"/>
      <c r="N17" s="262"/>
      <c r="O17" s="262"/>
      <c r="P17" s="264"/>
      <c r="Q17" s="264"/>
      <c r="R17" s="265"/>
      <c r="S17" s="266"/>
      <c r="T17" s="264"/>
      <c r="U17" s="265"/>
      <c r="V17" s="267"/>
    </row>
    <row r="18" spans="1:22" ht="15" customHeight="1" x14ac:dyDescent="0.25">
      <c r="A18" s="452"/>
      <c r="B18" s="453"/>
      <c r="C18" s="325" t="s">
        <v>840</v>
      </c>
      <c r="D18" s="470">
        <f>SUM(D19:D278)</f>
        <v>148393.86486199996</v>
      </c>
      <c r="E18" s="470">
        <f t="shared" ref="E18:T18" si="0">SUM(E19:E278)</f>
        <v>66552.281891000006</v>
      </c>
      <c r="F18" s="470">
        <f t="shared" si="0"/>
        <v>0</v>
      </c>
      <c r="G18" s="470">
        <f t="shared" si="0"/>
        <v>11239.38986961</v>
      </c>
      <c r="H18" s="470">
        <f t="shared" si="0"/>
        <v>70602.193101390032</v>
      </c>
      <c r="I18" s="470">
        <f t="shared" si="0"/>
        <v>134868.62484243201</v>
      </c>
      <c r="J18" s="470">
        <f t="shared" si="0"/>
        <v>23096.984154658825</v>
      </c>
      <c r="K18" s="470">
        <f t="shared" si="0"/>
        <v>0</v>
      </c>
      <c r="L18" s="470">
        <f t="shared" si="0"/>
        <v>8928.115128049998</v>
      </c>
      <c r="M18" s="470">
        <f>SUM(M19:M278)</f>
        <v>102843.52555972316</v>
      </c>
      <c r="N18" s="469">
        <f>IF(OR(H18=0,M18=0),"N.A.",IF((((M18-H18)/H18))*100&gt;=500,"500&lt;",IF((((M18-H18)/H18))*100&lt;=-500,"&lt;-500",(((M18-H18)/H18))*100)))</f>
        <v>45.666191150793516</v>
      </c>
      <c r="O18" s="46">
        <f t="shared" si="0"/>
        <v>19141.999997999996</v>
      </c>
      <c r="P18" s="46">
        <f t="shared" si="0"/>
        <v>47410.281893000007</v>
      </c>
      <c r="Q18" s="46">
        <f t="shared" si="0"/>
        <v>66552.281891000006</v>
      </c>
      <c r="R18" s="46">
        <f t="shared" si="0"/>
        <v>14709.493547889995</v>
      </c>
      <c r="S18" s="46">
        <f t="shared" si="0"/>
        <v>8387.4906067688298</v>
      </c>
      <c r="T18" s="46">
        <f t="shared" si="0"/>
        <v>23096.984154658825</v>
      </c>
      <c r="V18" s="48">
        <f>COUNTIF(M19:M278,"&lt;0")</f>
        <v>8</v>
      </c>
    </row>
    <row r="19" spans="1:22" s="51" customFormat="1" ht="13.5" x14ac:dyDescent="0.25">
      <c r="A19" s="455">
        <v>1</v>
      </c>
      <c r="B19" s="455" t="s">
        <v>493</v>
      </c>
      <c r="C19" s="456" t="s">
        <v>494</v>
      </c>
      <c r="D19" s="457">
        <v>0</v>
      </c>
      <c r="E19" s="458">
        <v>0</v>
      </c>
      <c r="F19" s="458">
        <v>0</v>
      </c>
      <c r="G19" s="457">
        <v>0</v>
      </c>
      <c r="H19" s="454">
        <f t="shared" ref="H19:H82" si="1">D19-E19-G19</f>
        <v>0</v>
      </c>
      <c r="I19" s="457">
        <v>0</v>
      </c>
      <c r="J19" s="457">
        <v>0</v>
      </c>
      <c r="K19" s="457">
        <v>0</v>
      </c>
      <c r="L19" s="457">
        <v>0</v>
      </c>
      <c r="M19" s="457">
        <f>I19-J19-L19</f>
        <v>0</v>
      </c>
      <c r="N19" s="454" t="str">
        <f t="shared" ref="N19:N82" si="2">IF(OR(H19=0,M19=0),"N.A.",IF((((M19-H19)/H19))*100&gt;=500,"500&lt;",IF((((M19-H19)/H19))*100&lt;=-500,"&lt;-500",(((M19-H19)/H19))*100)))</f>
        <v>N.A.</v>
      </c>
      <c r="O19" s="49">
        <f>'[10]ENERO '!O16+[10]FEBRERO!O16+[10]MARZO!O16+[10]ABRIL!O16+[10]MAYO!O16+[10]JUNIO!O16+[10]JULIO!O16+[10]AGOSTO!O16+[10]SEPTIEMBRE!O16+[10]OCTUBRE!O16+[10]NOVIEMBRE!O16+[10]DICIEMBRE!O16</f>
        <v>0</v>
      </c>
      <c r="P19" s="49">
        <f>'[10]ENERO '!P16+[10]FEBRERO!P16+[10]MARZO!P16+[10]ABRIL!P16+[10]MAYO!P16+[10]JUNIO!P16+[10]JULIO!P16+[10]AGOSTO!P16+[10]SEPTIEMBRE!P16+[10]OCTUBRE!P16+[10]NOVIEMBRE!P16+[10]DICIEMBRE!P16</f>
        <v>0</v>
      </c>
      <c r="Q19" s="50">
        <f t="shared" ref="Q19:Q82" si="3">O19+P19</f>
        <v>0</v>
      </c>
      <c r="R19" s="49">
        <f>'[10]ENERO '!R16+[10]FEBRERO!R16+[10]MARZO!R16+[10]ABRIL!R16+[10]MAYO!R16+[10]JUNIO!R16+[10]JULIO!R16+[10]AGOSTO!R16+[10]SEPTIEMBRE!R16+[10]OCTUBRE!R16+[10]NOVIEMBRE!R16+[10]DICIEMBRE!R16</f>
        <v>0</v>
      </c>
      <c r="S19" s="49">
        <v>0</v>
      </c>
      <c r="T19" s="50">
        <f>R19+S19</f>
        <v>0</v>
      </c>
    </row>
    <row r="20" spans="1:22" s="51" customFormat="1" ht="13.5" x14ac:dyDescent="0.25">
      <c r="A20" s="455">
        <v>2</v>
      </c>
      <c r="B20" s="455" t="s">
        <v>495</v>
      </c>
      <c r="C20" s="456" t="s">
        <v>496</v>
      </c>
      <c r="D20" s="457">
        <v>0</v>
      </c>
      <c r="E20" s="458">
        <v>0</v>
      </c>
      <c r="F20" s="458">
        <v>0</v>
      </c>
      <c r="G20" s="457">
        <v>0</v>
      </c>
      <c r="H20" s="454">
        <f t="shared" si="1"/>
        <v>0</v>
      </c>
      <c r="I20" s="457">
        <v>0</v>
      </c>
      <c r="J20" s="457">
        <v>0</v>
      </c>
      <c r="K20" s="457">
        <v>0</v>
      </c>
      <c r="L20" s="457">
        <v>0</v>
      </c>
      <c r="M20" s="457">
        <f t="shared" ref="M20:M83" si="4">I20-J20-L20</f>
        <v>0</v>
      </c>
      <c r="N20" s="454" t="str">
        <f t="shared" si="2"/>
        <v>N.A.</v>
      </c>
      <c r="O20" s="49">
        <f>'[10]ENERO '!O17+[10]FEBRERO!O17+[10]MARZO!O17+[10]ABRIL!O17+[10]MAYO!O17+[10]JUNIO!O17+[10]JULIO!O17+[10]AGOSTO!O17+[10]SEPTIEMBRE!O17+[10]OCTUBRE!O17+[10]NOVIEMBRE!O17+[10]DICIEMBRE!O17</f>
        <v>0</v>
      </c>
      <c r="P20" s="49">
        <f>'[10]ENERO '!P17+[10]FEBRERO!P17+[10]MARZO!P17+[10]ABRIL!P17+[10]MAYO!P17+[10]JUNIO!P17+[10]JULIO!P17+[10]AGOSTO!P17+[10]SEPTIEMBRE!P17+[10]OCTUBRE!P17+[10]NOVIEMBRE!P17+[10]DICIEMBRE!P17</f>
        <v>0</v>
      </c>
      <c r="Q20" s="50">
        <f t="shared" si="3"/>
        <v>0</v>
      </c>
      <c r="R20" s="49">
        <f>'[10]ENERO '!R17+[10]FEBRERO!R17+[10]MARZO!R17+[10]ABRIL!R17+[10]MAYO!R17+[10]JUNIO!R17+[10]JULIO!R17+[10]AGOSTO!R17+[10]SEPTIEMBRE!R17+[10]OCTUBRE!R17+[10]NOVIEMBRE!R17+[10]DICIEMBRE!R17</f>
        <v>0</v>
      </c>
      <c r="S20" s="49">
        <v>0</v>
      </c>
      <c r="T20" s="50">
        <f t="shared" ref="T20:T83" si="5">R20+S20</f>
        <v>0</v>
      </c>
    </row>
    <row r="21" spans="1:22" s="51" customFormat="1" ht="13.5" x14ac:dyDescent="0.25">
      <c r="A21" s="455">
        <v>3</v>
      </c>
      <c r="B21" s="455" t="s">
        <v>497</v>
      </c>
      <c r="C21" s="456" t="s">
        <v>498</v>
      </c>
      <c r="D21" s="457">
        <v>0</v>
      </c>
      <c r="E21" s="458">
        <v>0</v>
      </c>
      <c r="F21" s="458">
        <v>0</v>
      </c>
      <c r="G21" s="457">
        <v>0</v>
      </c>
      <c r="H21" s="454">
        <f t="shared" si="1"/>
        <v>0</v>
      </c>
      <c r="I21" s="457">
        <v>0</v>
      </c>
      <c r="J21" s="457">
        <v>0</v>
      </c>
      <c r="K21" s="457">
        <v>0</v>
      </c>
      <c r="L21" s="457">
        <v>0</v>
      </c>
      <c r="M21" s="457">
        <f t="shared" si="4"/>
        <v>0</v>
      </c>
      <c r="N21" s="454" t="str">
        <f t="shared" si="2"/>
        <v>N.A.</v>
      </c>
      <c r="O21" s="49">
        <f>'[10]ENERO '!O18+[10]FEBRERO!O18+[10]MARZO!O18+[10]ABRIL!O18+[10]MAYO!O18+[10]JUNIO!O18+[10]JULIO!O18+[10]AGOSTO!O18+[10]SEPTIEMBRE!O18+[10]OCTUBRE!O18+[10]NOVIEMBRE!O18+[10]DICIEMBRE!O18</f>
        <v>0</v>
      </c>
      <c r="P21" s="49">
        <f>'[10]ENERO '!P18+[10]FEBRERO!P18+[10]MARZO!P18+[10]ABRIL!P18+[10]MAYO!P18+[10]JUNIO!P18+[10]JULIO!P18+[10]AGOSTO!P18+[10]SEPTIEMBRE!P18+[10]OCTUBRE!P18+[10]NOVIEMBRE!P18+[10]DICIEMBRE!P18</f>
        <v>0</v>
      </c>
      <c r="Q21" s="50">
        <f t="shared" si="3"/>
        <v>0</v>
      </c>
      <c r="R21" s="49">
        <f>'[10]ENERO '!R18+[10]FEBRERO!R18+[10]MARZO!R18+[10]ABRIL!R18+[10]MAYO!R18+[10]JUNIO!R18+[10]JULIO!R18+[10]AGOSTO!R18+[10]SEPTIEMBRE!R18+[10]OCTUBRE!R18+[10]NOVIEMBRE!R18+[10]DICIEMBRE!R18</f>
        <v>0</v>
      </c>
      <c r="S21" s="49">
        <v>0</v>
      </c>
      <c r="T21" s="50">
        <f t="shared" si="5"/>
        <v>0</v>
      </c>
    </row>
    <row r="22" spans="1:22" s="51" customFormat="1" ht="13.5" x14ac:dyDescent="0.25">
      <c r="A22" s="455">
        <v>4</v>
      </c>
      <c r="B22" s="455" t="s">
        <v>495</v>
      </c>
      <c r="C22" s="456" t="s">
        <v>499</v>
      </c>
      <c r="D22" s="457">
        <v>0</v>
      </c>
      <c r="E22" s="458">
        <v>0</v>
      </c>
      <c r="F22" s="458">
        <v>0</v>
      </c>
      <c r="G22" s="457">
        <v>0</v>
      </c>
      <c r="H22" s="454">
        <f t="shared" si="1"/>
        <v>0</v>
      </c>
      <c r="I22" s="457">
        <v>0</v>
      </c>
      <c r="J22" s="457">
        <v>0</v>
      </c>
      <c r="K22" s="457">
        <v>0</v>
      </c>
      <c r="L22" s="457">
        <v>0</v>
      </c>
      <c r="M22" s="457">
        <f t="shared" si="4"/>
        <v>0</v>
      </c>
      <c r="N22" s="454" t="str">
        <f t="shared" si="2"/>
        <v>N.A.</v>
      </c>
      <c r="O22" s="49">
        <f>'[10]ENERO '!O19+[10]FEBRERO!O19+[10]MARZO!O19+[10]ABRIL!O19+[10]MAYO!O19+[10]JUNIO!O19+[10]JULIO!O19+[10]AGOSTO!O19+[10]SEPTIEMBRE!O19+[10]OCTUBRE!O19+[10]NOVIEMBRE!O19+[10]DICIEMBRE!O19</f>
        <v>0</v>
      </c>
      <c r="P22" s="49">
        <f>'[10]ENERO '!P19+[10]FEBRERO!P19+[10]MARZO!P19+[10]ABRIL!P19+[10]MAYO!P19+[10]JUNIO!P19+[10]JULIO!P19+[10]AGOSTO!P19+[10]SEPTIEMBRE!P19+[10]OCTUBRE!P19+[10]NOVIEMBRE!P19+[10]DICIEMBRE!P19</f>
        <v>0</v>
      </c>
      <c r="Q22" s="50">
        <f t="shared" si="3"/>
        <v>0</v>
      </c>
      <c r="R22" s="49">
        <f>'[10]ENERO '!R19+[10]FEBRERO!R19+[10]MARZO!R19+[10]ABRIL!R19+[10]MAYO!R19+[10]JUNIO!R19+[10]JULIO!R19+[10]AGOSTO!R19+[10]SEPTIEMBRE!R19+[10]OCTUBRE!R19+[10]NOVIEMBRE!R19+[10]DICIEMBRE!R19</f>
        <v>0</v>
      </c>
      <c r="S22" s="49">
        <v>0</v>
      </c>
      <c r="T22" s="50">
        <f t="shared" si="5"/>
        <v>0</v>
      </c>
    </row>
    <row r="23" spans="1:22" s="51" customFormat="1" ht="13.5" x14ac:dyDescent="0.25">
      <c r="A23" s="455">
        <v>5</v>
      </c>
      <c r="B23" s="455" t="s">
        <v>500</v>
      </c>
      <c r="C23" s="456" t="s">
        <v>501</v>
      </c>
      <c r="D23" s="457">
        <v>0</v>
      </c>
      <c r="E23" s="458">
        <v>0</v>
      </c>
      <c r="F23" s="458">
        <v>0</v>
      </c>
      <c r="G23" s="457">
        <v>0</v>
      </c>
      <c r="H23" s="454">
        <f t="shared" si="1"/>
        <v>0</v>
      </c>
      <c r="I23" s="457">
        <v>0</v>
      </c>
      <c r="J23" s="457">
        <v>0</v>
      </c>
      <c r="K23" s="457">
        <v>0</v>
      </c>
      <c r="L23" s="457">
        <v>0</v>
      </c>
      <c r="M23" s="457">
        <f t="shared" si="4"/>
        <v>0</v>
      </c>
      <c r="N23" s="454" t="str">
        <f t="shared" si="2"/>
        <v>N.A.</v>
      </c>
      <c r="O23" s="49">
        <f>'[10]ENERO '!O20+[10]FEBRERO!O20+[10]MARZO!O20+[10]ABRIL!O20+[10]MAYO!O20+[10]JUNIO!O20+[10]JULIO!O20+[10]AGOSTO!O20+[10]SEPTIEMBRE!O20+[10]OCTUBRE!O20+[10]NOVIEMBRE!O20+[10]DICIEMBRE!O20</f>
        <v>0</v>
      </c>
      <c r="P23" s="49">
        <f>'[10]ENERO '!P20+[10]FEBRERO!P20+[10]MARZO!P20+[10]ABRIL!P20+[10]MAYO!P20+[10]JUNIO!P20+[10]JULIO!P20+[10]AGOSTO!P20+[10]SEPTIEMBRE!P20+[10]OCTUBRE!P20+[10]NOVIEMBRE!P20+[10]DICIEMBRE!P20</f>
        <v>0</v>
      </c>
      <c r="Q23" s="50">
        <f t="shared" si="3"/>
        <v>0</v>
      </c>
      <c r="R23" s="49">
        <f>'[10]ENERO '!R20+[10]FEBRERO!R20+[10]MARZO!R20+[10]ABRIL!R20+[10]MAYO!R20+[10]JUNIO!R20+[10]JULIO!R20+[10]AGOSTO!R20+[10]SEPTIEMBRE!R20+[10]OCTUBRE!R20+[10]NOVIEMBRE!R20+[10]DICIEMBRE!R20</f>
        <v>0</v>
      </c>
      <c r="S23" s="49">
        <v>0</v>
      </c>
      <c r="T23" s="50">
        <f t="shared" si="5"/>
        <v>0</v>
      </c>
    </row>
    <row r="24" spans="1:22" s="51" customFormat="1" ht="13.5" x14ac:dyDescent="0.25">
      <c r="A24" s="455">
        <v>6</v>
      </c>
      <c r="B24" s="455" t="s">
        <v>495</v>
      </c>
      <c r="C24" s="456" t="s">
        <v>502</v>
      </c>
      <c r="D24" s="457">
        <v>0</v>
      </c>
      <c r="E24" s="458">
        <v>0</v>
      </c>
      <c r="F24" s="458">
        <v>0</v>
      </c>
      <c r="G24" s="457">
        <v>0</v>
      </c>
      <c r="H24" s="454">
        <f t="shared" si="1"/>
        <v>0</v>
      </c>
      <c r="I24" s="457">
        <v>0</v>
      </c>
      <c r="J24" s="457">
        <v>0</v>
      </c>
      <c r="K24" s="457">
        <v>0</v>
      </c>
      <c r="L24" s="457">
        <v>0</v>
      </c>
      <c r="M24" s="457">
        <f t="shared" si="4"/>
        <v>0</v>
      </c>
      <c r="N24" s="454" t="str">
        <f t="shared" si="2"/>
        <v>N.A.</v>
      </c>
      <c r="O24" s="49">
        <f>'[10]ENERO '!O21+[10]FEBRERO!O21+[10]MARZO!O21+[10]ABRIL!O21+[10]MAYO!O21+[10]JUNIO!O21+[10]JULIO!O21+[10]AGOSTO!O21+[10]SEPTIEMBRE!O21+[10]OCTUBRE!O21+[10]NOVIEMBRE!O21+[10]DICIEMBRE!O21</f>
        <v>0</v>
      </c>
      <c r="P24" s="49">
        <f>'[10]ENERO '!P21+[10]FEBRERO!P21+[10]MARZO!P21+[10]ABRIL!P21+[10]MAYO!P21+[10]JUNIO!P21+[10]JULIO!P21+[10]AGOSTO!P21+[10]SEPTIEMBRE!P21+[10]OCTUBRE!P21+[10]NOVIEMBRE!P21+[10]DICIEMBRE!P21</f>
        <v>0</v>
      </c>
      <c r="Q24" s="50">
        <f t="shared" si="3"/>
        <v>0</v>
      </c>
      <c r="R24" s="49">
        <f>'[10]ENERO '!R21+[10]FEBRERO!R21+[10]MARZO!R21+[10]ABRIL!R21+[10]MAYO!R21+[10]JUNIO!R21+[10]JULIO!R21+[10]AGOSTO!R21+[10]SEPTIEMBRE!R21+[10]OCTUBRE!R21+[10]NOVIEMBRE!R21+[10]DICIEMBRE!R21</f>
        <v>0</v>
      </c>
      <c r="S24" s="49">
        <v>0</v>
      </c>
      <c r="T24" s="50">
        <f t="shared" si="5"/>
        <v>0</v>
      </c>
    </row>
    <row r="25" spans="1:22" s="51" customFormat="1" ht="13.5" x14ac:dyDescent="0.25">
      <c r="A25" s="455">
        <v>7</v>
      </c>
      <c r="B25" s="455" t="s">
        <v>503</v>
      </c>
      <c r="C25" s="456" t="s">
        <v>504</v>
      </c>
      <c r="D25" s="457">
        <v>2492.3999999999996</v>
      </c>
      <c r="E25" s="458">
        <v>2034.0886668799999</v>
      </c>
      <c r="F25" s="458">
        <v>0</v>
      </c>
      <c r="G25" s="457">
        <v>15.432791910000006</v>
      </c>
      <c r="H25" s="454">
        <f t="shared" si="1"/>
        <v>442.87854120999975</v>
      </c>
      <c r="I25" s="457">
        <v>6365.3265446899995</v>
      </c>
      <c r="J25" s="457">
        <v>233.92969013000004</v>
      </c>
      <c r="K25" s="457">
        <v>0</v>
      </c>
      <c r="L25" s="457">
        <v>124.81584981</v>
      </c>
      <c r="M25" s="457">
        <f t="shared" si="4"/>
        <v>6006.581004749999</v>
      </c>
      <c r="N25" s="454" t="str">
        <f t="shared" si="2"/>
        <v>500&lt;</v>
      </c>
      <c r="O25" s="49">
        <f>'[10]ENERO '!O22+[10]FEBRERO!O22+[10]MARZO!O22+[10]ABRIL!O22+[10]MAYO!O22+[10]JUNIO!O22+[10]JULIO!O22+[10]AGOSTO!O22+[10]SEPTIEMBRE!O22+[10]OCTUBRE!O22+[10]NOVIEMBRE!O22+[10]DICIEMBRE!O22</f>
        <v>526.58866688000001</v>
      </c>
      <c r="P25" s="49">
        <f>'[10]ENERO '!P22+[10]FEBRERO!P22+[10]MARZO!P22+[10]ABRIL!P22+[10]MAYO!P22+[10]JUNIO!P22+[10]JULIO!P22+[10]AGOSTO!P22+[10]SEPTIEMBRE!P22+[10]OCTUBRE!P22+[10]NOVIEMBRE!P22+[10]DICIEMBRE!P22</f>
        <v>1507.5</v>
      </c>
      <c r="Q25" s="50">
        <f t="shared" si="3"/>
        <v>2034.0886668799999</v>
      </c>
      <c r="R25" s="49">
        <f>'[10]ENERO '!R22+[10]FEBRERO!R22+[10]MARZO!R22+[10]ABRIL!R22+[10]MAYO!R22+[10]JUNIO!R22+[10]JULIO!R22+[10]AGOSTO!R22+[10]SEPTIEMBRE!R22+[10]OCTUBRE!R22+[10]NOVIEMBRE!R22+[10]DICIEMBRE!R22</f>
        <v>142.85126903</v>
      </c>
      <c r="S25" s="49">
        <v>91.078421100000057</v>
      </c>
      <c r="T25" s="50">
        <f t="shared" si="5"/>
        <v>233.92969013000004</v>
      </c>
    </row>
    <row r="26" spans="1:22" s="51" customFormat="1" ht="13.5" x14ac:dyDescent="0.25">
      <c r="A26" s="455">
        <v>9</v>
      </c>
      <c r="B26" s="455" t="s">
        <v>505</v>
      </c>
      <c r="C26" s="456" t="s">
        <v>506</v>
      </c>
      <c r="D26" s="457">
        <v>0</v>
      </c>
      <c r="E26" s="458">
        <v>0</v>
      </c>
      <c r="F26" s="458">
        <v>0</v>
      </c>
      <c r="G26" s="457">
        <v>0</v>
      </c>
      <c r="H26" s="454">
        <f t="shared" si="1"/>
        <v>0</v>
      </c>
      <c r="I26" s="457">
        <v>0</v>
      </c>
      <c r="J26" s="457">
        <v>0</v>
      </c>
      <c r="K26" s="457">
        <v>0</v>
      </c>
      <c r="L26" s="457">
        <v>0</v>
      </c>
      <c r="M26" s="457">
        <f t="shared" si="4"/>
        <v>0</v>
      </c>
      <c r="N26" s="454" t="str">
        <f t="shared" si="2"/>
        <v>N.A.</v>
      </c>
      <c r="O26" s="49">
        <f>'[10]ENERO '!O23+[10]FEBRERO!O23+[10]MARZO!O23+[10]ABRIL!O23+[10]MAYO!O23+[10]JUNIO!O23+[10]JULIO!O23+[10]AGOSTO!O23+[10]SEPTIEMBRE!O23+[10]OCTUBRE!O23+[10]NOVIEMBRE!O23+[10]DICIEMBRE!O23</f>
        <v>0</v>
      </c>
      <c r="P26" s="49">
        <f>'[10]ENERO '!P23+[10]FEBRERO!P23+[10]MARZO!P23+[10]ABRIL!P23+[10]MAYO!P23+[10]JUNIO!P23+[10]JULIO!P23+[10]AGOSTO!P23+[10]SEPTIEMBRE!P23+[10]OCTUBRE!P23+[10]NOVIEMBRE!P23+[10]DICIEMBRE!P23</f>
        <v>0</v>
      </c>
      <c r="Q26" s="50">
        <f t="shared" si="3"/>
        <v>0</v>
      </c>
      <c r="R26" s="49">
        <f>'[10]ENERO '!R23+[10]FEBRERO!R23+[10]MARZO!R23+[10]ABRIL!R23+[10]MAYO!R23+[10]JUNIO!R23+[10]JULIO!R23+[10]AGOSTO!R23+[10]SEPTIEMBRE!R23+[10]OCTUBRE!R23+[10]NOVIEMBRE!R23+[10]DICIEMBRE!R23</f>
        <v>0</v>
      </c>
      <c r="S26" s="49">
        <v>0</v>
      </c>
      <c r="T26" s="50">
        <f t="shared" si="5"/>
        <v>0</v>
      </c>
    </row>
    <row r="27" spans="1:22" s="51" customFormat="1" ht="13.5" x14ac:dyDescent="0.25">
      <c r="A27" s="459">
        <v>10</v>
      </c>
      <c r="B27" s="455" t="s">
        <v>505</v>
      </c>
      <c r="C27" s="456" t="s">
        <v>507</v>
      </c>
      <c r="D27" s="457">
        <v>0</v>
      </c>
      <c r="E27" s="458">
        <v>0</v>
      </c>
      <c r="F27" s="458">
        <v>0</v>
      </c>
      <c r="G27" s="457">
        <v>0</v>
      </c>
      <c r="H27" s="454">
        <f t="shared" si="1"/>
        <v>0</v>
      </c>
      <c r="I27" s="457">
        <v>0</v>
      </c>
      <c r="J27" s="457">
        <v>0</v>
      </c>
      <c r="K27" s="457">
        <v>0</v>
      </c>
      <c r="L27" s="457">
        <v>0</v>
      </c>
      <c r="M27" s="457">
        <f t="shared" si="4"/>
        <v>0</v>
      </c>
      <c r="N27" s="454" t="str">
        <f t="shared" si="2"/>
        <v>N.A.</v>
      </c>
      <c r="O27" s="49">
        <f>'[10]ENERO '!O24+[10]FEBRERO!O24+[10]MARZO!O24+[10]ABRIL!O24+[10]MAYO!O24+[10]JUNIO!O24+[10]JULIO!O24+[10]AGOSTO!O24+[10]SEPTIEMBRE!O24+[10]OCTUBRE!O24+[10]NOVIEMBRE!O24+[10]DICIEMBRE!O24</f>
        <v>0</v>
      </c>
      <c r="P27" s="49">
        <f>'[10]ENERO '!P24+[10]FEBRERO!P24+[10]MARZO!P24+[10]ABRIL!P24+[10]MAYO!P24+[10]JUNIO!P24+[10]JULIO!P24+[10]AGOSTO!P24+[10]SEPTIEMBRE!P24+[10]OCTUBRE!P24+[10]NOVIEMBRE!P24+[10]DICIEMBRE!P24</f>
        <v>0</v>
      </c>
      <c r="Q27" s="50">
        <f t="shared" si="3"/>
        <v>0</v>
      </c>
      <c r="R27" s="49">
        <f>'[10]ENERO '!R24+[10]FEBRERO!R24+[10]MARZO!R24+[10]ABRIL!R24+[10]MAYO!R24+[10]JUNIO!R24+[10]JULIO!R24+[10]AGOSTO!R24+[10]SEPTIEMBRE!R24+[10]OCTUBRE!R24+[10]NOVIEMBRE!R24+[10]DICIEMBRE!R24</f>
        <v>0</v>
      </c>
      <c r="S27" s="49">
        <v>0</v>
      </c>
      <c r="T27" s="50">
        <f t="shared" si="5"/>
        <v>0</v>
      </c>
    </row>
    <row r="28" spans="1:22" s="51" customFormat="1" ht="13.5" x14ac:dyDescent="0.25">
      <c r="A28" s="459">
        <v>11</v>
      </c>
      <c r="B28" s="455" t="s">
        <v>505</v>
      </c>
      <c r="C28" s="456" t="s">
        <v>508</v>
      </c>
      <c r="D28" s="457">
        <v>0</v>
      </c>
      <c r="E28" s="458">
        <v>0</v>
      </c>
      <c r="F28" s="458">
        <v>0</v>
      </c>
      <c r="G28" s="457">
        <v>0</v>
      </c>
      <c r="H28" s="454">
        <f t="shared" si="1"/>
        <v>0</v>
      </c>
      <c r="I28" s="457">
        <v>0</v>
      </c>
      <c r="J28" s="457">
        <v>0</v>
      </c>
      <c r="K28" s="457">
        <v>0</v>
      </c>
      <c r="L28" s="457">
        <v>0</v>
      </c>
      <c r="M28" s="457">
        <f t="shared" si="4"/>
        <v>0</v>
      </c>
      <c r="N28" s="454" t="str">
        <f t="shared" si="2"/>
        <v>N.A.</v>
      </c>
      <c r="O28" s="49">
        <f>'[10]ENERO '!O25+[10]FEBRERO!O25+[10]MARZO!O25+[10]ABRIL!O25+[10]MAYO!O25+[10]JUNIO!O25+[10]JULIO!O25+[10]AGOSTO!O25+[10]SEPTIEMBRE!O25+[10]OCTUBRE!O25+[10]NOVIEMBRE!O25+[10]DICIEMBRE!O25</f>
        <v>0</v>
      </c>
      <c r="P28" s="49">
        <f>'[10]ENERO '!P25+[10]FEBRERO!P25+[10]MARZO!P25+[10]ABRIL!P25+[10]MAYO!P25+[10]JUNIO!P25+[10]JULIO!P25+[10]AGOSTO!P25+[10]SEPTIEMBRE!P25+[10]OCTUBRE!P25+[10]NOVIEMBRE!P25+[10]DICIEMBRE!P25</f>
        <v>0</v>
      </c>
      <c r="Q28" s="50">
        <f t="shared" si="3"/>
        <v>0</v>
      </c>
      <c r="R28" s="49">
        <f>'[10]ENERO '!R25+[10]FEBRERO!R25+[10]MARZO!R25+[10]ABRIL!R25+[10]MAYO!R25+[10]JUNIO!R25+[10]JULIO!R25+[10]AGOSTO!R25+[10]SEPTIEMBRE!R25+[10]OCTUBRE!R25+[10]NOVIEMBRE!R25+[10]DICIEMBRE!R25</f>
        <v>0</v>
      </c>
      <c r="S28" s="49">
        <v>0</v>
      </c>
      <c r="T28" s="50">
        <f t="shared" si="5"/>
        <v>0</v>
      </c>
    </row>
    <row r="29" spans="1:22" s="51" customFormat="1" ht="13.5" x14ac:dyDescent="0.25">
      <c r="A29" s="459">
        <v>12</v>
      </c>
      <c r="B29" s="455" t="s">
        <v>509</v>
      </c>
      <c r="C29" s="456" t="s">
        <v>510</v>
      </c>
      <c r="D29" s="457">
        <v>0</v>
      </c>
      <c r="E29" s="458">
        <v>0</v>
      </c>
      <c r="F29" s="458">
        <v>0</v>
      </c>
      <c r="G29" s="457">
        <v>0</v>
      </c>
      <c r="H29" s="454">
        <f t="shared" si="1"/>
        <v>0</v>
      </c>
      <c r="I29" s="457">
        <v>0</v>
      </c>
      <c r="J29" s="457">
        <v>0</v>
      </c>
      <c r="K29" s="457">
        <v>0</v>
      </c>
      <c r="L29" s="457">
        <v>0</v>
      </c>
      <c r="M29" s="457">
        <f t="shared" si="4"/>
        <v>0</v>
      </c>
      <c r="N29" s="454" t="str">
        <f t="shared" si="2"/>
        <v>N.A.</v>
      </c>
      <c r="O29" s="49">
        <f>'[10]ENERO '!O26+[10]FEBRERO!O26+[10]MARZO!O26+[10]ABRIL!O26+[10]MAYO!O26+[10]JUNIO!O26+[10]JULIO!O26+[10]AGOSTO!O26+[10]SEPTIEMBRE!O26+[10]OCTUBRE!O26+[10]NOVIEMBRE!O26+[10]DICIEMBRE!O26</f>
        <v>0</v>
      </c>
      <c r="P29" s="49">
        <f>'[10]ENERO '!P26+[10]FEBRERO!P26+[10]MARZO!P26+[10]ABRIL!P26+[10]MAYO!P26+[10]JUNIO!P26+[10]JULIO!P26+[10]AGOSTO!P26+[10]SEPTIEMBRE!P26+[10]OCTUBRE!P26+[10]NOVIEMBRE!P26+[10]DICIEMBRE!P26</f>
        <v>0</v>
      </c>
      <c r="Q29" s="50">
        <f t="shared" si="3"/>
        <v>0</v>
      </c>
      <c r="R29" s="49">
        <f>'[10]ENERO '!R26+[10]FEBRERO!R26+[10]MARZO!R26+[10]ABRIL!R26+[10]MAYO!R26+[10]JUNIO!R26+[10]JULIO!R26+[10]AGOSTO!R26+[10]SEPTIEMBRE!R26+[10]OCTUBRE!R26+[10]NOVIEMBRE!R26+[10]DICIEMBRE!R26</f>
        <v>0</v>
      </c>
      <c r="S29" s="49">
        <v>0</v>
      </c>
      <c r="T29" s="50">
        <f t="shared" si="5"/>
        <v>0</v>
      </c>
    </row>
    <row r="30" spans="1:22" s="51" customFormat="1" ht="13.5" x14ac:dyDescent="0.25">
      <c r="A30" s="459">
        <v>13</v>
      </c>
      <c r="B30" s="455" t="s">
        <v>509</v>
      </c>
      <c r="C30" s="456" t="s">
        <v>511</v>
      </c>
      <c r="D30" s="457">
        <v>0</v>
      </c>
      <c r="E30" s="458">
        <v>0</v>
      </c>
      <c r="F30" s="458">
        <v>0</v>
      </c>
      <c r="G30" s="457">
        <v>0</v>
      </c>
      <c r="H30" s="454">
        <f t="shared" si="1"/>
        <v>0</v>
      </c>
      <c r="I30" s="457">
        <v>0</v>
      </c>
      <c r="J30" s="457">
        <v>0</v>
      </c>
      <c r="K30" s="457">
        <v>0</v>
      </c>
      <c r="L30" s="457">
        <v>0</v>
      </c>
      <c r="M30" s="457">
        <f t="shared" si="4"/>
        <v>0</v>
      </c>
      <c r="N30" s="454" t="str">
        <f t="shared" si="2"/>
        <v>N.A.</v>
      </c>
      <c r="O30" s="49">
        <f>'[10]ENERO '!O27+[10]FEBRERO!O27+[10]MARZO!O27+[10]ABRIL!O27+[10]MAYO!O27+[10]JUNIO!O27+[10]JULIO!O27+[10]AGOSTO!O27+[10]SEPTIEMBRE!O27+[10]OCTUBRE!O27+[10]NOVIEMBRE!O27+[10]DICIEMBRE!O27</f>
        <v>0</v>
      </c>
      <c r="P30" s="49">
        <f>'[10]ENERO '!P27+[10]FEBRERO!P27+[10]MARZO!P27+[10]ABRIL!P27+[10]MAYO!P27+[10]JUNIO!P27+[10]JULIO!P27+[10]AGOSTO!P27+[10]SEPTIEMBRE!P27+[10]OCTUBRE!P27+[10]NOVIEMBRE!P27+[10]DICIEMBRE!P27</f>
        <v>0</v>
      </c>
      <c r="Q30" s="50">
        <f t="shared" si="3"/>
        <v>0</v>
      </c>
      <c r="R30" s="49">
        <f>'[10]ENERO '!R27+[10]FEBRERO!R27+[10]MARZO!R27+[10]ABRIL!R27+[10]MAYO!R27+[10]JUNIO!R27+[10]JULIO!R27+[10]AGOSTO!R27+[10]SEPTIEMBRE!R27+[10]OCTUBRE!R27+[10]NOVIEMBRE!R27+[10]DICIEMBRE!R27</f>
        <v>0</v>
      </c>
      <c r="S30" s="49">
        <v>0</v>
      </c>
      <c r="T30" s="50">
        <f t="shared" si="5"/>
        <v>0</v>
      </c>
    </row>
    <row r="31" spans="1:22" s="51" customFormat="1" ht="13.5" x14ac:dyDescent="0.25">
      <c r="A31" s="459">
        <v>14</v>
      </c>
      <c r="B31" s="455" t="s">
        <v>509</v>
      </c>
      <c r="C31" s="456" t="s">
        <v>512</v>
      </c>
      <c r="D31" s="457">
        <v>0</v>
      </c>
      <c r="E31" s="458">
        <v>0</v>
      </c>
      <c r="F31" s="458">
        <v>0</v>
      </c>
      <c r="G31" s="457">
        <v>0</v>
      </c>
      <c r="H31" s="454">
        <f t="shared" si="1"/>
        <v>0</v>
      </c>
      <c r="I31" s="457">
        <v>0</v>
      </c>
      <c r="J31" s="457">
        <v>0</v>
      </c>
      <c r="K31" s="457">
        <v>0</v>
      </c>
      <c r="L31" s="457">
        <v>0</v>
      </c>
      <c r="M31" s="457">
        <f t="shared" si="4"/>
        <v>0</v>
      </c>
      <c r="N31" s="454" t="str">
        <f t="shared" si="2"/>
        <v>N.A.</v>
      </c>
      <c r="O31" s="49">
        <f>'[10]ENERO '!O28+[10]FEBRERO!O28+[10]MARZO!O28+[10]ABRIL!O28+[10]MAYO!O28+[10]JUNIO!O28+[10]JULIO!O28+[10]AGOSTO!O28+[10]SEPTIEMBRE!O28+[10]OCTUBRE!O28+[10]NOVIEMBRE!O28+[10]DICIEMBRE!O28</f>
        <v>0</v>
      </c>
      <c r="P31" s="49">
        <f>'[10]ENERO '!P28+[10]FEBRERO!P28+[10]MARZO!P28+[10]ABRIL!P28+[10]MAYO!P28+[10]JUNIO!P28+[10]JULIO!P28+[10]AGOSTO!P28+[10]SEPTIEMBRE!P28+[10]OCTUBRE!P28+[10]NOVIEMBRE!P28+[10]DICIEMBRE!P28</f>
        <v>0</v>
      </c>
      <c r="Q31" s="50">
        <f t="shared" si="3"/>
        <v>0</v>
      </c>
      <c r="R31" s="49">
        <f>'[10]ENERO '!R28+[10]FEBRERO!R28+[10]MARZO!R28+[10]ABRIL!R28+[10]MAYO!R28+[10]JUNIO!R28+[10]JULIO!R28+[10]AGOSTO!R28+[10]SEPTIEMBRE!R28+[10]OCTUBRE!R28+[10]NOVIEMBRE!R28+[10]DICIEMBRE!R28</f>
        <v>0</v>
      </c>
      <c r="S31" s="49">
        <v>0</v>
      </c>
      <c r="T31" s="50">
        <f t="shared" si="5"/>
        <v>0</v>
      </c>
    </row>
    <row r="32" spans="1:22" s="51" customFormat="1" ht="13.5" x14ac:dyDescent="0.25">
      <c r="A32" s="459">
        <v>15</v>
      </c>
      <c r="B32" s="455" t="s">
        <v>509</v>
      </c>
      <c r="C32" s="456" t="s">
        <v>513</v>
      </c>
      <c r="D32" s="457">
        <v>0</v>
      </c>
      <c r="E32" s="458">
        <v>0</v>
      </c>
      <c r="F32" s="458">
        <v>0</v>
      </c>
      <c r="G32" s="457">
        <v>0</v>
      </c>
      <c r="H32" s="454">
        <f t="shared" si="1"/>
        <v>0</v>
      </c>
      <c r="I32" s="457">
        <v>0</v>
      </c>
      <c r="J32" s="457">
        <v>0</v>
      </c>
      <c r="K32" s="457">
        <v>0</v>
      </c>
      <c r="L32" s="457">
        <v>0</v>
      </c>
      <c r="M32" s="457">
        <f t="shared" si="4"/>
        <v>0</v>
      </c>
      <c r="N32" s="454" t="str">
        <f t="shared" si="2"/>
        <v>N.A.</v>
      </c>
      <c r="O32" s="49">
        <f>'[10]ENERO '!O29+[10]FEBRERO!O29+[10]MARZO!O29+[10]ABRIL!O29+[10]MAYO!O29+[10]JUNIO!O29+[10]JULIO!O29+[10]AGOSTO!O29+[10]SEPTIEMBRE!O29+[10]OCTUBRE!O29+[10]NOVIEMBRE!O29+[10]DICIEMBRE!O29</f>
        <v>0</v>
      </c>
      <c r="P32" s="49">
        <f>'[10]ENERO '!P29+[10]FEBRERO!P29+[10]MARZO!P29+[10]ABRIL!P29+[10]MAYO!P29+[10]JUNIO!P29+[10]JULIO!P29+[10]AGOSTO!P29+[10]SEPTIEMBRE!P29+[10]OCTUBRE!P29+[10]NOVIEMBRE!P29+[10]DICIEMBRE!P29</f>
        <v>0</v>
      </c>
      <c r="Q32" s="50">
        <f t="shared" si="3"/>
        <v>0</v>
      </c>
      <c r="R32" s="49">
        <f>'[10]ENERO '!R29+[10]FEBRERO!R29+[10]MARZO!R29+[10]ABRIL!R29+[10]MAYO!R29+[10]JUNIO!R29+[10]JULIO!R29+[10]AGOSTO!R29+[10]SEPTIEMBRE!R29+[10]OCTUBRE!R29+[10]NOVIEMBRE!R29+[10]DICIEMBRE!R29</f>
        <v>0</v>
      </c>
      <c r="S32" s="49">
        <v>0</v>
      </c>
      <c r="T32" s="50">
        <f t="shared" si="5"/>
        <v>0</v>
      </c>
    </row>
    <row r="33" spans="1:20" s="51" customFormat="1" ht="13.5" x14ac:dyDescent="0.25">
      <c r="A33" s="459">
        <v>16</v>
      </c>
      <c r="B33" s="455" t="s">
        <v>509</v>
      </c>
      <c r="C33" s="456" t="s">
        <v>514</v>
      </c>
      <c r="D33" s="457">
        <v>0</v>
      </c>
      <c r="E33" s="458">
        <v>0</v>
      </c>
      <c r="F33" s="458">
        <v>0</v>
      </c>
      <c r="G33" s="457">
        <v>0</v>
      </c>
      <c r="H33" s="454">
        <f t="shared" si="1"/>
        <v>0</v>
      </c>
      <c r="I33" s="457">
        <v>0</v>
      </c>
      <c r="J33" s="457">
        <v>0</v>
      </c>
      <c r="K33" s="457">
        <v>0</v>
      </c>
      <c r="L33" s="457">
        <v>0</v>
      </c>
      <c r="M33" s="457">
        <f t="shared" si="4"/>
        <v>0</v>
      </c>
      <c r="N33" s="454" t="str">
        <f t="shared" si="2"/>
        <v>N.A.</v>
      </c>
      <c r="O33" s="49">
        <f>'[10]ENERO '!O30+[10]FEBRERO!O30+[10]MARZO!O30+[10]ABRIL!O30+[10]MAYO!O30+[10]JUNIO!O30+[10]JULIO!O30+[10]AGOSTO!O30+[10]SEPTIEMBRE!O30+[10]OCTUBRE!O30+[10]NOVIEMBRE!O30+[10]DICIEMBRE!O30</f>
        <v>0</v>
      </c>
      <c r="P33" s="49">
        <f>'[10]ENERO '!P30+[10]FEBRERO!P30+[10]MARZO!P30+[10]ABRIL!P30+[10]MAYO!P30+[10]JUNIO!P30+[10]JULIO!P30+[10]AGOSTO!P30+[10]SEPTIEMBRE!P30+[10]OCTUBRE!P30+[10]NOVIEMBRE!P30+[10]DICIEMBRE!P30</f>
        <v>0</v>
      </c>
      <c r="Q33" s="50">
        <f t="shared" si="3"/>
        <v>0</v>
      </c>
      <c r="R33" s="49">
        <f>'[10]ENERO '!R30+[10]FEBRERO!R30+[10]MARZO!R30+[10]ABRIL!R30+[10]MAYO!R30+[10]JUNIO!R30+[10]JULIO!R30+[10]AGOSTO!R30+[10]SEPTIEMBRE!R30+[10]OCTUBRE!R30+[10]NOVIEMBRE!R30+[10]DICIEMBRE!R30</f>
        <v>0</v>
      </c>
      <c r="S33" s="49">
        <v>0</v>
      </c>
      <c r="T33" s="50">
        <f t="shared" si="5"/>
        <v>0</v>
      </c>
    </row>
    <row r="34" spans="1:20" s="51" customFormat="1" ht="13.5" x14ac:dyDescent="0.25">
      <c r="A34" s="459">
        <v>17</v>
      </c>
      <c r="B34" s="455" t="s">
        <v>505</v>
      </c>
      <c r="C34" s="456" t="s">
        <v>515</v>
      </c>
      <c r="D34" s="457">
        <v>0</v>
      </c>
      <c r="E34" s="458">
        <v>0</v>
      </c>
      <c r="F34" s="458">
        <v>0</v>
      </c>
      <c r="G34" s="457">
        <v>0</v>
      </c>
      <c r="H34" s="454">
        <f t="shared" si="1"/>
        <v>0</v>
      </c>
      <c r="I34" s="457">
        <v>0</v>
      </c>
      <c r="J34" s="457">
        <v>0</v>
      </c>
      <c r="K34" s="457">
        <v>0</v>
      </c>
      <c r="L34" s="457">
        <v>0</v>
      </c>
      <c r="M34" s="457">
        <f t="shared" si="4"/>
        <v>0</v>
      </c>
      <c r="N34" s="454" t="str">
        <f t="shared" si="2"/>
        <v>N.A.</v>
      </c>
      <c r="O34" s="49">
        <f>'[10]ENERO '!O31+[10]FEBRERO!O31+[10]MARZO!O31+[10]ABRIL!O31+[10]MAYO!O31+[10]JUNIO!O31+[10]JULIO!O31+[10]AGOSTO!O31+[10]SEPTIEMBRE!O31+[10]OCTUBRE!O31+[10]NOVIEMBRE!O31+[10]DICIEMBRE!O31</f>
        <v>0</v>
      </c>
      <c r="P34" s="49">
        <f>'[10]ENERO '!P31+[10]FEBRERO!P31+[10]MARZO!P31+[10]ABRIL!P31+[10]MAYO!P31+[10]JUNIO!P31+[10]JULIO!P31+[10]AGOSTO!P31+[10]SEPTIEMBRE!P31+[10]OCTUBRE!P31+[10]NOVIEMBRE!P31+[10]DICIEMBRE!P31</f>
        <v>0</v>
      </c>
      <c r="Q34" s="50">
        <f t="shared" si="3"/>
        <v>0</v>
      </c>
      <c r="R34" s="49">
        <f>'[10]ENERO '!R31+[10]FEBRERO!R31+[10]MARZO!R31+[10]ABRIL!R31+[10]MAYO!R31+[10]JUNIO!R31+[10]JULIO!R31+[10]AGOSTO!R31+[10]SEPTIEMBRE!R31+[10]OCTUBRE!R31+[10]NOVIEMBRE!R31+[10]DICIEMBRE!R31</f>
        <v>0</v>
      </c>
      <c r="S34" s="49">
        <v>0</v>
      </c>
      <c r="T34" s="50">
        <f t="shared" si="5"/>
        <v>0</v>
      </c>
    </row>
    <row r="35" spans="1:20" s="51" customFormat="1" ht="13.5" x14ac:dyDescent="0.25">
      <c r="A35" s="459">
        <v>18</v>
      </c>
      <c r="B35" s="455" t="s">
        <v>505</v>
      </c>
      <c r="C35" s="456" t="s">
        <v>516</v>
      </c>
      <c r="D35" s="457">
        <v>0</v>
      </c>
      <c r="E35" s="458">
        <v>0</v>
      </c>
      <c r="F35" s="458">
        <v>0</v>
      </c>
      <c r="G35" s="457">
        <v>0</v>
      </c>
      <c r="H35" s="454">
        <f t="shared" si="1"/>
        <v>0</v>
      </c>
      <c r="I35" s="457">
        <v>0</v>
      </c>
      <c r="J35" s="457">
        <v>0</v>
      </c>
      <c r="K35" s="457">
        <v>0</v>
      </c>
      <c r="L35" s="457">
        <v>0</v>
      </c>
      <c r="M35" s="457">
        <f t="shared" si="4"/>
        <v>0</v>
      </c>
      <c r="N35" s="454" t="str">
        <f t="shared" si="2"/>
        <v>N.A.</v>
      </c>
      <c r="O35" s="49">
        <f>'[10]ENERO '!O32+[10]FEBRERO!O32+[10]MARZO!O32+[10]ABRIL!O32+[10]MAYO!O32+[10]JUNIO!O32+[10]JULIO!O32+[10]AGOSTO!O32+[10]SEPTIEMBRE!O32+[10]OCTUBRE!O32+[10]NOVIEMBRE!O32+[10]DICIEMBRE!O32</f>
        <v>0</v>
      </c>
      <c r="P35" s="49">
        <f>'[10]ENERO '!P32+[10]FEBRERO!P32+[10]MARZO!P32+[10]ABRIL!P32+[10]MAYO!P32+[10]JUNIO!P32+[10]JULIO!P32+[10]AGOSTO!P32+[10]SEPTIEMBRE!P32+[10]OCTUBRE!P32+[10]NOVIEMBRE!P32+[10]DICIEMBRE!P32</f>
        <v>0</v>
      </c>
      <c r="Q35" s="50">
        <f t="shared" si="3"/>
        <v>0</v>
      </c>
      <c r="R35" s="49">
        <f>'[10]ENERO '!R32+[10]FEBRERO!R32+[10]MARZO!R32+[10]ABRIL!R32+[10]MAYO!R32+[10]JUNIO!R32+[10]JULIO!R32+[10]AGOSTO!R32+[10]SEPTIEMBRE!R32+[10]OCTUBRE!R32+[10]NOVIEMBRE!R32+[10]DICIEMBRE!R32</f>
        <v>0</v>
      </c>
      <c r="S35" s="49">
        <v>0</v>
      </c>
      <c r="T35" s="50">
        <f t="shared" si="5"/>
        <v>0</v>
      </c>
    </row>
    <row r="36" spans="1:20" s="51" customFormat="1" ht="13.5" x14ac:dyDescent="0.25">
      <c r="A36" s="459">
        <v>19</v>
      </c>
      <c r="B36" s="455" t="s">
        <v>505</v>
      </c>
      <c r="C36" s="456" t="s">
        <v>517</v>
      </c>
      <c r="D36" s="457">
        <v>0</v>
      </c>
      <c r="E36" s="458">
        <v>0</v>
      </c>
      <c r="F36" s="458">
        <v>0</v>
      </c>
      <c r="G36" s="457">
        <v>0</v>
      </c>
      <c r="H36" s="454">
        <f t="shared" si="1"/>
        <v>0</v>
      </c>
      <c r="I36" s="457">
        <v>0</v>
      </c>
      <c r="J36" s="457">
        <v>0</v>
      </c>
      <c r="K36" s="457">
        <v>0</v>
      </c>
      <c r="L36" s="457">
        <v>0</v>
      </c>
      <c r="M36" s="457">
        <f t="shared" si="4"/>
        <v>0</v>
      </c>
      <c r="N36" s="454" t="str">
        <f t="shared" si="2"/>
        <v>N.A.</v>
      </c>
      <c r="O36" s="49">
        <f>'[10]ENERO '!O33+[10]FEBRERO!O33+[10]MARZO!O33+[10]ABRIL!O33+[10]MAYO!O33+[10]JUNIO!O33+[10]JULIO!O33+[10]AGOSTO!O33+[10]SEPTIEMBRE!O33+[10]OCTUBRE!O33+[10]NOVIEMBRE!O33+[10]DICIEMBRE!O33</f>
        <v>0</v>
      </c>
      <c r="P36" s="49">
        <f>'[10]ENERO '!P33+[10]FEBRERO!P33+[10]MARZO!P33+[10]ABRIL!P33+[10]MAYO!P33+[10]JUNIO!P33+[10]JULIO!P33+[10]AGOSTO!P33+[10]SEPTIEMBRE!P33+[10]OCTUBRE!P33+[10]NOVIEMBRE!P33+[10]DICIEMBRE!P33</f>
        <v>0</v>
      </c>
      <c r="Q36" s="50">
        <f t="shared" si="3"/>
        <v>0</v>
      </c>
      <c r="R36" s="49">
        <f>'[10]ENERO '!R33+[10]FEBRERO!R33+[10]MARZO!R33+[10]ABRIL!R33+[10]MAYO!R33+[10]JUNIO!R33+[10]JULIO!R33+[10]AGOSTO!R33+[10]SEPTIEMBRE!R33+[10]OCTUBRE!R33+[10]NOVIEMBRE!R33+[10]DICIEMBRE!R33</f>
        <v>0</v>
      </c>
      <c r="S36" s="49">
        <v>0</v>
      </c>
      <c r="T36" s="50">
        <f t="shared" si="5"/>
        <v>0</v>
      </c>
    </row>
    <row r="37" spans="1:20" s="51" customFormat="1" ht="13.5" x14ac:dyDescent="0.25">
      <c r="A37" s="459">
        <v>20</v>
      </c>
      <c r="B37" s="455" t="s">
        <v>505</v>
      </c>
      <c r="C37" s="456" t="s">
        <v>518</v>
      </c>
      <c r="D37" s="457">
        <v>0</v>
      </c>
      <c r="E37" s="458">
        <v>0</v>
      </c>
      <c r="F37" s="458">
        <v>0</v>
      </c>
      <c r="G37" s="457">
        <v>0</v>
      </c>
      <c r="H37" s="454">
        <f t="shared" si="1"/>
        <v>0</v>
      </c>
      <c r="I37" s="457">
        <v>0</v>
      </c>
      <c r="J37" s="457">
        <v>0</v>
      </c>
      <c r="K37" s="457">
        <v>0</v>
      </c>
      <c r="L37" s="457">
        <v>0</v>
      </c>
      <c r="M37" s="457">
        <f t="shared" si="4"/>
        <v>0</v>
      </c>
      <c r="N37" s="454" t="str">
        <f t="shared" si="2"/>
        <v>N.A.</v>
      </c>
      <c r="O37" s="49">
        <f>'[10]ENERO '!O34+[10]FEBRERO!O34+[10]MARZO!O34+[10]ABRIL!O34+[10]MAYO!O34+[10]JUNIO!O34+[10]JULIO!O34+[10]AGOSTO!O34+[10]SEPTIEMBRE!O34+[10]OCTUBRE!O34+[10]NOVIEMBRE!O34+[10]DICIEMBRE!O34</f>
        <v>0</v>
      </c>
      <c r="P37" s="49">
        <f>'[10]ENERO '!P34+[10]FEBRERO!P34+[10]MARZO!P34+[10]ABRIL!P34+[10]MAYO!P34+[10]JUNIO!P34+[10]JULIO!P34+[10]AGOSTO!P34+[10]SEPTIEMBRE!P34+[10]OCTUBRE!P34+[10]NOVIEMBRE!P34+[10]DICIEMBRE!P34</f>
        <v>0</v>
      </c>
      <c r="Q37" s="50">
        <f t="shared" si="3"/>
        <v>0</v>
      </c>
      <c r="R37" s="49">
        <f>'[10]ENERO '!R34+[10]FEBRERO!R34+[10]MARZO!R34+[10]ABRIL!R34+[10]MAYO!R34+[10]JUNIO!R34+[10]JULIO!R34+[10]AGOSTO!R34+[10]SEPTIEMBRE!R34+[10]OCTUBRE!R34+[10]NOVIEMBRE!R34+[10]DICIEMBRE!R34</f>
        <v>0</v>
      </c>
      <c r="S37" s="49">
        <v>0</v>
      </c>
      <c r="T37" s="50">
        <f t="shared" si="5"/>
        <v>0</v>
      </c>
    </row>
    <row r="38" spans="1:20" s="51" customFormat="1" ht="13.5" x14ac:dyDescent="0.25">
      <c r="A38" s="459">
        <v>21</v>
      </c>
      <c r="B38" s="455" t="s">
        <v>509</v>
      </c>
      <c r="C38" s="456" t="s">
        <v>519</v>
      </c>
      <c r="D38" s="457">
        <v>0</v>
      </c>
      <c r="E38" s="458">
        <v>0</v>
      </c>
      <c r="F38" s="458">
        <v>0</v>
      </c>
      <c r="G38" s="457">
        <v>0</v>
      </c>
      <c r="H38" s="454">
        <f t="shared" si="1"/>
        <v>0</v>
      </c>
      <c r="I38" s="457">
        <v>0</v>
      </c>
      <c r="J38" s="457">
        <v>0</v>
      </c>
      <c r="K38" s="457">
        <v>0</v>
      </c>
      <c r="L38" s="457">
        <v>0</v>
      </c>
      <c r="M38" s="457">
        <f t="shared" si="4"/>
        <v>0</v>
      </c>
      <c r="N38" s="454" t="str">
        <f t="shared" si="2"/>
        <v>N.A.</v>
      </c>
      <c r="O38" s="49">
        <f>'[10]ENERO '!O35+[10]FEBRERO!O35+[10]MARZO!O35+[10]ABRIL!O35+[10]MAYO!O35+[10]JUNIO!O35+[10]JULIO!O35+[10]AGOSTO!O35+[10]SEPTIEMBRE!O35+[10]OCTUBRE!O35+[10]NOVIEMBRE!O35+[10]DICIEMBRE!O35</f>
        <v>0</v>
      </c>
      <c r="P38" s="49">
        <f>'[10]ENERO '!P35+[10]FEBRERO!P35+[10]MARZO!P35+[10]ABRIL!P35+[10]MAYO!P35+[10]JUNIO!P35+[10]JULIO!P35+[10]AGOSTO!P35+[10]SEPTIEMBRE!P35+[10]OCTUBRE!P35+[10]NOVIEMBRE!P35+[10]DICIEMBRE!P35</f>
        <v>0</v>
      </c>
      <c r="Q38" s="50">
        <f t="shared" si="3"/>
        <v>0</v>
      </c>
      <c r="R38" s="49">
        <f>'[10]ENERO '!R35+[10]FEBRERO!R35+[10]MARZO!R35+[10]ABRIL!R35+[10]MAYO!R35+[10]JUNIO!R35+[10]JULIO!R35+[10]AGOSTO!R35+[10]SEPTIEMBRE!R35+[10]OCTUBRE!R35+[10]NOVIEMBRE!R35+[10]DICIEMBRE!R35</f>
        <v>0</v>
      </c>
      <c r="S38" s="49">
        <v>0</v>
      </c>
      <c r="T38" s="50">
        <f t="shared" si="5"/>
        <v>0</v>
      </c>
    </row>
    <row r="39" spans="1:20" s="51" customFormat="1" ht="13.5" x14ac:dyDescent="0.25">
      <c r="A39" s="459">
        <v>22</v>
      </c>
      <c r="B39" s="455" t="s">
        <v>509</v>
      </c>
      <c r="C39" s="456" t="s">
        <v>520</v>
      </c>
      <c r="D39" s="457">
        <v>0</v>
      </c>
      <c r="E39" s="458">
        <v>0</v>
      </c>
      <c r="F39" s="458">
        <v>0</v>
      </c>
      <c r="G39" s="457">
        <v>0</v>
      </c>
      <c r="H39" s="454">
        <f t="shared" si="1"/>
        <v>0</v>
      </c>
      <c r="I39" s="457">
        <v>0</v>
      </c>
      <c r="J39" s="457">
        <v>0</v>
      </c>
      <c r="K39" s="457">
        <v>0</v>
      </c>
      <c r="L39" s="457">
        <v>0</v>
      </c>
      <c r="M39" s="457">
        <f t="shared" si="4"/>
        <v>0</v>
      </c>
      <c r="N39" s="454" t="str">
        <f t="shared" si="2"/>
        <v>N.A.</v>
      </c>
      <c r="O39" s="49">
        <f>'[10]ENERO '!O36+[10]FEBRERO!O36+[10]MARZO!O36+[10]ABRIL!O36+[10]MAYO!O36+[10]JUNIO!O36+[10]JULIO!O36+[10]AGOSTO!O36+[10]SEPTIEMBRE!O36+[10]OCTUBRE!O36+[10]NOVIEMBRE!O36+[10]DICIEMBRE!O36</f>
        <v>0</v>
      </c>
      <c r="P39" s="49">
        <f>'[10]ENERO '!P36+[10]FEBRERO!P36+[10]MARZO!P36+[10]ABRIL!P36+[10]MAYO!P36+[10]JUNIO!P36+[10]JULIO!P36+[10]AGOSTO!P36+[10]SEPTIEMBRE!P36+[10]OCTUBRE!P36+[10]NOVIEMBRE!P36+[10]DICIEMBRE!P36</f>
        <v>0</v>
      </c>
      <c r="Q39" s="50">
        <f t="shared" si="3"/>
        <v>0</v>
      </c>
      <c r="R39" s="49">
        <f>'[10]ENERO '!R36+[10]FEBRERO!R36+[10]MARZO!R36+[10]ABRIL!R36+[10]MAYO!R36+[10]JUNIO!R36+[10]JULIO!R36+[10]AGOSTO!R36+[10]SEPTIEMBRE!R36+[10]OCTUBRE!R36+[10]NOVIEMBRE!R36+[10]DICIEMBRE!R36</f>
        <v>0</v>
      </c>
      <c r="S39" s="49">
        <v>0</v>
      </c>
      <c r="T39" s="50">
        <f t="shared" si="5"/>
        <v>0</v>
      </c>
    </row>
    <row r="40" spans="1:20" s="51" customFormat="1" ht="13.5" x14ac:dyDescent="0.25">
      <c r="A40" s="459">
        <v>23</v>
      </c>
      <c r="B40" s="455" t="s">
        <v>509</v>
      </c>
      <c r="C40" s="456" t="s">
        <v>521</v>
      </c>
      <c r="D40" s="457">
        <v>0</v>
      </c>
      <c r="E40" s="458">
        <v>0</v>
      </c>
      <c r="F40" s="458">
        <v>0</v>
      </c>
      <c r="G40" s="457">
        <v>0</v>
      </c>
      <c r="H40" s="454">
        <f t="shared" si="1"/>
        <v>0</v>
      </c>
      <c r="I40" s="457">
        <v>0</v>
      </c>
      <c r="J40" s="457">
        <v>0</v>
      </c>
      <c r="K40" s="457">
        <v>0</v>
      </c>
      <c r="L40" s="457">
        <v>0</v>
      </c>
      <c r="M40" s="457">
        <f t="shared" si="4"/>
        <v>0</v>
      </c>
      <c r="N40" s="454" t="str">
        <f t="shared" si="2"/>
        <v>N.A.</v>
      </c>
      <c r="O40" s="49">
        <f>'[10]ENERO '!O37+[10]FEBRERO!O37+[10]MARZO!O37+[10]ABRIL!O37+[10]MAYO!O37+[10]JUNIO!O37+[10]JULIO!O37+[10]AGOSTO!O37+[10]SEPTIEMBRE!O37+[10]OCTUBRE!O37+[10]NOVIEMBRE!O37+[10]DICIEMBRE!O37</f>
        <v>0</v>
      </c>
      <c r="P40" s="49">
        <f>'[10]ENERO '!P37+[10]FEBRERO!P37+[10]MARZO!P37+[10]ABRIL!P37+[10]MAYO!P37+[10]JUNIO!P37+[10]JULIO!P37+[10]AGOSTO!P37+[10]SEPTIEMBRE!P37+[10]OCTUBRE!P37+[10]NOVIEMBRE!P37+[10]DICIEMBRE!P37</f>
        <v>0</v>
      </c>
      <c r="Q40" s="50">
        <f t="shared" si="3"/>
        <v>0</v>
      </c>
      <c r="R40" s="49">
        <f>'[10]ENERO '!R37+[10]FEBRERO!R37+[10]MARZO!R37+[10]ABRIL!R37+[10]MAYO!R37+[10]JUNIO!R37+[10]JULIO!R37+[10]AGOSTO!R37+[10]SEPTIEMBRE!R37+[10]OCTUBRE!R37+[10]NOVIEMBRE!R37+[10]DICIEMBRE!R37</f>
        <v>0</v>
      </c>
      <c r="S40" s="49">
        <v>0</v>
      </c>
      <c r="T40" s="50">
        <f t="shared" si="5"/>
        <v>0</v>
      </c>
    </row>
    <row r="41" spans="1:20" s="51" customFormat="1" ht="13.5" x14ac:dyDescent="0.25">
      <c r="A41" s="459">
        <v>24</v>
      </c>
      <c r="B41" s="455" t="s">
        <v>509</v>
      </c>
      <c r="C41" s="460" t="s">
        <v>522</v>
      </c>
      <c r="D41" s="457">
        <v>0</v>
      </c>
      <c r="E41" s="458">
        <v>0</v>
      </c>
      <c r="F41" s="458">
        <v>0</v>
      </c>
      <c r="G41" s="457">
        <v>0</v>
      </c>
      <c r="H41" s="454">
        <f t="shared" si="1"/>
        <v>0</v>
      </c>
      <c r="I41" s="457">
        <v>0</v>
      </c>
      <c r="J41" s="457">
        <v>0</v>
      </c>
      <c r="K41" s="457">
        <v>0</v>
      </c>
      <c r="L41" s="457">
        <v>0</v>
      </c>
      <c r="M41" s="457">
        <f t="shared" si="4"/>
        <v>0</v>
      </c>
      <c r="N41" s="454" t="str">
        <f t="shared" si="2"/>
        <v>N.A.</v>
      </c>
      <c r="O41" s="49">
        <f>'[10]ENERO '!O38+[10]FEBRERO!O38+[10]MARZO!O38+[10]ABRIL!O38+[10]MAYO!O38+[10]JUNIO!O38+[10]JULIO!O38+[10]AGOSTO!O38+[10]SEPTIEMBRE!O38+[10]OCTUBRE!O38+[10]NOVIEMBRE!O38+[10]DICIEMBRE!O38</f>
        <v>0</v>
      </c>
      <c r="P41" s="49">
        <f>'[10]ENERO '!P38+[10]FEBRERO!P38+[10]MARZO!P38+[10]ABRIL!P38+[10]MAYO!P38+[10]JUNIO!P38+[10]JULIO!P38+[10]AGOSTO!P38+[10]SEPTIEMBRE!P38+[10]OCTUBRE!P38+[10]NOVIEMBRE!P38+[10]DICIEMBRE!P38</f>
        <v>0</v>
      </c>
      <c r="Q41" s="50">
        <f t="shared" si="3"/>
        <v>0</v>
      </c>
      <c r="R41" s="49">
        <f>'[10]ENERO '!R38+[10]FEBRERO!R38+[10]MARZO!R38+[10]ABRIL!R38+[10]MAYO!R38+[10]JUNIO!R38+[10]JULIO!R38+[10]AGOSTO!R38+[10]SEPTIEMBRE!R38+[10]OCTUBRE!R38+[10]NOVIEMBRE!R38+[10]DICIEMBRE!R38</f>
        <v>0</v>
      </c>
      <c r="S41" s="49">
        <v>0</v>
      </c>
      <c r="T41" s="50">
        <f t="shared" si="5"/>
        <v>0</v>
      </c>
    </row>
    <row r="42" spans="1:20" s="51" customFormat="1" ht="13.5" x14ac:dyDescent="0.25">
      <c r="A42" s="459">
        <v>25</v>
      </c>
      <c r="B42" s="455" t="s">
        <v>493</v>
      </c>
      <c r="C42" s="456" t="s">
        <v>523</v>
      </c>
      <c r="D42" s="457">
        <v>0</v>
      </c>
      <c r="E42" s="458">
        <v>0</v>
      </c>
      <c r="F42" s="458">
        <v>0</v>
      </c>
      <c r="G42" s="457">
        <v>0</v>
      </c>
      <c r="H42" s="454">
        <f t="shared" si="1"/>
        <v>0</v>
      </c>
      <c r="I42" s="457">
        <v>0</v>
      </c>
      <c r="J42" s="457">
        <v>0</v>
      </c>
      <c r="K42" s="457">
        <v>0</v>
      </c>
      <c r="L42" s="457">
        <v>0</v>
      </c>
      <c r="M42" s="457">
        <f t="shared" si="4"/>
        <v>0</v>
      </c>
      <c r="N42" s="454" t="str">
        <f t="shared" si="2"/>
        <v>N.A.</v>
      </c>
      <c r="O42" s="49">
        <f>'[10]ENERO '!O39+[10]FEBRERO!O39+[10]MARZO!O39+[10]ABRIL!O39+[10]MAYO!O39+[10]JUNIO!O39+[10]JULIO!O39+[10]AGOSTO!O39+[10]SEPTIEMBRE!O39+[10]OCTUBRE!O39+[10]NOVIEMBRE!O39+[10]DICIEMBRE!O39</f>
        <v>0</v>
      </c>
      <c r="P42" s="49">
        <f>'[10]ENERO '!P39+[10]FEBRERO!P39+[10]MARZO!P39+[10]ABRIL!P39+[10]MAYO!P39+[10]JUNIO!P39+[10]JULIO!P39+[10]AGOSTO!P39+[10]SEPTIEMBRE!P39+[10]OCTUBRE!P39+[10]NOVIEMBRE!P39+[10]DICIEMBRE!P39</f>
        <v>0</v>
      </c>
      <c r="Q42" s="50">
        <f t="shared" si="3"/>
        <v>0</v>
      </c>
      <c r="R42" s="49">
        <f>'[10]ENERO '!R39+[10]FEBRERO!R39+[10]MARZO!R39+[10]ABRIL!R39+[10]MAYO!R39+[10]JUNIO!R39+[10]JULIO!R39+[10]AGOSTO!R39+[10]SEPTIEMBRE!R39+[10]OCTUBRE!R39+[10]NOVIEMBRE!R39+[10]DICIEMBRE!R39</f>
        <v>0</v>
      </c>
      <c r="S42" s="49">
        <v>0</v>
      </c>
      <c r="T42" s="50">
        <f t="shared" si="5"/>
        <v>0</v>
      </c>
    </row>
    <row r="43" spans="1:20" s="51" customFormat="1" ht="13.5" x14ac:dyDescent="0.25">
      <c r="A43" s="459">
        <v>26</v>
      </c>
      <c r="B43" s="455" t="s">
        <v>524</v>
      </c>
      <c r="C43" s="456" t="s">
        <v>525</v>
      </c>
      <c r="D43" s="457">
        <v>0</v>
      </c>
      <c r="E43" s="458">
        <v>0</v>
      </c>
      <c r="F43" s="458">
        <v>0</v>
      </c>
      <c r="G43" s="457">
        <v>0</v>
      </c>
      <c r="H43" s="454">
        <f t="shared" si="1"/>
        <v>0</v>
      </c>
      <c r="I43" s="457">
        <v>0</v>
      </c>
      <c r="J43" s="457">
        <v>0</v>
      </c>
      <c r="K43" s="457">
        <v>0</v>
      </c>
      <c r="L43" s="457">
        <v>0</v>
      </c>
      <c r="M43" s="457">
        <f t="shared" si="4"/>
        <v>0</v>
      </c>
      <c r="N43" s="454" t="str">
        <f t="shared" si="2"/>
        <v>N.A.</v>
      </c>
      <c r="O43" s="49">
        <f>'[10]ENERO '!O40+[10]FEBRERO!O40+[10]MARZO!O40+[10]ABRIL!O40+[10]MAYO!O40+[10]JUNIO!O40+[10]JULIO!O40+[10]AGOSTO!O40+[10]SEPTIEMBRE!O40+[10]OCTUBRE!O40+[10]NOVIEMBRE!O40+[10]DICIEMBRE!O40</f>
        <v>0</v>
      </c>
      <c r="P43" s="49">
        <f>'[10]ENERO '!P40+[10]FEBRERO!P40+[10]MARZO!P40+[10]ABRIL!P40+[10]MAYO!P40+[10]JUNIO!P40+[10]JULIO!P40+[10]AGOSTO!P40+[10]SEPTIEMBRE!P40+[10]OCTUBRE!P40+[10]NOVIEMBRE!P40+[10]DICIEMBRE!P40</f>
        <v>0</v>
      </c>
      <c r="Q43" s="50">
        <f t="shared" si="3"/>
        <v>0</v>
      </c>
      <c r="R43" s="49">
        <f>'[10]ENERO '!R40+[10]FEBRERO!R40+[10]MARZO!R40+[10]ABRIL!R40+[10]MAYO!R40+[10]JUNIO!R40+[10]JULIO!R40+[10]AGOSTO!R40+[10]SEPTIEMBRE!R40+[10]OCTUBRE!R40+[10]NOVIEMBRE!R40+[10]DICIEMBRE!R40</f>
        <v>0</v>
      </c>
      <c r="S43" s="49">
        <v>0</v>
      </c>
      <c r="T43" s="50">
        <f t="shared" si="5"/>
        <v>0</v>
      </c>
    </row>
    <row r="44" spans="1:20" s="51" customFormat="1" ht="13.5" x14ac:dyDescent="0.25">
      <c r="A44" s="459">
        <v>27</v>
      </c>
      <c r="B44" s="455" t="s">
        <v>505</v>
      </c>
      <c r="C44" s="456" t="s">
        <v>526</v>
      </c>
      <c r="D44" s="457">
        <v>0</v>
      </c>
      <c r="E44" s="458">
        <v>0</v>
      </c>
      <c r="F44" s="458">
        <v>0</v>
      </c>
      <c r="G44" s="457">
        <v>0</v>
      </c>
      <c r="H44" s="454">
        <f t="shared" si="1"/>
        <v>0</v>
      </c>
      <c r="I44" s="457">
        <v>0</v>
      </c>
      <c r="J44" s="457">
        <v>0</v>
      </c>
      <c r="K44" s="457">
        <v>0</v>
      </c>
      <c r="L44" s="457">
        <v>0</v>
      </c>
      <c r="M44" s="457">
        <f t="shared" si="4"/>
        <v>0</v>
      </c>
      <c r="N44" s="454" t="str">
        <f t="shared" si="2"/>
        <v>N.A.</v>
      </c>
      <c r="O44" s="49">
        <f>'[10]ENERO '!O41+[10]FEBRERO!O41+[10]MARZO!O41+[10]ABRIL!O41+[10]MAYO!O41+[10]JUNIO!O41+[10]JULIO!O41+[10]AGOSTO!O41+[10]SEPTIEMBRE!O41+[10]OCTUBRE!O41+[10]NOVIEMBRE!O41+[10]DICIEMBRE!O41</f>
        <v>0</v>
      </c>
      <c r="P44" s="49">
        <f>'[10]ENERO '!P41+[10]FEBRERO!P41+[10]MARZO!P41+[10]ABRIL!P41+[10]MAYO!P41+[10]JUNIO!P41+[10]JULIO!P41+[10]AGOSTO!P41+[10]SEPTIEMBRE!P41+[10]OCTUBRE!P41+[10]NOVIEMBRE!P41+[10]DICIEMBRE!P41</f>
        <v>0</v>
      </c>
      <c r="Q44" s="50">
        <f t="shared" si="3"/>
        <v>0</v>
      </c>
      <c r="R44" s="49">
        <f>'[10]ENERO '!R41+[10]FEBRERO!R41+[10]MARZO!R41+[10]ABRIL!R41+[10]MAYO!R41+[10]JUNIO!R41+[10]JULIO!R41+[10]AGOSTO!R41+[10]SEPTIEMBRE!R41+[10]OCTUBRE!R41+[10]NOVIEMBRE!R41+[10]DICIEMBRE!R41</f>
        <v>0</v>
      </c>
      <c r="S44" s="49">
        <v>0</v>
      </c>
      <c r="T44" s="50">
        <f t="shared" si="5"/>
        <v>0</v>
      </c>
    </row>
    <row r="45" spans="1:20" s="51" customFormat="1" ht="13.5" x14ac:dyDescent="0.25">
      <c r="A45" s="459">
        <v>28</v>
      </c>
      <c r="B45" s="455" t="s">
        <v>505</v>
      </c>
      <c r="C45" s="456" t="s">
        <v>527</v>
      </c>
      <c r="D45" s="457">
        <v>0</v>
      </c>
      <c r="E45" s="458">
        <v>0</v>
      </c>
      <c r="F45" s="458">
        <v>0</v>
      </c>
      <c r="G45" s="457">
        <v>0</v>
      </c>
      <c r="H45" s="454">
        <f t="shared" si="1"/>
        <v>0</v>
      </c>
      <c r="I45" s="457">
        <v>0</v>
      </c>
      <c r="J45" s="457">
        <v>0</v>
      </c>
      <c r="K45" s="457">
        <v>0</v>
      </c>
      <c r="L45" s="457">
        <v>0</v>
      </c>
      <c r="M45" s="457">
        <f t="shared" si="4"/>
        <v>0</v>
      </c>
      <c r="N45" s="454" t="str">
        <f t="shared" si="2"/>
        <v>N.A.</v>
      </c>
      <c r="O45" s="49">
        <f>'[10]ENERO '!O42+[10]FEBRERO!O42+[10]MARZO!O42+[10]ABRIL!O42+[10]MAYO!O42+[10]JUNIO!O42+[10]JULIO!O42+[10]AGOSTO!O42+[10]SEPTIEMBRE!O42+[10]OCTUBRE!O42+[10]NOVIEMBRE!O42+[10]DICIEMBRE!O42</f>
        <v>0</v>
      </c>
      <c r="P45" s="49">
        <f>'[10]ENERO '!P42+[10]FEBRERO!P42+[10]MARZO!P42+[10]ABRIL!P42+[10]MAYO!P42+[10]JUNIO!P42+[10]JULIO!P42+[10]AGOSTO!P42+[10]SEPTIEMBRE!P42+[10]OCTUBRE!P42+[10]NOVIEMBRE!P42+[10]DICIEMBRE!P42</f>
        <v>0</v>
      </c>
      <c r="Q45" s="50">
        <f t="shared" si="3"/>
        <v>0</v>
      </c>
      <c r="R45" s="49">
        <f>'[10]ENERO '!R42+[10]FEBRERO!R42+[10]MARZO!R42+[10]ABRIL!R42+[10]MAYO!R42+[10]JUNIO!R42+[10]JULIO!R42+[10]AGOSTO!R42+[10]SEPTIEMBRE!R42+[10]OCTUBRE!R42+[10]NOVIEMBRE!R42+[10]DICIEMBRE!R42</f>
        <v>0</v>
      </c>
      <c r="S45" s="49">
        <v>0</v>
      </c>
      <c r="T45" s="50">
        <f t="shared" si="5"/>
        <v>0</v>
      </c>
    </row>
    <row r="46" spans="1:20" s="51" customFormat="1" ht="13.5" x14ac:dyDescent="0.25">
      <c r="A46" s="459">
        <v>29</v>
      </c>
      <c r="B46" s="455" t="s">
        <v>505</v>
      </c>
      <c r="C46" s="456" t="s">
        <v>528</v>
      </c>
      <c r="D46" s="457">
        <v>0</v>
      </c>
      <c r="E46" s="458">
        <v>0</v>
      </c>
      <c r="F46" s="458">
        <v>0</v>
      </c>
      <c r="G46" s="457">
        <v>0</v>
      </c>
      <c r="H46" s="454">
        <f t="shared" si="1"/>
        <v>0</v>
      </c>
      <c r="I46" s="457">
        <v>0</v>
      </c>
      <c r="J46" s="457">
        <v>0</v>
      </c>
      <c r="K46" s="457">
        <v>0</v>
      </c>
      <c r="L46" s="457">
        <v>0</v>
      </c>
      <c r="M46" s="457">
        <f t="shared" si="4"/>
        <v>0</v>
      </c>
      <c r="N46" s="454" t="str">
        <f t="shared" si="2"/>
        <v>N.A.</v>
      </c>
      <c r="O46" s="49">
        <f>'[10]ENERO '!O43+[10]FEBRERO!O43+[10]MARZO!O43+[10]ABRIL!O43+[10]MAYO!O43+[10]JUNIO!O43+[10]JULIO!O43+[10]AGOSTO!O43+[10]SEPTIEMBRE!O43+[10]OCTUBRE!O43+[10]NOVIEMBRE!O43+[10]DICIEMBRE!O43</f>
        <v>0</v>
      </c>
      <c r="P46" s="49">
        <f>'[10]ENERO '!P43+[10]FEBRERO!P43+[10]MARZO!P43+[10]ABRIL!P43+[10]MAYO!P43+[10]JUNIO!P43+[10]JULIO!P43+[10]AGOSTO!P43+[10]SEPTIEMBRE!P43+[10]OCTUBRE!P43+[10]NOVIEMBRE!P43+[10]DICIEMBRE!P43</f>
        <v>0</v>
      </c>
      <c r="Q46" s="50">
        <f t="shared" si="3"/>
        <v>0</v>
      </c>
      <c r="R46" s="49">
        <f>'[10]ENERO '!R43+[10]FEBRERO!R43+[10]MARZO!R43+[10]ABRIL!R43+[10]MAYO!R43+[10]JUNIO!R43+[10]JULIO!R43+[10]AGOSTO!R43+[10]SEPTIEMBRE!R43+[10]OCTUBRE!R43+[10]NOVIEMBRE!R43+[10]DICIEMBRE!R43</f>
        <v>0</v>
      </c>
      <c r="S46" s="49">
        <v>0</v>
      </c>
      <c r="T46" s="50">
        <f t="shared" si="5"/>
        <v>0</v>
      </c>
    </row>
    <row r="47" spans="1:20" s="51" customFormat="1" ht="13.5" x14ac:dyDescent="0.25">
      <c r="A47" s="459">
        <v>30</v>
      </c>
      <c r="B47" s="455" t="s">
        <v>505</v>
      </c>
      <c r="C47" s="460" t="s">
        <v>529</v>
      </c>
      <c r="D47" s="457">
        <v>0</v>
      </c>
      <c r="E47" s="458">
        <v>0</v>
      </c>
      <c r="F47" s="458">
        <v>0</v>
      </c>
      <c r="G47" s="457">
        <v>0</v>
      </c>
      <c r="H47" s="454">
        <f t="shared" si="1"/>
        <v>0</v>
      </c>
      <c r="I47" s="457">
        <v>0</v>
      </c>
      <c r="J47" s="457">
        <v>0</v>
      </c>
      <c r="K47" s="457">
        <v>0</v>
      </c>
      <c r="L47" s="457">
        <v>0</v>
      </c>
      <c r="M47" s="457">
        <f t="shared" si="4"/>
        <v>0</v>
      </c>
      <c r="N47" s="454" t="str">
        <f t="shared" si="2"/>
        <v>N.A.</v>
      </c>
      <c r="O47" s="49">
        <f>'[10]ENERO '!O44+[10]FEBRERO!O44+[10]MARZO!O44+[10]ABRIL!O44+[10]MAYO!O44+[10]JUNIO!O44+[10]JULIO!O44+[10]AGOSTO!O44+[10]SEPTIEMBRE!O44+[10]OCTUBRE!O44+[10]NOVIEMBRE!O44+[10]DICIEMBRE!O44</f>
        <v>0</v>
      </c>
      <c r="P47" s="49">
        <f>'[10]ENERO '!P44+[10]FEBRERO!P44+[10]MARZO!P44+[10]ABRIL!P44+[10]MAYO!P44+[10]JUNIO!P44+[10]JULIO!P44+[10]AGOSTO!P44+[10]SEPTIEMBRE!P44+[10]OCTUBRE!P44+[10]NOVIEMBRE!P44+[10]DICIEMBRE!P44</f>
        <v>0</v>
      </c>
      <c r="Q47" s="50">
        <f t="shared" si="3"/>
        <v>0</v>
      </c>
      <c r="R47" s="49">
        <f>'[10]ENERO '!R44+[10]FEBRERO!R44+[10]MARZO!R44+[10]ABRIL!R44+[10]MAYO!R44+[10]JUNIO!R44+[10]JULIO!R44+[10]AGOSTO!R44+[10]SEPTIEMBRE!R44+[10]OCTUBRE!R44+[10]NOVIEMBRE!R44+[10]DICIEMBRE!R44</f>
        <v>0</v>
      </c>
      <c r="S47" s="49">
        <v>0</v>
      </c>
      <c r="T47" s="50">
        <f t="shared" si="5"/>
        <v>0</v>
      </c>
    </row>
    <row r="48" spans="1:20" s="51" customFormat="1" ht="13.5" x14ac:dyDescent="0.25">
      <c r="A48" s="459">
        <v>31</v>
      </c>
      <c r="B48" s="455" t="s">
        <v>505</v>
      </c>
      <c r="C48" s="456" t="s">
        <v>530</v>
      </c>
      <c r="D48" s="457">
        <v>0</v>
      </c>
      <c r="E48" s="458">
        <v>0</v>
      </c>
      <c r="F48" s="458">
        <v>0</v>
      </c>
      <c r="G48" s="457">
        <v>0</v>
      </c>
      <c r="H48" s="454">
        <f t="shared" si="1"/>
        <v>0</v>
      </c>
      <c r="I48" s="457">
        <v>0</v>
      </c>
      <c r="J48" s="457">
        <v>0</v>
      </c>
      <c r="K48" s="457">
        <v>0</v>
      </c>
      <c r="L48" s="457">
        <v>0</v>
      </c>
      <c r="M48" s="457">
        <f t="shared" si="4"/>
        <v>0</v>
      </c>
      <c r="N48" s="454" t="str">
        <f t="shared" si="2"/>
        <v>N.A.</v>
      </c>
      <c r="O48" s="49">
        <f>'[10]ENERO '!O45+[10]FEBRERO!O45+[10]MARZO!O45+[10]ABRIL!O45+[10]MAYO!O45+[10]JUNIO!O45+[10]JULIO!O45+[10]AGOSTO!O45+[10]SEPTIEMBRE!O45+[10]OCTUBRE!O45+[10]NOVIEMBRE!O45+[10]DICIEMBRE!O45</f>
        <v>0</v>
      </c>
      <c r="P48" s="49">
        <f>'[10]ENERO '!P45+[10]FEBRERO!P45+[10]MARZO!P45+[10]ABRIL!P45+[10]MAYO!P45+[10]JUNIO!P45+[10]JULIO!P45+[10]AGOSTO!P45+[10]SEPTIEMBRE!P45+[10]OCTUBRE!P45+[10]NOVIEMBRE!P45+[10]DICIEMBRE!P45</f>
        <v>0</v>
      </c>
      <c r="Q48" s="50">
        <f t="shared" si="3"/>
        <v>0</v>
      </c>
      <c r="R48" s="49">
        <f>'[10]ENERO '!R45+[10]FEBRERO!R45+[10]MARZO!R45+[10]ABRIL!R45+[10]MAYO!R45+[10]JUNIO!R45+[10]JULIO!R45+[10]AGOSTO!R45+[10]SEPTIEMBRE!R45+[10]OCTUBRE!R45+[10]NOVIEMBRE!R45+[10]DICIEMBRE!R45</f>
        <v>0</v>
      </c>
      <c r="S48" s="49">
        <v>0</v>
      </c>
      <c r="T48" s="50">
        <f t="shared" si="5"/>
        <v>0</v>
      </c>
    </row>
    <row r="49" spans="1:20" s="51" customFormat="1" ht="13.5" x14ac:dyDescent="0.25">
      <c r="A49" s="459">
        <v>32</v>
      </c>
      <c r="B49" s="455" t="s">
        <v>509</v>
      </c>
      <c r="C49" s="460" t="s">
        <v>531</v>
      </c>
      <c r="D49" s="457">
        <v>0</v>
      </c>
      <c r="E49" s="458">
        <v>0</v>
      </c>
      <c r="F49" s="458">
        <v>0</v>
      </c>
      <c r="G49" s="457">
        <v>0</v>
      </c>
      <c r="H49" s="454">
        <f t="shared" si="1"/>
        <v>0</v>
      </c>
      <c r="I49" s="457">
        <v>0</v>
      </c>
      <c r="J49" s="457">
        <v>0</v>
      </c>
      <c r="K49" s="457">
        <v>0</v>
      </c>
      <c r="L49" s="457">
        <v>0</v>
      </c>
      <c r="M49" s="457">
        <f t="shared" si="4"/>
        <v>0</v>
      </c>
      <c r="N49" s="454" t="str">
        <f t="shared" si="2"/>
        <v>N.A.</v>
      </c>
      <c r="O49" s="49">
        <f>'[10]ENERO '!O46+[10]FEBRERO!O46+[10]MARZO!O46+[10]ABRIL!O46+[10]MAYO!O46+[10]JUNIO!O46+[10]JULIO!O46+[10]AGOSTO!O46+[10]SEPTIEMBRE!O46+[10]OCTUBRE!O46+[10]NOVIEMBRE!O46+[10]DICIEMBRE!O46</f>
        <v>0</v>
      </c>
      <c r="P49" s="49">
        <f>'[10]ENERO '!P46+[10]FEBRERO!P46+[10]MARZO!P46+[10]ABRIL!P46+[10]MAYO!P46+[10]JUNIO!P46+[10]JULIO!P46+[10]AGOSTO!P46+[10]SEPTIEMBRE!P46+[10]OCTUBRE!P46+[10]NOVIEMBRE!P46+[10]DICIEMBRE!P46</f>
        <v>0</v>
      </c>
      <c r="Q49" s="50">
        <f t="shared" si="3"/>
        <v>0</v>
      </c>
      <c r="R49" s="49">
        <f>'[10]ENERO '!R46+[10]FEBRERO!R46+[10]MARZO!R46+[10]ABRIL!R46+[10]MAYO!R46+[10]JUNIO!R46+[10]JULIO!R46+[10]AGOSTO!R46+[10]SEPTIEMBRE!R46+[10]OCTUBRE!R46+[10]NOVIEMBRE!R46+[10]DICIEMBRE!R46</f>
        <v>0</v>
      </c>
      <c r="S49" s="49">
        <v>0</v>
      </c>
      <c r="T49" s="50">
        <f t="shared" si="5"/>
        <v>0</v>
      </c>
    </row>
    <row r="50" spans="1:20" s="51" customFormat="1" ht="13.5" x14ac:dyDescent="0.25">
      <c r="A50" s="459">
        <v>33</v>
      </c>
      <c r="B50" s="455" t="s">
        <v>509</v>
      </c>
      <c r="C50" s="460" t="s">
        <v>532</v>
      </c>
      <c r="D50" s="457">
        <v>0</v>
      </c>
      <c r="E50" s="458">
        <v>0</v>
      </c>
      <c r="F50" s="458">
        <v>0</v>
      </c>
      <c r="G50" s="457">
        <v>0</v>
      </c>
      <c r="H50" s="454">
        <f t="shared" si="1"/>
        <v>0</v>
      </c>
      <c r="I50" s="457">
        <v>0</v>
      </c>
      <c r="J50" s="457">
        <v>0</v>
      </c>
      <c r="K50" s="457">
        <v>0</v>
      </c>
      <c r="L50" s="457">
        <v>0</v>
      </c>
      <c r="M50" s="457">
        <f t="shared" si="4"/>
        <v>0</v>
      </c>
      <c r="N50" s="454" t="str">
        <f t="shared" si="2"/>
        <v>N.A.</v>
      </c>
      <c r="O50" s="49">
        <f>'[10]ENERO '!O47+[10]FEBRERO!O47+[10]MARZO!O47+[10]ABRIL!O47+[10]MAYO!O47+[10]JUNIO!O47+[10]JULIO!O47+[10]AGOSTO!O47+[10]SEPTIEMBRE!O47+[10]OCTUBRE!O47+[10]NOVIEMBRE!O47+[10]DICIEMBRE!O47</f>
        <v>0</v>
      </c>
      <c r="P50" s="49">
        <f>'[10]ENERO '!P47+[10]FEBRERO!P47+[10]MARZO!P47+[10]ABRIL!P47+[10]MAYO!P47+[10]JUNIO!P47+[10]JULIO!P47+[10]AGOSTO!P47+[10]SEPTIEMBRE!P47+[10]OCTUBRE!P47+[10]NOVIEMBRE!P47+[10]DICIEMBRE!P47</f>
        <v>0</v>
      </c>
      <c r="Q50" s="50">
        <f t="shared" si="3"/>
        <v>0</v>
      </c>
      <c r="R50" s="49">
        <f>'[10]ENERO '!R47+[10]FEBRERO!R47+[10]MARZO!R47+[10]ABRIL!R47+[10]MAYO!R47+[10]JUNIO!R47+[10]JULIO!R47+[10]AGOSTO!R47+[10]SEPTIEMBRE!R47+[10]OCTUBRE!R47+[10]NOVIEMBRE!R47+[10]DICIEMBRE!R47</f>
        <v>0</v>
      </c>
      <c r="S50" s="49">
        <v>0</v>
      </c>
      <c r="T50" s="50">
        <f t="shared" si="5"/>
        <v>0</v>
      </c>
    </row>
    <row r="51" spans="1:20" s="51" customFormat="1" ht="13.5" x14ac:dyDescent="0.25">
      <c r="A51" s="459">
        <v>34</v>
      </c>
      <c r="B51" s="455" t="s">
        <v>509</v>
      </c>
      <c r="C51" s="460" t="s">
        <v>533</v>
      </c>
      <c r="D51" s="457">
        <v>0</v>
      </c>
      <c r="E51" s="458">
        <v>0</v>
      </c>
      <c r="F51" s="458">
        <v>0</v>
      </c>
      <c r="G51" s="457">
        <v>0</v>
      </c>
      <c r="H51" s="454">
        <f t="shared" si="1"/>
        <v>0</v>
      </c>
      <c r="I51" s="457">
        <v>0</v>
      </c>
      <c r="J51" s="457">
        <v>0</v>
      </c>
      <c r="K51" s="457">
        <v>0</v>
      </c>
      <c r="L51" s="457">
        <v>0</v>
      </c>
      <c r="M51" s="457">
        <f t="shared" si="4"/>
        <v>0</v>
      </c>
      <c r="N51" s="454" t="str">
        <f t="shared" si="2"/>
        <v>N.A.</v>
      </c>
      <c r="O51" s="49">
        <f>'[10]ENERO '!O48+[10]FEBRERO!O48+[10]MARZO!O48+[10]ABRIL!O48+[10]MAYO!O48+[10]JUNIO!O48+[10]JULIO!O48+[10]AGOSTO!O48+[10]SEPTIEMBRE!O48+[10]OCTUBRE!O48+[10]NOVIEMBRE!O48+[10]DICIEMBRE!O48</f>
        <v>0</v>
      </c>
      <c r="P51" s="49">
        <f>'[10]ENERO '!P48+[10]FEBRERO!P48+[10]MARZO!P48+[10]ABRIL!P48+[10]MAYO!P48+[10]JUNIO!P48+[10]JULIO!P48+[10]AGOSTO!P48+[10]SEPTIEMBRE!P48+[10]OCTUBRE!P48+[10]NOVIEMBRE!P48+[10]DICIEMBRE!P48</f>
        <v>0</v>
      </c>
      <c r="Q51" s="50">
        <f t="shared" si="3"/>
        <v>0</v>
      </c>
      <c r="R51" s="49">
        <f>'[10]ENERO '!R48+[10]FEBRERO!R48+[10]MARZO!R48+[10]ABRIL!R48+[10]MAYO!R48+[10]JUNIO!R48+[10]JULIO!R48+[10]AGOSTO!R48+[10]SEPTIEMBRE!R48+[10]OCTUBRE!R48+[10]NOVIEMBRE!R48+[10]DICIEMBRE!R48</f>
        <v>0</v>
      </c>
      <c r="S51" s="49">
        <v>0</v>
      </c>
      <c r="T51" s="50">
        <f t="shared" si="5"/>
        <v>0</v>
      </c>
    </row>
    <row r="52" spans="1:20" s="51" customFormat="1" ht="13.5" x14ac:dyDescent="0.25">
      <c r="A52" s="375">
        <v>35</v>
      </c>
      <c r="B52" s="200" t="s">
        <v>509</v>
      </c>
      <c r="C52" s="418" t="s">
        <v>534</v>
      </c>
      <c r="D52" s="457">
        <v>0</v>
      </c>
      <c r="E52" s="458">
        <v>0</v>
      </c>
      <c r="F52" s="458">
        <v>0</v>
      </c>
      <c r="G52" s="457">
        <v>0</v>
      </c>
      <c r="H52" s="454">
        <f t="shared" si="1"/>
        <v>0</v>
      </c>
      <c r="I52" s="457">
        <v>0</v>
      </c>
      <c r="J52" s="457">
        <v>0</v>
      </c>
      <c r="K52" s="457">
        <v>0</v>
      </c>
      <c r="L52" s="457">
        <v>0</v>
      </c>
      <c r="M52" s="457">
        <f t="shared" si="4"/>
        <v>0</v>
      </c>
      <c r="N52" s="454" t="str">
        <f t="shared" si="2"/>
        <v>N.A.</v>
      </c>
      <c r="O52" s="49">
        <f>'[10]ENERO '!O49+[10]FEBRERO!O49+[10]MARZO!O49+[10]ABRIL!O49+[10]MAYO!O49+[10]JUNIO!O49+[10]JULIO!O49+[10]AGOSTO!O49+[10]SEPTIEMBRE!O49+[10]OCTUBRE!O49+[10]NOVIEMBRE!O49+[10]DICIEMBRE!O49</f>
        <v>0</v>
      </c>
      <c r="P52" s="49">
        <f>'[10]ENERO '!P49+[10]FEBRERO!P49+[10]MARZO!P49+[10]ABRIL!P49+[10]MAYO!P49+[10]JUNIO!P49+[10]JULIO!P49+[10]AGOSTO!P49+[10]SEPTIEMBRE!P49+[10]OCTUBRE!P49+[10]NOVIEMBRE!P49+[10]DICIEMBRE!P49</f>
        <v>0</v>
      </c>
      <c r="Q52" s="50">
        <f t="shared" si="3"/>
        <v>0</v>
      </c>
      <c r="R52" s="49">
        <f>'[10]ENERO '!R49+[10]FEBRERO!R49+[10]MARZO!R49+[10]ABRIL!R49+[10]MAYO!R49+[10]JUNIO!R49+[10]JULIO!R49+[10]AGOSTO!R49+[10]SEPTIEMBRE!R49+[10]OCTUBRE!R49+[10]NOVIEMBRE!R49+[10]DICIEMBRE!R49</f>
        <v>0</v>
      </c>
      <c r="S52" s="49">
        <v>0</v>
      </c>
      <c r="T52" s="50">
        <f t="shared" si="5"/>
        <v>0</v>
      </c>
    </row>
    <row r="53" spans="1:20" s="51" customFormat="1" ht="13.5" x14ac:dyDescent="0.25">
      <c r="A53" s="375">
        <v>36</v>
      </c>
      <c r="B53" s="200" t="s">
        <v>509</v>
      </c>
      <c r="C53" s="461" t="s">
        <v>535</v>
      </c>
      <c r="D53" s="457">
        <v>0</v>
      </c>
      <c r="E53" s="458">
        <v>0</v>
      </c>
      <c r="F53" s="458">
        <v>0</v>
      </c>
      <c r="G53" s="457">
        <v>0</v>
      </c>
      <c r="H53" s="454">
        <f t="shared" si="1"/>
        <v>0</v>
      </c>
      <c r="I53" s="457">
        <v>0</v>
      </c>
      <c r="J53" s="457">
        <v>0</v>
      </c>
      <c r="K53" s="457">
        <v>0</v>
      </c>
      <c r="L53" s="457">
        <v>0</v>
      </c>
      <c r="M53" s="457">
        <f t="shared" si="4"/>
        <v>0</v>
      </c>
      <c r="N53" s="454" t="str">
        <f t="shared" si="2"/>
        <v>N.A.</v>
      </c>
      <c r="O53" s="49">
        <f>'[10]ENERO '!O50+[10]FEBRERO!O50+[10]MARZO!O50+[10]ABRIL!O50+[10]MAYO!O50+[10]JUNIO!O50+[10]JULIO!O50+[10]AGOSTO!O50+[10]SEPTIEMBRE!O50+[10]OCTUBRE!O50+[10]NOVIEMBRE!O50+[10]DICIEMBRE!O50</f>
        <v>0</v>
      </c>
      <c r="P53" s="49">
        <f>'[10]ENERO '!P50+[10]FEBRERO!P50+[10]MARZO!P50+[10]ABRIL!P50+[10]MAYO!P50+[10]JUNIO!P50+[10]JULIO!P50+[10]AGOSTO!P50+[10]SEPTIEMBRE!P50+[10]OCTUBRE!P50+[10]NOVIEMBRE!P50+[10]DICIEMBRE!P50</f>
        <v>0</v>
      </c>
      <c r="Q53" s="50">
        <f t="shared" si="3"/>
        <v>0</v>
      </c>
      <c r="R53" s="49">
        <f>'[10]ENERO '!R50+[10]FEBRERO!R50+[10]MARZO!R50+[10]ABRIL!R50+[10]MAYO!R50+[10]JUNIO!R50+[10]JULIO!R50+[10]AGOSTO!R50+[10]SEPTIEMBRE!R50+[10]OCTUBRE!R50+[10]NOVIEMBRE!R50+[10]DICIEMBRE!R50</f>
        <v>0</v>
      </c>
      <c r="S53" s="49">
        <v>0</v>
      </c>
      <c r="T53" s="50">
        <f t="shared" si="5"/>
        <v>0</v>
      </c>
    </row>
    <row r="54" spans="1:20" s="51" customFormat="1" ht="13.5" x14ac:dyDescent="0.25">
      <c r="A54" s="459">
        <v>37</v>
      </c>
      <c r="B54" s="455" t="s">
        <v>509</v>
      </c>
      <c r="C54" s="460" t="s">
        <v>536</v>
      </c>
      <c r="D54" s="457">
        <v>0</v>
      </c>
      <c r="E54" s="458">
        <v>0</v>
      </c>
      <c r="F54" s="458">
        <v>0</v>
      </c>
      <c r="G54" s="457">
        <v>0</v>
      </c>
      <c r="H54" s="454">
        <f t="shared" si="1"/>
        <v>0</v>
      </c>
      <c r="I54" s="457">
        <v>0</v>
      </c>
      <c r="J54" s="457">
        <v>0</v>
      </c>
      <c r="K54" s="457">
        <v>0</v>
      </c>
      <c r="L54" s="457">
        <v>0</v>
      </c>
      <c r="M54" s="457">
        <f t="shared" si="4"/>
        <v>0</v>
      </c>
      <c r="N54" s="454" t="str">
        <f t="shared" si="2"/>
        <v>N.A.</v>
      </c>
      <c r="O54" s="49">
        <f>'[10]ENERO '!O51+[10]FEBRERO!O51+[10]MARZO!O51+[10]ABRIL!O51+[10]MAYO!O51+[10]JUNIO!O51+[10]JULIO!O51+[10]AGOSTO!O51+[10]SEPTIEMBRE!O51+[10]OCTUBRE!O51+[10]NOVIEMBRE!O51+[10]DICIEMBRE!O51</f>
        <v>0</v>
      </c>
      <c r="P54" s="49">
        <f>'[10]ENERO '!P51+[10]FEBRERO!P51+[10]MARZO!P51+[10]ABRIL!P51+[10]MAYO!P51+[10]JUNIO!P51+[10]JULIO!P51+[10]AGOSTO!P51+[10]SEPTIEMBRE!P51+[10]OCTUBRE!P51+[10]NOVIEMBRE!P51+[10]DICIEMBRE!P51</f>
        <v>0</v>
      </c>
      <c r="Q54" s="50">
        <f t="shared" si="3"/>
        <v>0</v>
      </c>
      <c r="R54" s="49">
        <f>'[10]ENERO '!R51+[10]FEBRERO!R51+[10]MARZO!R51+[10]ABRIL!R51+[10]MAYO!R51+[10]JUNIO!R51+[10]JULIO!R51+[10]AGOSTO!R51+[10]SEPTIEMBRE!R51+[10]OCTUBRE!R51+[10]NOVIEMBRE!R51+[10]DICIEMBRE!R51</f>
        <v>0</v>
      </c>
      <c r="S54" s="49">
        <v>0</v>
      </c>
      <c r="T54" s="50">
        <f t="shared" si="5"/>
        <v>0</v>
      </c>
    </row>
    <row r="55" spans="1:20" s="51" customFormat="1" ht="13.5" x14ac:dyDescent="0.25">
      <c r="A55" s="459">
        <v>38</v>
      </c>
      <c r="B55" s="455" t="s">
        <v>495</v>
      </c>
      <c r="C55" s="456" t="s">
        <v>537</v>
      </c>
      <c r="D55" s="457">
        <v>0</v>
      </c>
      <c r="E55" s="458">
        <v>0</v>
      </c>
      <c r="F55" s="458">
        <v>0</v>
      </c>
      <c r="G55" s="457">
        <v>0</v>
      </c>
      <c r="H55" s="454">
        <f t="shared" si="1"/>
        <v>0</v>
      </c>
      <c r="I55" s="457">
        <v>0</v>
      </c>
      <c r="J55" s="457">
        <v>0</v>
      </c>
      <c r="K55" s="457">
        <v>0</v>
      </c>
      <c r="L55" s="457">
        <v>0</v>
      </c>
      <c r="M55" s="457">
        <f t="shared" si="4"/>
        <v>0</v>
      </c>
      <c r="N55" s="454" t="str">
        <f t="shared" si="2"/>
        <v>N.A.</v>
      </c>
      <c r="O55" s="49">
        <f>'[10]ENERO '!O52+[10]FEBRERO!O52+[10]MARZO!O52+[10]ABRIL!O52+[10]MAYO!O52+[10]JUNIO!O52+[10]JULIO!O52+[10]AGOSTO!O52+[10]SEPTIEMBRE!O52+[10]OCTUBRE!O52+[10]NOVIEMBRE!O52+[10]DICIEMBRE!O52</f>
        <v>0</v>
      </c>
      <c r="P55" s="49">
        <f>'[10]ENERO '!P52+[10]FEBRERO!P52+[10]MARZO!P52+[10]ABRIL!P52+[10]MAYO!P52+[10]JUNIO!P52+[10]JULIO!P52+[10]AGOSTO!P52+[10]SEPTIEMBRE!P52+[10]OCTUBRE!P52+[10]NOVIEMBRE!P52+[10]DICIEMBRE!P52</f>
        <v>0</v>
      </c>
      <c r="Q55" s="50">
        <f t="shared" si="3"/>
        <v>0</v>
      </c>
      <c r="R55" s="49">
        <f>'[10]ENERO '!R52+[10]FEBRERO!R52+[10]MARZO!R52+[10]ABRIL!R52+[10]MAYO!R52+[10]JUNIO!R52+[10]JULIO!R52+[10]AGOSTO!R52+[10]SEPTIEMBRE!R52+[10]OCTUBRE!R52+[10]NOVIEMBRE!R52+[10]DICIEMBRE!R52</f>
        <v>0</v>
      </c>
      <c r="S55" s="49">
        <v>0</v>
      </c>
      <c r="T55" s="50">
        <f t="shared" si="5"/>
        <v>0</v>
      </c>
    </row>
    <row r="56" spans="1:20" s="51" customFormat="1" ht="13.5" x14ac:dyDescent="0.25">
      <c r="A56" s="459">
        <v>39</v>
      </c>
      <c r="B56" s="455" t="s">
        <v>505</v>
      </c>
      <c r="C56" s="460" t="s">
        <v>538</v>
      </c>
      <c r="D56" s="457">
        <v>0</v>
      </c>
      <c r="E56" s="458">
        <v>0</v>
      </c>
      <c r="F56" s="458">
        <v>0</v>
      </c>
      <c r="G56" s="457">
        <v>0</v>
      </c>
      <c r="H56" s="454">
        <f t="shared" si="1"/>
        <v>0</v>
      </c>
      <c r="I56" s="457">
        <v>0</v>
      </c>
      <c r="J56" s="457">
        <v>0</v>
      </c>
      <c r="K56" s="457">
        <v>0</v>
      </c>
      <c r="L56" s="457">
        <v>0</v>
      </c>
      <c r="M56" s="457">
        <f t="shared" si="4"/>
        <v>0</v>
      </c>
      <c r="N56" s="454" t="str">
        <f t="shared" si="2"/>
        <v>N.A.</v>
      </c>
      <c r="O56" s="49">
        <f>'[10]ENERO '!O53+[10]FEBRERO!O53+[10]MARZO!O53+[10]ABRIL!O53+[10]MAYO!O53+[10]JUNIO!O53+[10]JULIO!O53+[10]AGOSTO!O53+[10]SEPTIEMBRE!O53+[10]OCTUBRE!O53+[10]NOVIEMBRE!O53+[10]DICIEMBRE!O53</f>
        <v>0</v>
      </c>
      <c r="P56" s="49">
        <f>'[10]ENERO '!P53+[10]FEBRERO!P53+[10]MARZO!P53+[10]ABRIL!P53+[10]MAYO!P53+[10]JUNIO!P53+[10]JULIO!P53+[10]AGOSTO!P53+[10]SEPTIEMBRE!P53+[10]OCTUBRE!P53+[10]NOVIEMBRE!P53+[10]DICIEMBRE!P53</f>
        <v>0</v>
      </c>
      <c r="Q56" s="50">
        <f t="shared" si="3"/>
        <v>0</v>
      </c>
      <c r="R56" s="49">
        <f>'[10]ENERO '!R53+[10]FEBRERO!R53+[10]MARZO!R53+[10]ABRIL!R53+[10]MAYO!R53+[10]JUNIO!R53+[10]JULIO!R53+[10]AGOSTO!R53+[10]SEPTIEMBRE!R53+[10]OCTUBRE!R53+[10]NOVIEMBRE!R53+[10]DICIEMBRE!R53</f>
        <v>0</v>
      </c>
      <c r="S56" s="49">
        <v>0</v>
      </c>
      <c r="T56" s="50">
        <f t="shared" si="5"/>
        <v>0</v>
      </c>
    </row>
    <row r="57" spans="1:20" s="51" customFormat="1" ht="13.5" x14ac:dyDescent="0.25">
      <c r="A57" s="459">
        <v>40</v>
      </c>
      <c r="B57" s="455" t="s">
        <v>505</v>
      </c>
      <c r="C57" s="460" t="s">
        <v>539</v>
      </c>
      <c r="D57" s="457">
        <v>0</v>
      </c>
      <c r="E57" s="458">
        <v>0</v>
      </c>
      <c r="F57" s="458">
        <v>0</v>
      </c>
      <c r="G57" s="457">
        <v>0</v>
      </c>
      <c r="H57" s="454">
        <f t="shared" si="1"/>
        <v>0</v>
      </c>
      <c r="I57" s="457">
        <v>0</v>
      </c>
      <c r="J57" s="457">
        <v>0</v>
      </c>
      <c r="K57" s="457">
        <v>0</v>
      </c>
      <c r="L57" s="457">
        <v>0</v>
      </c>
      <c r="M57" s="457">
        <f t="shared" si="4"/>
        <v>0</v>
      </c>
      <c r="N57" s="454" t="str">
        <f t="shared" si="2"/>
        <v>N.A.</v>
      </c>
      <c r="O57" s="49">
        <f>'[10]ENERO '!O54+[10]FEBRERO!O54+[10]MARZO!O54+[10]ABRIL!O54+[10]MAYO!O54+[10]JUNIO!O54+[10]JULIO!O54+[10]AGOSTO!O54+[10]SEPTIEMBRE!O54+[10]OCTUBRE!O54+[10]NOVIEMBRE!O54+[10]DICIEMBRE!O54</f>
        <v>0</v>
      </c>
      <c r="P57" s="49">
        <f>'[10]ENERO '!P54+[10]FEBRERO!P54+[10]MARZO!P54+[10]ABRIL!P54+[10]MAYO!P54+[10]JUNIO!P54+[10]JULIO!P54+[10]AGOSTO!P54+[10]SEPTIEMBRE!P54+[10]OCTUBRE!P54+[10]NOVIEMBRE!P54+[10]DICIEMBRE!P54</f>
        <v>0</v>
      </c>
      <c r="Q57" s="50">
        <f t="shared" si="3"/>
        <v>0</v>
      </c>
      <c r="R57" s="49">
        <f>'[10]ENERO '!R54+[10]FEBRERO!R54+[10]MARZO!R54+[10]ABRIL!R54+[10]MAYO!R54+[10]JUNIO!R54+[10]JULIO!R54+[10]AGOSTO!R54+[10]SEPTIEMBRE!R54+[10]OCTUBRE!R54+[10]NOVIEMBRE!R54+[10]DICIEMBRE!R54</f>
        <v>0</v>
      </c>
      <c r="S57" s="49">
        <v>0</v>
      </c>
      <c r="T57" s="50">
        <f t="shared" si="5"/>
        <v>0</v>
      </c>
    </row>
    <row r="58" spans="1:20" s="51" customFormat="1" ht="13.5" x14ac:dyDescent="0.25">
      <c r="A58" s="459">
        <v>41</v>
      </c>
      <c r="B58" s="455" t="s">
        <v>505</v>
      </c>
      <c r="C58" s="460" t="s">
        <v>540</v>
      </c>
      <c r="D58" s="457">
        <v>0</v>
      </c>
      <c r="E58" s="458">
        <v>0</v>
      </c>
      <c r="F58" s="458">
        <v>0</v>
      </c>
      <c r="G58" s="457">
        <v>0</v>
      </c>
      <c r="H58" s="454">
        <f t="shared" si="1"/>
        <v>0</v>
      </c>
      <c r="I58" s="457">
        <v>0</v>
      </c>
      <c r="J58" s="457">
        <v>0</v>
      </c>
      <c r="K58" s="457">
        <v>0</v>
      </c>
      <c r="L58" s="457">
        <v>0</v>
      </c>
      <c r="M58" s="457">
        <f t="shared" si="4"/>
        <v>0</v>
      </c>
      <c r="N58" s="454" t="str">
        <f t="shared" si="2"/>
        <v>N.A.</v>
      </c>
      <c r="O58" s="49">
        <f>'[10]ENERO '!O55+[10]FEBRERO!O55+[10]MARZO!O55+[10]ABRIL!O55+[10]MAYO!O55+[10]JUNIO!O55+[10]JULIO!O55+[10]AGOSTO!O55+[10]SEPTIEMBRE!O55+[10]OCTUBRE!O55+[10]NOVIEMBRE!O55+[10]DICIEMBRE!O55</f>
        <v>0</v>
      </c>
      <c r="P58" s="49">
        <f>'[10]ENERO '!P55+[10]FEBRERO!P55+[10]MARZO!P55+[10]ABRIL!P55+[10]MAYO!P55+[10]JUNIO!P55+[10]JULIO!P55+[10]AGOSTO!P55+[10]SEPTIEMBRE!P55+[10]OCTUBRE!P55+[10]NOVIEMBRE!P55+[10]DICIEMBRE!P55</f>
        <v>0</v>
      </c>
      <c r="Q58" s="50">
        <f t="shared" si="3"/>
        <v>0</v>
      </c>
      <c r="R58" s="49">
        <f>'[10]ENERO '!R55+[10]FEBRERO!R55+[10]MARZO!R55+[10]ABRIL!R55+[10]MAYO!R55+[10]JUNIO!R55+[10]JULIO!R55+[10]AGOSTO!R55+[10]SEPTIEMBRE!R55+[10]OCTUBRE!R55+[10]NOVIEMBRE!R55+[10]DICIEMBRE!R55</f>
        <v>0</v>
      </c>
      <c r="S58" s="49">
        <v>0</v>
      </c>
      <c r="T58" s="50">
        <f t="shared" si="5"/>
        <v>0</v>
      </c>
    </row>
    <row r="59" spans="1:20" s="51" customFormat="1" ht="13.5" x14ac:dyDescent="0.25">
      <c r="A59" s="459">
        <v>42</v>
      </c>
      <c r="B59" s="455" t="s">
        <v>505</v>
      </c>
      <c r="C59" s="460" t="s">
        <v>541</v>
      </c>
      <c r="D59" s="457">
        <v>0</v>
      </c>
      <c r="E59" s="458">
        <v>0</v>
      </c>
      <c r="F59" s="458">
        <v>0</v>
      </c>
      <c r="G59" s="457">
        <v>0</v>
      </c>
      <c r="H59" s="454">
        <f t="shared" si="1"/>
        <v>0</v>
      </c>
      <c r="I59" s="457">
        <v>0</v>
      </c>
      <c r="J59" s="457">
        <v>0</v>
      </c>
      <c r="K59" s="457">
        <v>0</v>
      </c>
      <c r="L59" s="457">
        <v>0</v>
      </c>
      <c r="M59" s="457">
        <f t="shared" si="4"/>
        <v>0</v>
      </c>
      <c r="N59" s="454" t="str">
        <f t="shared" si="2"/>
        <v>N.A.</v>
      </c>
      <c r="O59" s="49">
        <f>'[10]ENERO '!O56+[10]FEBRERO!O56+[10]MARZO!O56+[10]ABRIL!O56+[10]MAYO!O56+[10]JUNIO!O56+[10]JULIO!O56+[10]AGOSTO!O56+[10]SEPTIEMBRE!O56+[10]OCTUBRE!O56+[10]NOVIEMBRE!O56+[10]DICIEMBRE!O56</f>
        <v>0</v>
      </c>
      <c r="P59" s="49">
        <f>'[10]ENERO '!P56+[10]FEBRERO!P56+[10]MARZO!P56+[10]ABRIL!P56+[10]MAYO!P56+[10]JUNIO!P56+[10]JULIO!P56+[10]AGOSTO!P56+[10]SEPTIEMBRE!P56+[10]OCTUBRE!P56+[10]NOVIEMBRE!P56+[10]DICIEMBRE!P56</f>
        <v>0</v>
      </c>
      <c r="Q59" s="50">
        <f t="shared" si="3"/>
        <v>0</v>
      </c>
      <c r="R59" s="49">
        <f>'[10]ENERO '!R56+[10]FEBRERO!R56+[10]MARZO!R56+[10]ABRIL!R56+[10]MAYO!R56+[10]JUNIO!R56+[10]JULIO!R56+[10]AGOSTO!R56+[10]SEPTIEMBRE!R56+[10]OCTUBRE!R56+[10]NOVIEMBRE!R56+[10]DICIEMBRE!R56</f>
        <v>0</v>
      </c>
      <c r="S59" s="49">
        <v>0</v>
      </c>
      <c r="T59" s="50">
        <f t="shared" si="5"/>
        <v>0</v>
      </c>
    </row>
    <row r="60" spans="1:20" s="51" customFormat="1" ht="13.5" x14ac:dyDescent="0.25">
      <c r="A60" s="375">
        <v>43</v>
      </c>
      <c r="B60" s="200" t="s">
        <v>505</v>
      </c>
      <c r="C60" s="461" t="s">
        <v>542</v>
      </c>
      <c r="D60" s="457">
        <v>0</v>
      </c>
      <c r="E60" s="458">
        <v>0</v>
      </c>
      <c r="F60" s="458">
        <v>0</v>
      </c>
      <c r="G60" s="457">
        <v>0</v>
      </c>
      <c r="H60" s="454">
        <f t="shared" si="1"/>
        <v>0</v>
      </c>
      <c r="I60" s="457">
        <v>0</v>
      </c>
      <c r="J60" s="457">
        <v>0</v>
      </c>
      <c r="K60" s="457">
        <v>0</v>
      </c>
      <c r="L60" s="457">
        <v>0</v>
      </c>
      <c r="M60" s="457">
        <f t="shared" si="4"/>
        <v>0</v>
      </c>
      <c r="N60" s="454" t="str">
        <f t="shared" si="2"/>
        <v>N.A.</v>
      </c>
      <c r="O60" s="49">
        <f>'[10]ENERO '!O57+[10]FEBRERO!O57+[10]MARZO!O57+[10]ABRIL!O57+[10]MAYO!O57+[10]JUNIO!O57+[10]JULIO!O57+[10]AGOSTO!O57+[10]SEPTIEMBRE!O57+[10]OCTUBRE!O57+[10]NOVIEMBRE!O57+[10]DICIEMBRE!O57</f>
        <v>0</v>
      </c>
      <c r="P60" s="49">
        <f>'[10]ENERO '!P57+[10]FEBRERO!P57+[10]MARZO!P57+[10]ABRIL!P57+[10]MAYO!P57+[10]JUNIO!P57+[10]JULIO!P57+[10]AGOSTO!P57+[10]SEPTIEMBRE!P57+[10]OCTUBRE!P57+[10]NOVIEMBRE!P57+[10]DICIEMBRE!P57</f>
        <v>0</v>
      </c>
      <c r="Q60" s="50">
        <f t="shared" si="3"/>
        <v>0</v>
      </c>
      <c r="R60" s="49">
        <f>'[10]ENERO '!R57+[10]FEBRERO!R57+[10]MARZO!R57+[10]ABRIL!R57+[10]MAYO!R57+[10]JUNIO!R57+[10]JULIO!R57+[10]AGOSTO!R57+[10]SEPTIEMBRE!R57+[10]OCTUBRE!R57+[10]NOVIEMBRE!R57+[10]DICIEMBRE!R57</f>
        <v>0</v>
      </c>
      <c r="S60" s="49">
        <v>0</v>
      </c>
      <c r="T60" s="50">
        <f t="shared" si="5"/>
        <v>0</v>
      </c>
    </row>
    <row r="61" spans="1:20" s="52" customFormat="1" ht="13.5" x14ac:dyDescent="0.25">
      <c r="A61" s="375">
        <v>44</v>
      </c>
      <c r="B61" s="200" t="s">
        <v>509</v>
      </c>
      <c r="C61" s="418" t="s">
        <v>543</v>
      </c>
      <c r="D61" s="457">
        <v>0</v>
      </c>
      <c r="E61" s="458">
        <v>0</v>
      </c>
      <c r="F61" s="458">
        <v>0</v>
      </c>
      <c r="G61" s="457">
        <v>0</v>
      </c>
      <c r="H61" s="454">
        <f t="shared" si="1"/>
        <v>0</v>
      </c>
      <c r="I61" s="457">
        <v>0</v>
      </c>
      <c r="J61" s="457">
        <v>0</v>
      </c>
      <c r="K61" s="457">
        <v>0</v>
      </c>
      <c r="L61" s="457">
        <v>0</v>
      </c>
      <c r="M61" s="457">
        <f t="shared" si="4"/>
        <v>0</v>
      </c>
      <c r="N61" s="454" t="str">
        <f t="shared" si="2"/>
        <v>N.A.</v>
      </c>
      <c r="O61" s="49">
        <f>'[10]ENERO '!O58+[10]FEBRERO!O58+[10]MARZO!O58+[10]ABRIL!O58+[10]MAYO!O58+[10]JUNIO!O58+[10]JULIO!O58+[10]AGOSTO!O58+[10]SEPTIEMBRE!O58+[10]OCTUBRE!O58+[10]NOVIEMBRE!O58+[10]DICIEMBRE!O58</f>
        <v>0</v>
      </c>
      <c r="P61" s="49">
        <f>'[10]ENERO '!P58+[10]FEBRERO!P58+[10]MARZO!P58+[10]ABRIL!P58+[10]MAYO!P58+[10]JUNIO!P58+[10]JULIO!P58+[10]AGOSTO!P58+[10]SEPTIEMBRE!P58+[10]OCTUBRE!P58+[10]NOVIEMBRE!P58+[10]DICIEMBRE!P58</f>
        <v>0</v>
      </c>
      <c r="Q61" s="50">
        <f t="shared" si="3"/>
        <v>0</v>
      </c>
      <c r="R61" s="49">
        <f>'[10]ENERO '!R58+[10]FEBRERO!R58+[10]MARZO!R58+[10]ABRIL!R58+[10]MAYO!R58+[10]JUNIO!R58+[10]JULIO!R58+[10]AGOSTO!R58+[10]SEPTIEMBRE!R58+[10]OCTUBRE!R58+[10]NOVIEMBRE!R58+[10]DICIEMBRE!R58</f>
        <v>0</v>
      </c>
      <c r="S61" s="49">
        <v>0</v>
      </c>
      <c r="T61" s="50">
        <f t="shared" si="5"/>
        <v>0</v>
      </c>
    </row>
    <row r="62" spans="1:20" s="51" customFormat="1" ht="13.5" x14ac:dyDescent="0.25">
      <c r="A62" s="459">
        <v>45</v>
      </c>
      <c r="B62" s="455" t="s">
        <v>509</v>
      </c>
      <c r="C62" s="460" t="s">
        <v>544</v>
      </c>
      <c r="D62" s="457">
        <v>0</v>
      </c>
      <c r="E62" s="458">
        <v>0</v>
      </c>
      <c r="F62" s="458">
        <v>0</v>
      </c>
      <c r="G62" s="457">
        <v>0</v>
      </c>
      <c r="H62" s="454">
        <f t="shared" si="1"/>
        <v>0</v>
      </c>
      <c r="I62" s="457">
        <v>0</v>
      </c>
      <c r="J62" s="457">
        <v>0</v>
      </c>
      <c r="K62" s="457">
        <v>0</v>
      </c>
      <c r="L62" s="457">
        <v>0</v>
      </c>
      <c r="M62" s="457">
        <f t="shared" si="4"/>
        <v>0</v>
      </c>
      <c r="N62" s="454" t="str">
        <f t="shared" si="2"/>
        <v>N.A.</v>
      </c>
      <c r="O62" s="49">
        <f>'[10]ENERO '!O59+[10]FEBRERO!O59+[10]MARZO!O59+[10]ABRIL!O59+[10]MAYO!O59+[10]JUNIO!O59+[10]JULIO!O59+[10]AGOSTO!O59+[10]SEPTIEMBRE!O59+[10]OCTUBRE!O59+[10]NOVIEMBRE!O59+[10]DICIEMBRE!O59</f>
        <v>0</v>
      </c>
      <c r="P62" s="49">
        <f>'[10]ENERO '!P59+[10]FEBRERO!P59+[10]MARZO!P59+[10]ABRIL!P59+[10]MAYO!P59+[10]JUNIO!P59+[10]JULIO!P59+[10]AGOSTO!P59+[10]SEPTIEMBRE!P59+[10]OCTUBRE!P59+[10]NOVIEMBRE!P59+[10]DICIEMBRE!P59</f>
        <v>0</v>
      </c>
      <c r="Q62" s="50">
        <f t="shared" si="3"/>
        <v>0</v>
      </c>
      <c r="R62" s="49">
        <f>'[10]ENERO '!R59+[10]FEBRERO!R59+[10]MARZO!R59+[10]ABRIL!R59+[10]MAYO!R59+[10]JUNIO!R59+[10]JULIO!R59+[10]AGOSTO!R59+[10]SEPTIEMBRE!R59+[10]OCTUBRE!R59+[10]NOVIEMBRE!R59+[10]DICIEMBRE!R59</f>
        <v>0</v>
      </c>
      <c r="S62" s="49">
        <v>0</v>
      </c>
      <c r="T62" s="50">
        <f t="shared" si="5"/>
        <v>0</v>
      </c>
    </row>
    <row r="63" spans="1:20" s="51" customFormat="1" ht="13.5" x14ac:dyDescent="0.25">
      <c r="A63" s="459">
        <v>46</v>
      </c>
      <c r="B63" s="455" t="s">
        <v>509</v>
      </c>
      <c r="C63" s="460" t="s">
        <v>545</v>
      </c>
      <c r="D63" s="457">
        <v>0</v>
      </c>
      <c r="E63" s="458">
        <v>0</v>
      </c>
      <c r="F63" s="458">
        <v>0</v>
      </c>
      <c r="G63" s="457">
        <v>0</v>
      </c>
      <c r="H63" s="454">
        <f t="shared" si="1"/>
        <v>0</v>
      </c>
      <c r="I63" s="457">
        <v>0</v>
      </c>
      <c r="J63" s="457">
        <v>0</v>
      </c>
      <c r="K63" s="457">
        <v>0</v>
      </c>
      <c r="L63" s="457">
        <v>0</v>
      </c>
      <c r="M63" s="457">
        <f t="shared" si="4"/>
        <v>0</v>
      </c>
      <c r="N63" s="454" t="str">
        <f t="shared" si="2"/>
        <v>N.A.</v>
      </c>
      <c r="O63" s="49">
        <f>'[10]ENERO '!O60+[10]FEBRERO!O60+[10]MARZO!O60+[10]ABRIL!O60+[10]MAYO!O60+[10]JUNIO!O60+[10]JULIO!O60+[10]AGOSTO!O60+[10]SEPTIEMBRE!O60+[10]OCTUBRE!O60+[10]NOVIEMBRE!O60+[10]DICIEMBRE!O60</f>
        <v>0</v>
      </c>
      <c r="P63" s="49">
        <f>'[10]ENERO '!P60+[10]FEBRERO!P60+[10]MARZO!P60+[10]ABRIL!P60+[10]MAYO!P60+[10]JUNIO!P60+[10]JULIO!P60+[10]AGOSTO!P60+[10]SEPTIEMBRE!P60+[10]OCTUBRE!P60+[10]NOVIEMBRE!P60+[10]DICIEMBRE!P60</f>
        <v>0</v>
      </c>
      <c r="Q63" s="50">
        <f t="shared" si="3"/>
        <v>0</v>
      </c>
      <c r="R63" s="49">
        <f>'[10]ENERO '!R60+[10]FEBRERO!R60+[10]MARZO!R60+[10]ABRIL!R60+[10]MAYO!R60+[10]JUNIO!R60+[10]JULIO!R60+[10]AGOSTO!R60+[10]SEPTIEMBRE!R60+[10]OCTUBRE!R60+[10]NOVIEMBRE!R60+[10]DICIEMBRE!R60</f>
        <v>0</v>
      </c>
      <c r="S63" s="49">
        <v>0</v>
      </c>
      <c r="T63" s="50">
        <f t="shared" si="5"/>
        <v>0</v>
      </c>
    </row>
    <row r="64" spans="1:20" s="51" customFormat="1" ht="13.5" x14ac:dyDescent="0.25">
      <c r="A64" s="459">
        <v>47</v>
      </c>
      <c r="B64" s="455" t="s">
        <v>509</v>
      </c>
      <c r="C64" s="460" t="s">
        <v>546</v>
      </c>
      <c r="D64" s="457">
        <v>0</v>
      </c>
      <c r="E64" s="458">
        <v>0</v>
      </c>
      <c r="F64" s="458">
        <v>0</v>
      </c>
      <c r="G64" s="457">
        <v>0</v>
      </c>
      <c r="H64" s="454">
        <f t="shared" si="1"/>
        <v>0</v>
      </c>
      <c r="I64" s="457">
        <v>0</v>
      </c>
      <c r="J64" s="457">
        <v>0</v>
      </c>
      <c r="K64" s="457">
        <v>0</v>
      </c>
      <c r="L64" s="457">
        <v>0</v>
      </c>
      <c r="M64" s="457">
        <f t="shared" si="4"/>
        <v>0</v>
      </c>
      <c r="N64" s="454" t="str">
        <f t="shared" si="2"/>
        <v>N.A.</v>
      </c>
      <c r="O64" s="49">
        <f>'[10]ENERO '!O61+[10]FEBRERO!O61+[10]MARZO!O61+[10]ABRIL!O61+[10]MAYO!O61+[10]JUNIO!O61+[10]JULIO!O61+[10]AGOSTO!O61+[10]SEPTIEMBRE!O61+[10]OCTUBRE!O61+[10]NOVIEMBRE!O61+[10]DICIEMBRE!O61</f>
        <v>0</v>
      </c>
      <c r="P64" s="49">
        <f>'[10]ENERO '!P61+[10]FEBRERO!P61+[10]MARZO!P61+[10]ABRIL!P61+[10]MAYO!P61+[10]JUNIO!P61+[10]JULIO!P61+[10]AGOSTO!P61+[10]SEPTIEMBRE!P61+[10]OCTUBRE!P61+[10]NOVIEMBRE!P61+[10]DICIEMBRE!P61</f>
        <v>0</v>
      </c>
      <c r="Q64" s="50">
        <f t="shared" si="3"/>
        <v>0</v>
      </c>
      <c r="R64" s="49">
        <f>'[10]ENERO '!R61+[10]FEBRERO!R61+[10]MARZO!R61+[10]ABRIL!R61+[10]MAYO!R61+[10]JUNIO!R61+[10]JULIO!R61+[10]AGOSTO!R61+[10]SEPTIEMBRE!R61+[10]OCTUBRE!R61+[10]NOVIEMBRE!R61+[10]DICIEMBRE!R61</f>
        <v>0</v>
      </c>
      <c r="S64" s="49">
        <v>0</v>
      </c>
      <c r="T64" s="50">
        <f t="shared" si="5"/>
        <v>0</v>
      </c>
    </row>
    <row r="65" spans="1:20" s="51" customFormat="1" ht="13.5" x14ac:dyDescent="0.25">
      <c r="A65" s="459">
        <v>48</v>
      </c>
      <c r="B65" s="455" t="s">
        <v>497</v>
      </c>
      <c r="C65" s="460" t="s">
        <v>547</v>
      </c>
      <c r="D65" s="457">
        <v>0</v>
      </c>
      <c r="E65" s="458">
        <v>0</v>
      </c>
      <c r="F65" s="458">
        <v>0</v>
      </c>
      <c r="G65" s="457">
        <v>0</v>
      </c>
      <c r="H65" s="454">
        <f t="shared" si="1"/>
        <v>0</v>
      </c>
      <c r="I65" s="457">
        <v>0</v>
      </c>
      <c r="J65" s="457">
        <v>0</v>
      </c>
      <c r="K65" s="457">
        <v>0</v>
      </c>
      <c r="L65" s="457">
        <v>0</v>
      </c>
      <c r="M65" s="457">
        <f t="shared" si="4"/>
        <v>0</v>
      </c>
      <c r="N65" s="454" t="str">
        <f t="shared" si="2"/>
        <v>N.A.</v>
      </c>
      <c r="O65" s="49">
        <f>'[10]ENERO '!O62+[10]FEBRERO!O62+[10]MARZO!O62+[10]ABRIL!O62+[10]MAYO!O62+[10]JUNIO!O62+[10]JULIO!O62+[10]AGOSTO!O62+[10]SEPTIEMBRE!O62+[10]OCTUBRE!O62+[10]NOVIEMBRE!O62+[10]DICIEMBRE!O62</f>
        <v>0</v>
      </c>
      <c r="P65" s="49">
        <f>'[10]ENERO '!P62+[10]FEBRERO!P62+[10]MARZO!P62+[10]ABRIL!P62+[10]MAYO!P62+[10]JUNIO!P62+[10]JULIO!P62+[10]AGOSTO!P62+[10]SEPTIEMBRE!P62+[10]OCTUBRE!P62+[10]NOVIEMBRE!P62+[10]DICIEMBRE!P62</f>
        <v>0</v>
      </c>
      <c r="Q65" s="50">
        <f t="shared" si="3"/>
        <v>0</v>
      </c>
      <c r="R65" s="49">
        <f>'[10]ENERO '!R62+[10]FEBRERO!R62+[10]MARZO!R62+[10]ABRIL!R62+[10]MAYO!R62+[10]JUNIO!R62+[10]JULIO!R62+[10]AGOSTO!R62+[10]SEPTIEMBRE!R62+[10]OCTUBRE!R62+[10]NOVIEMBRE!R62+[10]DICIEMBRE!R62</f>
        <v>0</v>
      </c>
      <c r="S65" s="49">
        <v>0</v>
      </c>
      <c r="T65" s="50">
        <f t="shared" si="5"/>
        <v>0</v>
      </c>
    </row>
    <row r="66" spans="1:20" s="51" customFormat="1" ht="13.5" x14ac:dyDescent="0.25">
      <c r="A66" s="459">
        <v>49</v>
      </c>
      <c r="B66" s="455" t="s">
        <v>505</v>
      </c>
      <c r="C66" s="456" t="s">
        <v>548</v>
      </c>
      <c r="D66" s="457">
        <v>0</v>
      </c>
      <c r="E66" s="458">
        <v>0</v>
      </c>
      <c r="F66" s="458">
        <v>0</v>
      </c>
      <c r="G66" s="457">
        <v>0</v>
      </c>
      <c r="H66" s="454">
        <f t="shared" si="1"/>
        <v>0</v>
      </c>
      <c r="I66" s="457">
        <v>0</v>
      </c>
      <c r="J66" s="457">
        <v>0</v>
      </c>
      <c r="K66" s="457">
        <v>0</v>
      </c>
      <c r="L66" s="457">
        <v>0</v>
      </c>
      <c r="M66" s="457">
        <f t="shared" si="4"/>
        <v>0</v>
      </c>
      <c r="N66" s="454" t="str">
        <f t="shared" si="2"/>
        <v>N.A.</v>
      </c>
      <c r="O66" s="49">
        <f>'[10]ENERO '!O63+[10]FEBRERO!O63+[10]MARZO!O63+[10]ABRIL!O63+[10]MAYO!O63+[10]JUNIO!O63+[10]JULIO!O63+[10]AGOSTO!O63+[10]SEPTIEMBRE!O63+[10]OCTUBRE!O63+[10]NOVIEMBRE!O63+[10]DICIEMBRE!O63</f>
        <v>0</v>
      </c>
      <c r="P66" s="49">
        <f>'[10]ENERO '!P63+[10]FEBRERO!P63+[10]MARZO!P63+[10]ABRIL!P63+[10]MAYO!P63+[10]JUNIO!P63+[10]JULIO!P63+[10]AGOSTO!P63+[10]SEPTIEMBRE!P63+[10]OCTUBRE!P63+[10]NOVIEMBRE!P63+[10]DICIEMBRE!P63</f>
        <v>0</v>
      </c>
      <c r="Q66" s="50">
        <f t="shared" si="3"/>
        <v>0</v>
      </c>
      <c r="R66" s="49">
        <f>'[10]ENERO '!R63+[10]FEBRERO!R63+[10]MARZO!R63+[10]ABRIL!R63+[10]MAYO!R63+[10]JUNIO!R63+[10]JULIO!R63+[10]AGOSTO!R63+[10]SEPTIEMBRE!R63+[10]OCTUBRE!R63+[10]NOVIEMBRE!R63+[10]DICIEMBRE!R63</f>
        <v>0</v>
      </c>
      <c r="S66" s="49">
        <v>0</v>
      </c>
      <c r="T66" s="50">
        <f t="shared" si="5"/>
        <v>0</v>
      </c>
    </row>
    <row r="67" spans="1:20" s="51" customFormat="1" ht="13.5" x14ac:dyDescent="0.25">
      <c r="A67" s="375">
        <v>50</v>
      </c>
      <c r="B67" s="200" t="s">
        <v>505</v>
      </c>
      <c r="C67" s="461" t="s">
        <v>549</v>
      </c>
      <c r="D67" s="457">
        <v>0</v>
      </c>
      <c r="E67" s="458">
        <v>0</v>
      </c>
      <c r="F67" s="458">
        <v>0</v>
      </c>
      <c r="G67" s="457">
        <v>0</v>
      </c>
      <c r="H67" s="454">
        <f t="shared" si="1"/>
        <v>0</v>
      </c>
      <c r="I67" s="457">
        <v>0</v>
      </c>
      <c r="J67" s="457">
        <v>0</v>
      </c>
      <c r="K67" s="457">
        <v>0</v>
      </c>
      <c r="L67" s="457">
        <v>0</v>
      </c>
      <c r="M67" s="457">
        <f t="shared" si="4"/>
        <v>0</v>
      </c>
      <c r="N67" s="454" t="str">
        <f t="shared" si="2"/>
        <v>N.A.</v>
      </c>
      <c r="O67" s="49">
        <f>'[10]ENERO '!O64+[10]FEBRERO!O64+[10]MARZO!O64+[10]ABRIL!O64+[10]MAYO!O64+[10]JUNIO!O64+[10]JULIO!O64+[10]AGOSTO!O64+[10]SEPTIEMBRE!O64+[10]OCTUBRE!O64+[10]NOVIEMBRE!O64+[10]DICIEMBRE!O64</f>
        <v>0</v>
      </c>
      <c r="P67" s="49">
        <f>'[10]ENERO '!P64+[10]FEBRERO!P64+[10]MARZO!P64+[10]ABRIL!P64+[10]MAYO!P64+[10]JUNIO!P64+[10]JULIO!P64+[10]AGOSTO!P64+[10]SEPTIEMBRE!P64+[10]OCTUBRE!P64+[10]NOVIEMBRE!P64+[10]DICIEMBRE!P64</f>
        <v>0</v>
      </c>
      <c r="Q67" s="50">
        <f t="shared" si="3"/>
        <v>0</v>
      </c>
      <c r="R67" s="49">
        <f>'[10]ENERO '!R64+[10]FEBRERO!R64+[10]MARZO!R64+[10]ABRIL!R64+[10]MAYO!R64+[10]JUNIO!R64+[10]JULIO!R64+[10]AGOSTO!R64+[10]SEPTIEMBRE!R64+[10]OCTUBRE!R64+[10]NOVIEMBRE!R64+[10]DICIEMBRE!R64</f>
        <v>0</v>
      </c>
      <c r="S67" s="49">
        <v>0</v>
      </c>
      <c r="T67" s="50">
        <f t="shared" si="5"/>
        <v>0</v>
      </c>
    </row>
    <row r="68" spans="1:20" s="51" customFormat="1" ht="13.5" x14ac:dyDescent="0.25">
      <c r="A68" s="459">
        <v>51</v>
      </c>
      <c r="B68" s="455" t="s">
        <v>505</v>
      </c>
      <c r="C68" s="456" t="s">
        <v>550</v>
      </c>
      <c r="D68" s="457">
        <v>0</v>
      </c>
      <c r="E68" s="458">
        <v>0</v>
      </c>
      <c r="F68" s="458">
        <v>0</v>
      </c>
      <c r="G68" s="457">
        <v>0</v>
      </c>
      <c r="H68" s="454">
        <f t="shared" si="1"/>
        <v>0</v>
      </c>
      <c r="I68" s="457">
        <v>0</v>
      </c>
      <c r="J68" s="457">
        <v>0</v>
      </c>
      <c r="K68" s="457">
        <v>0</v>
      </c>
      <c r="L68" s="457">
        <v>0</v>
      </c>
      <c r="M68" s="457">
        <f t="shared" si="4"/>
        <v>0</v>
      </c>
      <c r="N68" s="454" t="str">
        <f t="shared" si="2"/>
        <v>N.A.</v>
      </c>
      <c r="O68" s="49">
        <f>'[10]ENERO '!O65+[10]FEBRERO!O65+[10]MARZO!O65+[10]ABRIL!O65+[10]MAYO!O65+[10]JUNIO!O65+[10]JULIO!O65+[10]AGOSTO!O65+[10]SEPTIEMBRE!O65+[10]OCTUBRE!O65+[10]NOVIEMBRE!O65+[10]DICIEMBRE!O65</f>
        <v>0</v>
      </c>
      <c r="P68" s="49">
        <f>'[10]ENERO '!P65+[10]FEBRERO!P65+[10]MARZO!P65+[10]ABRIL!P65+[10]MAYO!P65+[10]JUNIO!P65+[10]JULIO!P65+[10]AGOSTO!P65+[10]SEPTIEMBRE!P65+[10]OCTUBRE!P65+[10]NOVIEMBRE!P65+[10]DICIEMBRE!P65</f>
        <v>0</v>
      </c>
      <c r="Q68" s="50">
        <f t="shared" si="3"/>
        <v>0</v>
      </c>
      <c r="R68" s="49">
        <f>'[10]ENERO '!R65+[10]FEBRERO!R65+[10]MARZO!R65+[10]ABRIL!R65+[10]MAYO!R65+[10]JUNIO!R65+[10]JULIO!R65+[10]AGOSTO!R65+[10]SEPTIEMBRE!R65+[10]OCTUBRE!R65+[10]NOVIEMBRE!R65+[10]DICIEMBRE!R65</f>
        <v>0</v>
      </c>
      <c r="S68" s="49">
        <v>0</v>
      </c>
      <c r="T68" s="50">
        <f t="shared" si="5"/>
        <v>0</v>
      </c>
    </row>
    <row r="69" spans="1:20" s="51" customFormat="1" ht="13.5" x14ac:dyDescent="0.25">
      <c r="A69" s="459">
        <v>52</v>
      </c>
      <c r="B69" s="455" t="s">
        <v>505</v>
      </c>
      <c r="C69" s="456" t="s">
        <v>551</v>
      </c>
      <c r="D69" s="457">
        <v>0</v>
      </c>
      <c r="E69" s="458">
        <v>0</v>
      </c>
      <c r="F69" s="458">
        <v>0</v>
      </c>
      <c r="G69" s="457">
        <v>0</v>
      </c>
      <c r="H69" s="454">
        <f t="shared" si="1"/>
        <v>0</v>
      </c>
      <c r="I69" s="457">
        <v>0</v>
      </c>
      <c r="J69" s="457">
        <v>0</v>
      </c>
      <c r="K69" s="457">
        <v>0</v>
      </c>
      <c r="L69" s="457">
        <v>0</v>
      </c>
      <c r="M69" s="457">
        <f t="shared" si="4"/>
        <v>0</v>
      </c>
      <c r="N69" s="454" t="str">
        <f t="shared" si="2"/>
        <v>N.A.</v>
      </c>
      <c r="O69" s="49">
        <f>'[10]ENERO '!O66+[10]FEBRERO!O66+[10]MARZO!O66+[10]ABRIL!O66+[10]MAYO!O66+[10]JUNIO!O66+[10]JULIO!O66+[10]AGOSTO!O66+[10]SEPTIEMBRE!O66+[10]OCTUBRE!O66+[10]NOVIEMBRE!O66+[10]DICIEMBRE!O66</f>
        <v>0</v>
      </c>
      <c r="P69" s="49">
        <f>'[10]ENERO '!P66+[10]FEBRERO!P66+[10]MARZO!P66+[10]ABRIL!P66+[10]MAYO!P66+[10]JUNIO!P66+[10]JULIO!P66+[10]AGOSTO!P66+[10]SEPTIEMBRE!P66+[10]OCTUBRE!P66+[10]NOVIEMBRE!P66+[10]DICIEMBRE!P66</f>
        <v>0</v>
      </c>
      <c r="Q69" s="50">
        <f t="shared" si="3"/>
        <v>0</v>
      </c>
      <c r="R69" s="49">
        <f>'[10]ENERO '!R66+[10]FEBRERO!R66+[10]MARZO!R66+[10]ABRIL!R66+[10]MAYO!R66+[10]JUNIO!R66+[10]JULIO!R66+[10]AGOSTO!R66+[10]SEPTIEMBRE!R66+[10]OCTUBRE!R66+[10]NOVIEMBRE!R66+[10]DICIEMBRE!R66</f>
        <v>0</v>
      </c>
      <c r="S69" s="49">
        <v>0</v>
      </c>
      <c r="T69" s="50">
        <f t="shared" si="5"/>
        <v>0</v>
      </c>
    </row>
    <row r="70" spans="1:20" s="51" customFormat="1" ht="13.5" x14ac:dyDescent="0.25">
      <c r="A70" s="459">
        <v>53</v>
      </c>
      <c r="B70" s="455" t="s">
        <v>505</v>
      </c>
      <c r="C70" s="456" t="s">
        <v>552</v>
      </c>
      <c r="D70" s="457">
        <v>0</v>
      </c>
      <c r="E70" s="458">
        <v>0</v>
      </c>
      <c r="F70" s="458">
        <v>0</v>
      </c>
      <c r="G70" s="457">
        <v>0</v>
      </c>
      <c r="H70" s="454">
        <f t="shared" si="1"/>
        <v>0</v>
      </c>
      <c r="I70" s="457">
        <v>0</v>
      </c>
      <c r="J70" s="457">
        <v>0</v>
      </c>
      <c r="K70" s="457">
        <v>0</v>
      </c>
      <c r="L70" s="457">
        <v>0</v>
      </c>
      <c r="M70" s="457">
        <f t="shared" si="4"/>
        <v>0</v>
      </c>
      <c r="N70" s="454" t="str">
        <f t="shared" si="2"/>
        <v>N.A.</v>
      </c>
      <c r="O70" s="49">
        <f>'[10]ENERO '!O67+[10]FEBRERO!O67+[10]MARZO!O67+[10]ABRIL!O67+[10]MAYO!O67+[10]JUNIO!O67+[10]JULIO!O67+[10]AGOSTO!O67+[10]SEPTIEMBRE!O67+[10]OCTUBRE!O67+[10]NOVIEMBRE!O67+[10]DICIEMBRE!O67</f>
        <v>0</v>
      </c>
      <c r="P70" s="49">
        <f>'[10]ENERO '!P67+[10]FEBRERO!P67+[10]MARZO!P67+[10]ABRIL!P67+[10]MAYO!P67+[10]JUNIO!P67+[10]JULIO!P67+[10]AGOSTO!P67+[10]SEPTIEMBRE!P67+[10]OCTUBRE!P67+[10]NOVIEMBRE!P67+[10]DICIEMBRE!P67</f>
        <v>0</v>
      </c>
      <c r="Q70" s="50">
        <f t="shared" si="3"/>
        <v>0</v>
      </c>
      <c r="R70" s="49">
        <f>'[10]ENERO '!R67+[10]FEBRERO!R67+[10]MARZO!R67+[10]ABRIL!R67+[10]MAYO!R67+[10]JUNIO!R67+[10]JULIO!R67+[10]AGOSTO!R67+[10]SEPTIEMBRE!R67+[10]OCTUBRE!R67+[10]NOVIEMBRE!R67+[10]DICIEMBRE!R67</f>
        <v>0</v>
      </c>
      <c r="S70" s="49">
        <v>0</v>
      </c>
      <c r="T70" s="50">
        <f t="shared" si="5"/>
        <v>0</v>
      </c>
    </row>
    <row r="71" spans="1:20" s="51" customFormat="1" ht="13.5" x14ac:dyDescent="0.25">
      <c r="A71" s="459">
        <v>54</v>
      </c>
      <c r="B71" s="455" t="s">
        <v>505</v>
      </c>
      <c r="C71" s="456" t="s">
        <v>553</v>
      </c>
      <c r="D71" s="457">
        <v>0</v>
      </c>
      <c r="E71" s="458">
        <v>0</v>
      </c>
      <c r="F71" s="458">
        <v>0</v>
      </c>
      <c r="G71" s="457">
        <v>0</v>
      </c>
      <c r="H71" s="454">
        <f t="shared" si="1"/>
        <v>0</v>
      </c>
      <c r="I71" s="457">
        <v>0</v>
      </c>
      <c r="J71" s="457">
        <v>0</v>
      </c>
      <c r="K71" s="457">
        <v>0</v>
      </c>
      <c r="L71" s="457">
        <v>0</v>
      </c>
      <c r="M71" s="457">
        <f t="shared" si="4"/>
        <v>0</v>
      </c>
      <c r="N71" s="454" t="str">
        <f t="shared" si="2"/>
        <v>N.A.</v>
      </c>
      <c r="O71" s="49">
        <f>'[10]ENERO '!O68+[10]FEBRERO!O68+[10]MARZO!O68+[10]ABRIL!O68+[10]MAYO!O68+[10]JUNIO!O68+[10]JULIO!O68+[10]AGOSTO!O68+[10]SEPTIEMBRE!O68+[10]OCTUBRE!O68+[10]NOVIEMBRE!O68+[10]DICIEMBRE!O68</f>
        <v>0</v>
      </c>
      <c r="P71" s="49">
        <f>'[10]ENERO '!P68+[10]FEBRERO!P68+[10]MARZO!P68+[10]ABRIL!P68+[10]MAYO!P68+[10]JUNIO!P68+[10]JULIO!P68+[10]AGOSTO!P68+[10]SEPTIEMBRE!P68+[10]OCTUBRE!P68+[10]NOVIEMBRE!P68+[10]DICIEMBRE!P68</f>
        <v>0</v>
      </c>
      <c r="Q71" s="50">
        <f t="shared" si="3"/>
        <v>0</v>
      </c>
      <c r="R71" s="49">
        <f>'[10]ENERO '!R68+[10]FEBRERO!R68+[10]MARZO!R68+[10]ABRIL!R68+[10]MAYO!R68+[10]JUNIO!R68+[10]JULIO!R68+[10]AGOSTO!R68+[10]SEPTIEMBRE!R68+[10]OCTUBRE!R68+[10]NOVIEMBRE!R68+[10]DICIEMBRE!R68</f>
        <v>0</v>
      </c>
      <c r="S71" s="49">
        <v>0</v>
      </c>
      <c r="T71" s="50">
        <f t="shared" si="5"/>
        <v>0</v>
      </c>
    </row>
    <row r="72" spans="1:20" s="51" customFormat="1" ht="27" x14ac:dyDescent="0.25">
      <c r="A72" s="459">
        <v>55</v>
      </c>
      <c r="B72" s="455" t="s">
        <v>505</v>
      </c>
      <c r="C72" s="456" t="s">
        <v>554</v>
      </c>
      <c r="D72" s="457">
        <v>0</v>
      </c>
      <c r="E72" s="458">
        <v>0</v>
      </c>
      <c r="F72" s="458">
        <v>0</v>
      </c>
      <c r="G72" s="457">
        <v>0</v>
      </c>
      <c r="H72" s="454">
        <f t="shared" si="1"/>
        <v>0</v>
      </c>
      <c r="I72" s="457">
        <v>0</v>
      </c>
      <c r="J72" s="457">
        <v>0</v>
      </c>
      <c r="K72" s="457">
        <v>0</v>
      </c>
      <c r="L72" s="457">
        <v>0</v>
      </c>
      <c r="M72" s="457">
        <f t="shared" si="4"/>
        <v>0</v>
      </c>
      <c r="N72" s="454" t="str">
        <f t="shared" si="2"/>
        <v>N.A.</v>
      </c>
      <c r="O72" s="49">
        <f>'[10]ENERO '!O69+[10]FEBRERO!O69+[10]MARZO!O69+[10]ABRIL!O69+[10]MAYO!O69+[10]JUNIO!O69+[10]JULIO!O69+[10]AGOSTO!O69+[10]SEPTIEMBRE!O69+[10]OCTUBRE!O69+[10]NOVIEMBRE!O69+[10]DICIEMBRE!O69</f>
        <v>0</v>
      </c>
      <c r="P72" s="49">
        <f>'[10]ENERO '!P69+[10]FEBRERO!P69+[10]MARZO!P69+[10]ABRIL!P69+[10]MAYO!P69+[10]JUNIO!P69+[10]JULIO!P69+[10]AGOSTO!P69+[10]SEPTIEMBRE!P69+[10]OCTUBRE!P69+[10]NOVIEMBRE!P69+[10]DICIEMBRE!P69</f>
        <v>0</v>
      </c>
      <c r="Q72" s="50">
        <f t="shared" si="3"/>
        <v>0</v>
      </c>
      <c r="R72" s="49">
        <f>'[10]ENERO '!R69+[10]FEBRERO!R69+[10]MARZO!R69+[10]ABRIL!R69+[10]MAYO!R69+[10]JUNIO!R69+[10]JULIO!R69+[10]AGOSTO!R69+[10]SEPTIEMBRE!R69+[10]OCTUBRE!R69+[10]NOVIEMBRE!R69+[10]DICIEMBRE!R69</f>
        <v>0</v>
      </c>
      <c r="S72" s="49">
        <v>0</v>
      </c>
      <c r="T72" s="50">
        <f t="shared" si="5"/>
        <v>0</v>
      </c>
    </row>
    <row r="73" spans="1:20" s="51" customFormat="1" ht="27" x14ac:dyDescent="0.25">
      <c r="A73" s="459">
        <v>57</v>
      </c>
      <c r="B73" s="455" t="s">
        <v>505</v>
      </c>
      <c r="C73" s="456" t="s">
        <v>555</v>
      </c>
      <c r="D73" s="457">
        <v>0</v>
      </c>
      <c r="E73" s="458">
        <v>0</v>
      </c>
      <c r="F73" s="458">
        <v>0</v>
      </c>
      <c r="G73" s="457">
        <v>0</v>
      </c>
      <c r="H73" s="454">
        <f t="shared" si="1"/>
        <v>0</v>
      </c>
      <c r="I73" s="457">
        <v>0</v>
      </c>
      <c r="J73" s="457">
        <v>0</v>
      </c>
      <c r="K73" s="457">
        <v>0</v>
      </c>
      <c r="L73" s="457">
        <v>0</v>
      </c>
      <c r="M73" s="457">
        <f t="shared" si="4"/>
        <v>0</v>
      </c>
      <c r="N73" s="454" t="str">
        <f t="shared" si="2"/>
        <v>N.A.</v>
      </c>
      <c r="O73" s="49">
        <f>'[10]ENERO '!O70+[10]FEBRERO!O70+[10]MARZO!O70+[10]ABRIL!O70+[10]MAYO!O70+[10]JUNIO!O70+[10]JULIO!O70+[10]AGOSTO!O70+[10]SEPTIEMBRE!O70+[10]OCTUBRE!O70+[10]NOVIEMBRE!O70+[10]DICIEMBRE!O70</f>
        <v>0</v>
      </c>
      <c r="P73" s="49">
        <f>'[10]ENERO '!P70+[10]FEBRERO!P70+[10]MARZO!P70+[10]ABRIL!P70+[10]MAYO!P70+[10]JUNIO!P70+[10]JULIO!P70+[10]AGOSTO!P70+[10]SEPTIEMBRE!P70+[10]OCTUBRE!P70+[10]NOVIEMBRE!P70+[10]DICIEMBRE!P70</f>
        <v>0</v>
      </c>
      <c r="Q73" s="50">
        <f t="shared" si="3"/>
        <v>0</v>
      </c>
      <c r="R73" s="49">
        <f>'[10]ENERO '!R70+[10]FEBRERO!R70+[10]MARZO!R70+[10]ABRIL!R70+[10]MAYO!R70+[10]JUNIO!R70+[10]JULIO!R70+[10]AGOSTO!R70+[10]SEPTIEMBRE!R70+[10]OCTUBRE!R70+[10]NOVIEMBRE!R70+[10]DICIEMBRE!R70</f>
        <v>0</v>
      </c>
      <c r="S73" s="49">
        <v>0</v>
      </c>
      <c r="T73" s="50">
        <f t="shared" si="5"/>
        <v>0</v>
      </c>
    </row>
    <row r="74" spans="1:20" s="51" customFormat="1" ht="13.5" x14ac:dyDescent="0.25">
      <c r="A74" s="459">
        <v>58</v>
      </c>
      <c r="B74" s="455" t="s">
        <v>509</v>
      </c>
      <c r="C74" s="456" t="s">
        <v>556</v>
      </c>
      <c r="D74" s="457">
        <v>0</v>
      </c>
      <c r="E74" s="458">
        <v>0</v>
      </c>
      <c r="F74" s="458">
        <v>0</v>
      </c>
      <c r="G74" s="457">
        <v>0</v>
      </c>
      <c r="H74" s="454">
        <f t="shared" si="1"/>
        <v>0</v>
      </c>
      <c r="I74" s="457">
        <v>0</v>
      </c>
      <c r="J74" s="457">
        <v>0</v>
      </c>
      <c r="K74" s="457">
        <v>0</v>
      </c>
      <c r="L74" s="457">
        <v>0</v>
      </c>
      <c r="M74" s="457">
        <f t="shared" si="4"/>
        <v>0</v>
      </c>
      <c r="N74" s="454" t="str">
        <f t="shared" si="2"/>
        <v>N.A.</v>
      </c>
      <c r="O74" s="49">
        <f>'[10]ENERO '!O71+[10]FEBRERO!O71+[10]MARZO!O71+[10]ABRIL!O71+[10]MAYO!O71+[10]JUNIO!O71+[10]JULIO!O71+[10]AGOSTO!O71+[10]SEPTIEMBRE!O71+[10]OCTUBRE!O71+[10]NOVIEMBRE!O71+[10]DICIEMBRE!O71</f>
        <v>0</v>
      </c>
      <c r="P74" s="49">
        <f>'[10]ENERO '!P71+[10]FEBRERO!P71+[10]MARZO!P71+[10]ABRIL!P71+[10]MAYO!P71+[10]JUNIO!P71+[10]JULIO!P71+[10]AGOSTO!P71+[10]SEPTIEMBRE!P71+[10]OCTUBRE!P71+[10]NOVIEMBRE!P71+[10]DICIEMBRE!P71</f>
        <v>0</v>
      </c>
      <c r="Q74" s="50">
        <f t="shared" si="3"/>
        <v>0</v>
      </c>
      <c r="R74" s="49">
        <f>'[10]ENERO '!R71+[10]FEBRERO!R71+[10]MARZO!R71+[10]ABRIL!R71+[10]MAYO!R71+[10]JUNIO!R71+[10]JULIO!R71+[10]AGOSTO!R71+[10]SEPTIEMBRE!R71+[10]OCTUBRE!R71+[10]NOVIEMBRE!R71+[10]DICIEMBRE!R71</f>
        <v>0</v>
      </c>
      <c r="S74" s="49">
        <v>0</v>
      </c>
      <c r="T74" s="50">
        <f t="shared" si="5"/>
        <v>0</v>
      </c>
    </row>
    <row r="75" spans="1:20" s="51" customFormat="1" ht="13.5" x14ac:dyDescent="0.25">
      <c r="A75" s="459">
        <v>59</v>
      </c>
      <c r="B75" s="455" t="s">
        <v>509</v>
      </c>
      <c r="C75" s="456" t="s">
        <v>557</v>
      </c>
      <c r="D75" s="457">
        <v>0</v>
      </c>
      <c r="E75" s="458">
        <v>0</v>
      </c>
      <c r="F75" s="458">
        <v>0</v>
      </c>
      <c r="G75" s="457">
        <v>0</v>
      </c>
      <c r="H75" s="454">
        <f t="shared" si="1"/>
        <v>0</v>
      </c>
      <c r="I75" s="457">
        <v>0</v>
      </c>
      <c r="J75" s="457">
        <v>0</v>
      </c>
      <c r="K75" s="457">
        <v>0</v>
      </c>
      <c r="L75" s="457">
        <v>0</v>
      </c>
      <c r="M75" s="457">
        <f t="shared" si="4"/>
        <v>0</v>
      </c>
      <c r="N75" s="454" t="str">
        <f t="shared" si="2"/>
        <v>N.A.</v>
      </c>
      <c r="O75" s="49">
        <f>'[10]ENERO '!O72+[10]FEBRERO!O72+[10]MARZO!O72+[10]ABRIL!O72+[10]MAYO!O72+[10]JUNIO!O72+[10]JULIO!O72+[10]AGOSTO!O72+[10]SEPTIEMBRE!O72+[10]OCTUBRE!O72+[10]NOVIEMBRE!O72+[10]DICIEMBRE!O72</f>
        <v>0</v>
      </c>
      <c r="P75" s="49">
        <f>'[10]ENERO '!P72+[10]FEBRERO!P72+[10]MARZO!P72+[10]ABRIL!P72+[10]MAYO!P72+[10]JUNIO!P72+[10]JULIO!P72+[10]AGOSTO!P72+[10]SEPTIEMBRE!P72+[10]OCTUBRE!P72+[10]NOVIEMBRE!P72+[10]DICIEMBRE!P72</f>
        <v>0</v>
      </c>
      <c r="Q75" s="50">
        <f t="shared" si="3"/>
        <v>0</v>
      </c>
      <c r="R75" s="49">
        <f>'[10]ENERO '!R72+[10]FEBRERO!R72+[10]MARZO!R72+[10]ABRIL!R72+[10]MAYO!R72+[10]JUNIO!R72+[10]JULIO!R72+[10]AGOSTO!R72+[10]SEPTIEMBRE!R72+[10]OCTUBRE!R72+[10]NOVIEMBRE!R72+[10]DICIEMBRE!R72</f>
        <v>0</v>
      </c>
      <c r="S75" s="49">
        <v>0</v>
      </c>
      <c r="T75" s="50">
        <f t="shared" si="5"/>
        <v>0</v>
      </c>
    </row>
    <row r="76" spans="1:20" s="51" customFormat="1" ht="27" x14ac:dyDescent="0.25">
      <c r="A76" s="459">
        <v>60</v>
      </c>
      <c r="B76" s="455" t="s">
        <v>558</v>
      </c>
      <c r="C76" s="456" t="s">
        <v>559</v>
      </c>
      <c r="D76" s="457">
        <v>0</v>
      </c>
      <c r="E76" s="458">
        <v>0</v>
      </c>
      <c r="F76" s="458">
        <v>0</v>
      </c>
      <c r="G76" s="457">
        <v>0</v>
      </c>
      <c r="H76" s="454">
        <f t="shared" si="1"/>
        <v>0</v>
      </c>
      <c r="I76" s="457">
        <v>0</v>
      </c>
      <c r="J76" s="457">
        <v>0</v>
      </c>
      <c r="K76" s="457">
        <v>0</v>
      </c>
      <c r="L76" s="457">
        <v>0</v>
      </c>
      <c r="M76" s="457">
        <f t="shared" si="4"/>
        <v>0</v>
      </c>
      <c r="N76" s="454" t="str">
        <f t="shared" si="2"/>
        <v>N.A.</v>
      </c>
      <c r="O76" s="49">
        <f>'[10]ENERO '!O73+[10]FEBRERO!O73+[10]MARZO!O73+[10]ABRIL!O73+[10]MAYO!O73+[10]JUNIO!O73+[10]JULIO!O73+[10]AGOSTO!O73+[10]SEPTIEMBRE!O73+[10]OCTUBRE!O73+[10]NOVIEMBRE!O73+[10]DICIEMBRE!O73</f>
        <v>0</v>
      </c>
      <c r="P76" s="49">
        <f>'[10]ENERO '!P73+[10]FEBRERO!P73+[10]MARZO!P73+[10]ABRIL!P73+[10]MAYO!P73+[10]JUNIO!P73+[10]JULIO!P73+[10]AGOSTO!P73+[10]SEPTIEMBRE!P73+[10]OCTUBRE!P73+[10]NOVIEMBRE!P73+[10]DICIEMBRE!P73</f>
        <v>0</v>
      </c>
      <c r="Q76" s="50">
        <f t="shared" si="3"/>
        <v>0</v>
      </c>
      <c r="R76" s="49">
        <f>'[10]ENERO '!R73+[10]FEBRERO!R73+[10]MARZO!R73+[10]ABRIL!R73+[10]MAYO!R73+[10]JUNIO!R73+[10]JULIO!R73+[10]AGOSTO!R73+[10]SEPTIEMBRE!R73+[10]OCTUBRE!R73+[10]NOVIEMBRE!R73+[10]DICIEMBRE!R73</f>
        <v>0</v>
      </c>
      <c r="S76" s="49">
        <v>0</v>
      </c>
      <c r="T76" s="50">
        <f t="shared" si="5"/>
        <v>0</v>
      </c>
    </row>
    <row r="77" spans="1:20" s="51" customFormat="1" ht="13.5" x14ac:dyDescent="0.25">
      <c r="A77" s="459">
        <v>61</v>
      </c>
      <c r="B77" s="455" t="s">
        <v>495</v>
      </c>
      <c r="C77" s="456" t="s">
        <v>560</v>
      </c>
      <c r="D77" s="457">
        <v>0</v>
      </c>
      <c r="E77" s="458">
        <v>0</v>
      </c>
      <c r="F77" s="458">
        <v>0</v>
      </c>
      <c r="G77" s="457">
        <v>0</v>
      </c>
      <c r="H77" s="454">
        <f t="shared" si="1"/>
        <v>0</v>
      </c>
      <c r="I77" s="457">
        <v>0</v>
      </c>
      <c r="J77" s="457">
        <v>0</v>
      </c>
      <c r="K77" s="457">
        <v>0</v>
      </c>
      <c r="L77" s="457">
        <v>0</v>
      </c>
      <c r="M77" s="457">
        <f t="shared" si="4"/>
        <v>0</v>
      </c>
      <c r="N77" s="454" t="str">
        <f t="shared" si="2"/>
        <v>N.A.</v>
      </c>
      <c r="O77" s="49">
        <f>'[10]ENERO '!O74+[10]FEBRERO!O74+[10]MARZO!O74+[10]ABRIL!O74+[10]MAYO!O74+[10]JUNIO!O74+[10]JULIO!O74+[10]AGOSTO!O74+[10]SEPTIEMBRE!O74+[10]OCTUBRE!O74+[10]NOVIEMBRE!O74+[10]DICIEMBRE!O74</f>
        <v>0</v>
      </c>
      <c r="P77" s="49">
        <f>'[10]ENERO '!P74+[10]FEBRERO!P74+[10]MARZO!P74+[10]ABRIL!P74+[10]MAYO!P74+[10]JUNIO!P74+[10]JULIO!P74+[10]AGOSTO!P74+[10]SEPTIEMBRE!P74+[10]OCTUBRE!P74+[10]NOVIEMBRE!P74+[10]DICIEMBRE!P74</f>
        <v>0</v>
      </c>
      <c r="Q77" s="50">
        <f t="shared" si="3"/>
        <v>0</v>
      </c>
      <c r="R77" s="49">
        <f>'[10]ENERO '!R74+[10]FEBRERO!R74+[10]MARZO!R74+[10]ABRIL!R74+[10]MAYO!R74+[10]JUNIO!R74+[10]JULIO!R74+[10]AGOSTO!R74+[10]SEPTIEMBRE!R74+[10]OCTUBRE!R74+[10]NOVIEMBRE!R74+[10]DICIEMBRE!R74</f>
        <v>0</v>
      </c>
      <c r="S77" s="49">
        <v>0</v>
      </c>
      <c r="T77" s="50">
        <f t="shared" si="5"/>
        <v>0</v>
      </c>
    </row>
    <row r="78" spans="1:20" s="51" customFormat="1" ht="13.5" x14ac:dyDescent="0.25">
      <c r="A78" s="459">
        <v>62</v>
      </c>
      <c r="B78" s="455" t="s">
        <v>561</v>
      </c>
      <c r="C78" s="456" t="s">
        <v>562</v>
      </c>
      <c r="D78" s="457">
        <v>6492.2999999999984</v>
      </c>
      <c r="E78" s="458">
        <v>3496.5643801199994</v>
      </c>
      <c r="F78" s="458">
        <v>0</v>
      </c>
      <c r="G78" s="457">
        <v>69.040726000000006</v>
      </c>
      <c r="H78" s="454">
        <f t="shared" si="1"/>
        <v>2926.6948938799987</v>
      </c>
      <c r="I78" s="457">
        <v>8581.55039584306</v>
      </c>
      <c r="J78" s="457">
        <v>3211.4080485879954</v>
      </c>
      <c r="K78" s="457">
        <v>0</v>
      </c>
      <c r="L78" s="457">
        <v>55.837857520000007</v>
      </c>
      <c r="M78" s="457">
        <f t="shared" si="4"/>
        <v>5314.3044897350646</v>
      </c>
      <c r="N78" s="454">
        <f t="shared" si="2"/>
        <v>81.580406650785093</v>
      </c>
      <c r="O78" s="49">
        <f>'[10]ENERO '!O75+[10]FEBRERO!O75+[10]MARZO!O75+[10]ABRIL!O75+[10]MAYO!O75+[10]JUNIO!O75+[10]JULIO!O75+[10]AGOSTO!O75+[10]SEPTIEMBRE!O75+[10]OCTUBRE!O75+[10]NOVIEMBRE!O75+[10]DICIEMBRE!O75</f>
        <v>501.66438011999992</v>
      </c>
      <c r="P78" s="49">
        <f>'[10]ENERO '!P75+[10]FEBRERO!P75+[10]MARZO!P75+[10]ABRIL!P75+[10]MAYO!P75+[10]JUNIO!P75+[10]JULIO!P75+[10]AGOSTO!P75+[10]SEPTIEMBRE!P75+[10]OCTUBRE!P75+[10]NOVIEMBRE!P75+[10]DICIEMBRE!P75</f>
        <v>2994.8999999999996</v>
      </c>
      <c r="Q78" s="50">
        <f t="shared" si="3"/>
        <v>3496.5643801199994</v>
      </c>
      <c r="R78" s="49">
        <f>'[10]ENERO '!R75+[10]FEBRERO!R75+[10]MARZO!R75+[10]ABRIL!R75+[10]MAYO!R75+[10]JUNIO!R75+[10]JULIO!R75+[10]AGOSTO!R75+[10]SEPTIEMBRE!R75+[10]OCTUBRE!R75+[10]NOVIEMBRE!R75+[10]DICIEMBRE!R75</f>
        <v>737.49376988000006</v>
      </c>
      <c r="S78" s="49">
        <v>2473.9142787079954</v>
      </c>
      <c r="T78" s="50">
        <f t="shared" si="5"/>
        <v>3211.4080485879954</v>
      </c>
    </row>
    <row r="79" spans="1:20" s="51" customFormat="1" ht="13.5" x14ac:dyDescent="0.25">
      <c r="A79" s="459">
        <v>63</v>
      </c>
      <c r="B79" s="455" t="s">
        <v>563</v>
      </c>
      <c r="C79" s="456" t="s">
        <v>564</v>
      </c>
      <c r="D79" s="457">
        <v>2514.3322959999991</v>
      </c>
      <c r="E79" s="458">
        <v>681.17217800000003</v>
      </c>
      <c r="F79" s="458">
        <v>0</v>
      </c>
      <c r="G79" s="457">
        <v>442.0581037</v>
      </c>
      <c r="H79" s="454">
        <f t="shared" si="1"/>
        <v>1391.1020142999992</v>
      </c>
      <c r="I79" s="457">
        <v>2272.2563887337928</v>
      </c>
      <c r="J79" s="457">
        <v>523.1242176400001</v>
      </c>
      <c r="K79" s="457">
        <v>0</v>
      </c>
      <c r="L79" s="457">
        <v>388.36232510000002</v>
      </c>
      <c r="M79" s="457">
        <f t="shared" si="4"/>
        <v>1360.7698459937928</v>
      </c>
      <c r="N79" s="454">
        <f t="shared" si="2"/>
        <v>-2.1804416925863936</v>
      </c>
      <c r="O79" s="49">
        <f>'[10]ENERO '!O76+[10]FEBRERO!O76+[10]MARZO!O76+[10]ABRIL!O76+[10]MAYO!O76+[10]JUNIO!O76+[10]JULIO!O76+[10]AGOSTO!O76+[10]SEPTIEMBRE!O76+[10]OCTUBRE!O76+[10]NOVIEMBRE!O76+[10]DICIEMBRE!O76</f>
        <v>561.92699800000003</v>
      </c>
      <c r="P79" s="49">
        <f>'[10]ENERO '!P76+[10]FEBRERO!P76+[10]MARZO!P76+[10]ABRIL!P76+[10]MAYO!P76+[10]JUNIO!P76+[10]JULIO!P76+[10]AGOSTO!P76+[10]SEPTIEMBRE!P76+[10]OCTUBRE!P76+[10]NOVIEMBRE!P76+[10]DICIEMBRE!P76</f>
        <v>119.24518000000002</v>
      </c>
      <c r="Q79" s="50">
        <f t="shared" si="3"/>
        <v>681.17217800000003</v>
      </c>
      <c r="R79" s="49">
        <f>'[10]ENERO '!R76+[10]FEBRERO!R76+[10]MARZO!R76+[10]ABRIL!R76+[10]MAYO!R76+[10]JUNIO!R76+[10]JULIO!R76+[10]AGOSTO!R76+[10]SEPTIEMBRE!R76+[10]OCTUBRE!R76+[10]NOVIEMBRE!R76+[10]DICIEMBRE!R76</f>
        <v>474.38074591000009</v>
      </c>
      <c r="S79" s="49">
        <v>48.74347173000001</v>
      </c>
      <c r="T79" s="50">
        <f t="shared" si="5"/>
        <v>523.1242176400001</v>
      </c>
    </row>
    <row r="80" spans="1:20" s="53" customFormat="1" ht="13.5" x14ac:dyDescent="0.25">
      <c r="A80" s="459">
        <v>64</v>
      </c>
      <c r="B80" s="455" t="s">
        <v>505</v>
      </c>
      <c r="C80" s="456" t="s">
        <v>565</v>
      </c>
      <c r="D80" s="457">
        <v>0</v>
      </c>
      <c r="E80" s="458">
        <v>0</v>
      </c>
      <c r="F80" s="458">
        <v>0</v>
      </c>
      <c r="G80" s="457">
        <v>0</v>
      </c>
      <c r="H80" s="454">
        <f t="shared" si="1"/>
        <v>0</v>
      </c>
      <c r="I80" s="457">
        <v>0</v>
      </c>
      <c r="J80" s="457">
        <v>0</v>
      </c>
      <c r="K80" s="457">
        <v>0</v>
      </c>
      <c r="L80" s="457">
        <v>0</v>
      </c>
      <c r="M80" s="457">
        <f t="shared" si="4"/>
        <v>0</v>
      </c>
      <c r="N80" s="454" t="str">
        <f t="shared" si="2"/>
        <v>N.A.</v>
      </c>
      <c r="O80" s="49">
        <f>'[10]ENERO '!O77+[10]FEBRERO!O77+[10]MARZO!O77+[10]ABRIL!O77+[10]MAYO!O77+[10]JUNIO!O77+[10]JULIO!O77+[10]AGOSTO!O77+[10]SEPTIEMBRE!O77+[10]OCTUBRE!O77+[10]NOVIEMBRE!O77+[10]DICIEMBRE!O77</f>
        <v>0</v>
      </c>
      <c r="P80" s="49">
        <f>'[10]ENERO '!P77+[10]FEBRERO!P77+[10]MARZO!P77+[10]ABRIL!P77+[10]MAYO!P77+[10]JUNIO!P77+[10]JULIO!P77+[10]AGOSTO!P77+[10]SEPTIEMBRE!P77+[10]OCTUBRE!P77+[10]NOVIEMBRE!P77+[10]DICIEMBRE!P77</f>
        <v>0</v>
      </c>
      <c r="Q80" s="50">
        <f t="shared" si="3"/>
        <v>0</v>
      </c>
      <c r="R80" s="49">
        <f>'[10]ENERO '!R77+[10]FEBRERO!R77+[10]MARZO!R77+[10]ABRIL!R77+[10]MAYO!R77+[10]JUNIO!R77+[10]JULIO!R77+[10]AGOSTO!R77+[10]SEPTIEMBRE!R77+[10]OCTUBRE!R77+[10]NOVIEMBRE!R77+[10]DICIEMBRE!R77</f>
        <v>0</v>
      </c>
      <c r="S80" s="49">
        <v>0</v>
      </c>
      <c r="T80" s="50">
        <f t="shared" si="5"/>
        <v>0</v>
      </c>
    </row>
    <row r="81" spans="1:20" s="53" customFormat="1" ht="13.5" x14ac:dyDescent="0.25">
      <c r="A81" s="459">
        <v>65</v>
      </c>
      <c r="B81" s="455" t="s">
        <v>505</v>
      </c>
      <c r="C81" s="456" t="s">
        <v>566</v>
      </c>
      <c r="D81" s="457">
        <v>0</v>
      </c>
      <c r="E81" s="458">
        <v>0</v>
      </c>
      <c r="F81" s="458">
        <v>0</v>
      </c>
      <c r="G81" s="457">
        <v>0</v>
      </c>
      <c r="H81" s="454">
        <f t="shared" si="1"/>
        <v>0</v>
      </c>
      <c r="I81" s="457">
        <v>0</v>
      </c>
      <c r="J81" s="457">
        <v>0</v>
      </c>
      <c r="K81" s="457">
        <v>0</v>
      </c>
      <c r="L81" s="457">
        <v>0</v>
      </c>
      <c r="M81" s="457">
        <f t="shared" si="4"/>
        <v>0</v>
      </c>
      <c r="N81" s="454" t="str">
        <f t="shared" si="2"/>
        <v>N.A.</v>
      </c>
      <c r="O81" s="49">
        <f>'[10]ENERO '!O78+[10]FEBRERO!O78+[10]MARZO!O78+[10]ABRIL!O78+[10]MAYO!O78+[10]JUNIO!O78+[10]JULIO!O78+[10]AGOSTO!O78+[10]SEPTIEMBRE!O78+[10]OCTUBRE!O78+[10]NOVIEMBRE!O78+[10]DICIEMBRE!O78</f>
        <v>0</v>
      </c>
      <c r="P81" s="49">
        <f>'[10]ENERO '!P78+[10]FEBRERO!P78+[10]MARZO!P78+[10]ABRIL!P78+[10]MAYO!P78+[10]JUNIO!P78+[10]JULIO!P78+[10]AGOSTO!P78+[10]SEPTIEMBRE!P78+[10]OCTUBRE!P78+[10]NOVIEMBRE!P78+[10]DICIEMBRE!P78</f>
        <v>0</v>
      </c>
      <c r="Q81" s="50">
        <f t="shared" si="3"/>
        <v>0</v>
      </c>
      <c r="R81" s="49">
        <f>'[10]ENERO '!R78+[10]FEBRERO!R78+[10]MARZO!R78+[10]ABRIL!R78+[10]MAYO!R78+[10]JUNIO!R78+[10]JULIO!R78+[10]AGOSTO!R78+[10]SEPTIEMBRE!R78+[10]OCTUBRE!R78+[10]NOVIEMBRE!R78+[10]DICIEMBRE!R78</f>
        <v>0</v>
      </c>
      <c r="S81" s="49">
        <v>0</v>
      </c>
      <c r="T81" s="50">
        <f t="shared" si="5"/>
        <v>0</v>
      </c>
    </row>
    <row r="82" spans="1:20" s="51" customFormat="1" ht="13.5" x14ac:dyDescent="0.25">
      <c r="A82" s="459">
        <v>66</v>
      </c>
      <c r="B82" s="455" t="s">
        <v>505</v>
      </c>
      <c r="C82" s="456" t="s">
        <v>567</v>
      </c>
      <c r="D82" s="457">
        <v>0</v>
      </c>
      <c r="E82" s="458">
        <v>0</v>
      </c>
      <c r="F82" s="458">
        <v>0</v>
      </c>
      <c r="G82" s="457">
        <v>0</v>
      </c>
      <c r="H82" s="454">
        <f t="shared" si="1"/>
        <v>0</v>
      </c>
      <c r="I82" s="457">
        <v>0</v>
      </c>
      <c r="J82" s="457">
        <v>0</v>
      </c>
      <c r="K82" s="457">
        <v>0</v>
      </c>
      <c r="L82" s="457">
        <v>0</v>
      </c>
      <c r="M82" s="457">
        <f t="shared" si="4"/>
        <v>0</v>
      </c>
      <c r="N82" s="454" t="str">
        <f t="shared" si="2"/>
        <v>N.A.</v>
      </c>
      <c r="O82" s="49">
        <f>'[10]ENERO '!O79+[10]FEBRERO!O79+[10]MARZO!O79+[10]ABRIL!O79+[10]MAYO!O79+[10]JUNIO!O79+[10]JULIO!O79+[10]AGOSTO!O79+[10]SEPTIEMBRE!O79+[10]OCTUBRE!O79+[10]NOVIEMBRE!O79+[10]DICIEMBRE!O79</f>
        <v>0</v>
      </c>
      <c r="P82" s="49">
        <f>'[10]ENERO '!P79+[10]FEBRERO!P79+[10]MARZO!P79+[10]ABRIL!P79+[10]MAYO!P79+[10]JUNIO!P79+[10]JULIO!P79+[10]AGOSTO!P79+[10]SEPTIEMBRE!P79+[10]OCTUBRE!P79+[10]NOVIEMBRE!P79+[10]DICIEMBRE!P79</f>
        <v>0</v>
      </c>
      <c r="Q82" s="50">
        <f t="shared" si="3"/>
        <v>0</v>
      </c>
      <c r="R82" s="49">
        <f>'[10]ENERO '!R79+[10]FEBRERO!R79+[10]MARZO!R79+[10]ABRIL!R79+[10]MAYO!R79+[10]JUNIO!R79+[10]JULIO!R79+[10]AGOSTO!R79+[10]SEPTIEMBRE!R79+[10]OCTUBRE!R79+[10]NOVIEMBRE!R79+[10]DICIEMBRE!R79</f>
        <v>0</v>
      </c>
      <c r="S82" s="49">
        <v>0</v>
      </c>
      <c r="T82" s="50">
        <f t="shared" si="5"/>
        <v>0</v>
      </c>
    </row>
    <row r="83" spans="1:20" s="51" customFormat="1" ht="13.5" x14ac:dyDescent="0.25">
      <c r="A83" s="459">
        <v>67</v>
      </c>
      <c r="B83" s="455" t="s">
        <v>505</v>
      </c>
      <c r="C83" s="456" t="s">
        <v>568</v>
      </c>
      <c r="D83" s="457">
        <v>0</v>
      </c>
      <c r="E83" s="458">
        <v>0</v>
      </c>
      <c r="F83" s="458">
        <v>0</v>
      </c>
      <c r="G83" s="457">
        <v>0</v>
      </c>
      <c r="H83" s="454">
        <f t="shared" ref="H83:H146" si="6">D83-E83-G83</f>
        <v>0</v>
      </c>
      <c r="I83" s="457">
        <v>0</v>
      </c>
      <c r="J83" s="457">
        <v>0</v>
      </c>
      <c r="K83" s="457">
        <v>0</v>
      </c>
      <c r="L83" s="457">
        <v>0</v>
      </c>
      <c r="M83" s="457">
        <f t="shared" si="4"/>
        <v>0</v>
      </c>
      <c r="N83" s="454" t="str">
        <f t="shared" ref="N83:N146" si="7">IF(OR(H83=0,M83=0),"N.A.",IF((((M83-H83)/H83))*100&gt;=500,"500&lt;",IF((((M83-H83)/H83))*100&lt;=-500,"&lt;-500",(((M83-H83)/H83))*100)))</f>
        <v>N.A.</v>
      </c>
      <c r="O83" s="49">
        <f>'[10]ENERO '!O80+[10]FEBRERO!O80+[10]MARZO!O80+[10]ABRIL!O80+[10]MAYO!O80+[10]JUNIO!O80+[10]JULIO!O80+[10]AGOSTO!O80+[10]SEPTIEMBRE!O80+[10]OCTUBRE!O80+[10]NOVIEMBRE!O80+[10]DICIEMBRE!O80</f>
        <v>0</v>
      </c>
      <c r="P83" s="49">
        <f>'[10]ENERO '!P80+[10]FEBRERO!P80+[10]MARZO!P80+[10]ABRIL!P80+[10]MAYO!P80+[10]JUNIO!P80+[10]JULIO!P80+[10]AGOSTO!P80+[10]SEPTIEMBRE!P80+[10]OCTUBRE!P80+[10]NOVIEMBRE!P80+[10]DICIEMBRE!P80</f>
        <v>0</v>
      </c>
      <c r="Q83" s="50">
        <f t="shared" ref="Q83:Q146" si="8">O83+P83</f>
        <v>0</v>
      </c>
      <c r="R83" s="49">
        <f>'[10]ENERO '!R80+[10]FEBRERO!R80+[10]MARZO!R80+[10]ABRIL!R80+[10]MAYO!R80+[10]JUNIO!R80+[10]JULIO!R80+[10]AGOSTO!R80+[10]SEPTIEMBRE!R80+[10]OCTUBRE!R80+[10]NOVIEMBRE!R80+[10]DICIEMBRE!R80</f>
        <v>0</v>
      </c>
      <c r="S83" s="49">
        <v>0</v>
      </c>
      <c r="T83" s="50">
        <f t="shared" si="5"/>
        <v>0</v>
      </c>
    </row>
    <row r="84" spans="1:20" s="51" customFormat="1" ht="13.5" x14ac:dyDescent="0.25">
      <c r="A84" s="459">
        <v>68</v>
      </c>
      <c r="B84" s="455" t="s">
        <v>505</v>
      </c>
      <c r="C84" s="456" t="s">
        <v>569</v>
      </c>
      <c r="D84" s="457">
        <v>516.00627500000007</v>
      </c>
      <c r="E84" s="458">
        <v>175.855864</v>
      </c>
      <c r="F84" s="458">
        <v>0</v>
      </c>
      <c r="G84" s="457">
        <v>24.999997999999998</v>
      </c>
      <c r="H84" s="454">
        <f t="shared" si="6"/>
        <v>315.15041300000007</v>
      </c>
      <c r="I84" s="457">
        <v>405.48149462729162</v>
      </c>
      <c r="J84" s="457">
        <v>174.47022631298233</v>
      </c>
      <c r="K84" s="457">
        <v>0</v>
      </c>
      <c r="L84" s="457">
        <v>22.436281479999998</v>
      </c>
      <c r="M84" s="457">
        <f t="shared" ref="M84:M147" si="9">I84-J84-L84</f>
        <v>208.5749868343093</v>
      </c>
      <c r="N84" s="454">
        <f t="shared" si="7"/>
        <v>-33.817320799668678</v>
      </c>
      <c r="O84" s="49">
        <f>'[10]ENERO '!O81+[10]FEBRERO!O81+[10]MARZO!O81+[10]ABRIL!O81+[10]MAYO!O81+[10]JUNIO!O81+[10]JULIO!O81+[10]AGOSTO!O81+[10]SEPTIEMBRE!O81+[10]OCTUBRE!O81+[10]NOVIEMBRE!O81+[10]DICIEMBRE!O81</f>
        <v>115.99999400000002</v>
      </c>
      <c r="P84" s="49">
        <f>'[10]ENERO '!P81+[10]FEBRERO!P81+[10]MARZO!P81+[10]ABRIL!P81+[10]MAYO!P81+[10]JUNIO!P81+[10]JULIO!P81+[10]AGOSTO!P81+[10]SEPTIEMBRE!P81+[10]OCTUBRE!P81+[10]NOVIEMBRE!P81+[10]DICIEMBRE!P81</f>
        <v>59.855869999999989</v>
      </c>
      <c r="Q84" s="50">
        <f t="shared" si="8"/>
        <v>175.855864</v>
      </c>
      <c r="R84" s="49">
        <f>'[10]ENERO '!R81+[10]FEBRERO!R81+[10]MARZO!R81+[10]ABRIL!R81+[10]MAYO!R81+[10]JUNIO!R81+[10]JULIO!R81+[10]AGOSTO!R81+[10]SEPTIEMBRE!R81+[10]OCTUBRE!R81+[10]NOVIEMBRE!R81+[10]DICIEMBRE!R81</f>
        <v>111.99226496</v>
      </c>
      <c r="S84" s="49">
        <v>62.477961352982341</v>
      </c>
      <c r="T84" s="50">
        <f t="shared" ref="T84:T147" si="10">R84+S84</f>
        <v>174.47022631298233</v>
      </c>
    </row>
    <row r="85" spans="1:20" s="51" customFormat="1" ht="13.5" x14ac:dyDescent="0.25">
      <c r="A85" s="459">
        <v>69</v>
      </c>
      <c r="B85" s="455" t="s">
        <v>505</v>
      </c>
      <c r="C85" s="456" t="s">
        <v>570</v>
      </c>
      <c r="D85" s="457">
        <v>0</v>
      </c>
      <c r="E85" s="458">
        <v>0</v>
      </c>
      <c r="F85" s="458">
        <v>0</v>
      </c>
      <c r="G85" s="457">
        <v>0</v>
      </c>
      <c r="H85" s="454">
        <f t="shared" si="6"/>
        <v>0</v>
      </c>
      <c r="I85" s="457">
        <v>0</v>
      </c>
      <c r="J85" s="457">
        <v>0</v>
      </c>
      <c r="K85" s="457">
        <v>0</v>
      </c>
      <c r="L85" s="457">
        <v>0</v>
      </c>
      <c r="M85" s="457">
        <f t="shared" si="9"/>
        <v>0</v>
      </c>
      <c r="N85" s="454" t="str">
        <f t="shared" si="7"/>
        <v>N.A.</v>
      </c>
      <c r="O85" s="49">
        <f>'[10]ENERO '!O82+[10]FEBRERO!O82+[10]MARZO!O82+[10]ABRIL!O82+[10]MAYO!O82+[10]JUNIO!O82+[10]JULIO!O82+[10]AGOSTO!O82+[10]SEPTIEMBRE!O82+[10]OCTUBRE!O82+[10]NOVIEMBRE!O82+[10]DICIEMBRE!O82</f>
        <v>0</v>
      </c>
      <c r="P85" s="49">
        <f>'[10]ENERO '!P82+[10]FEBRERO!P82+[10]MARZO!P82+[10]ABRIL!P82+[10]MAYO!P82+[10]JUNIO!P82+[10]JULIO!P82+[10]AGOSTO!P82+[10]SEPTIEMBRE!P82+[10]OCTUBRE!P82+[10]NOVIEMBRE!P82+[10]DICIEMBRE!P82</f>
        <v>0</v>
      </c>
      <c r="Q85" s="50">
        <f t="shared" si="8"/>
        <v>0</v>
      </c>
      <c r="R85" s="49">
        <f>'[10]ENERO '!R82+[10]FEBRERO!R82+[10]MARZO!R82+[10]ABRIL!R82+[10]MAYO!R82+[10]JUNIO!R82+[10]JULIO!R82+[10]AGOSTO!R82+[10]SEPTIEMBRE!R82+[10]OCTUBRE!R82+[10]NOVIEMBRE!R82+[10]DICIEMBRE!R82</f>
        <v>0</v>
      </c>
      <c r="S85" s="49">
        <v>0</v>
      </c>
      <c r="T85" s="50">
        <f t="shared" si="10"/>
        <v>0</v>
      </c>
    </row>
    <row r="86" spans="1:20" s="51" customFormat="1" ht="13.5" x14ac:dyDescent="0.25">
      <c r="A86" s="459">
        <v>70</v>
      </c>
      <c r="B86" s="455" t="s">
        <v>505</v>
      </c>
      <c r="C86" s="456" t="s">
        <v>571</v>
      </c>
      <c r="D86" s="457">
        <v>0</v>
      </c>
      <c r="E86" s="458">
        <v>0</v>
      </c>
      <c r="F86" s="458">
        <v>0</v>
      </c>
      <c r="G86" s="457">
        <v>0</v>
      </c>
      <c r="H86" s="454">
        <f t="shared" si="6"/>
        <v>0</v>
      </c>
      <c r="I86" s="457">
        <v>0</v>
      </c>
      <c r="J86" s="457">
        <v>0</v>
      </c>
      <c r="K86" s="457">
        <v>0</v>
      </c>
      <c r="L86" s="457">
        <v>0</v>
      </c>
      <c r="M86" s="457">
        <f t="shared" si="9"/>
        <v>0</v>
      </c>
      <c r="N86" s="454" t="str">
        <f t="shared" si="7"/>
        <v>N.A.</v>
      </c>
      <c r="O86" s="49">
        <f>'[10]ENERO '!O83+[10]FEBRERO!O83+[10]MARZO!O83+[10]ABRIL!O83+[10]MAYO!O83+[10]JUNIO!O83+[10]JULIO!O83+[10]AGOSTO!O83+[10]SEPTIEMBRE!O83+[10]OCTUBRE!O83+[10]NOVIEMBRE!O83+[10]DICIEMBRE!O83</f>
        <v>0</v>
      </c>
      <c r="P86" s="49">
        <f>'[10]ENERO '!P83+[10]FEBRERO!P83+[10]MARZO!P83+[10]ABRIL!P83+[10]MAYO!P83+[10]JUNIO!P83+[10]JULIO!P83+[10]AGOSTO!P83+[10]SEPTIEMBRE!P83+[10]OCTUBRE!P83+[10]NOVIEMBRE!P83+[10]DICIEMBRE!P83</f>
        <v>0</v>
      </c>
      <c r="Q86" s="50">
        <f t="shared" si="8"/>
        <v>0</v>
      </c>
      <c r="R86" s="49">
        <f>'[10]ENERO '!R83+[10]FEBRERO!R83+[10]MARZO!R83+[10]ABRIL!R83+[10]MAYO!R83+[10]JUNIO!R83+[10]JULIO!R83+[10]AGOSTO!R83+[10]SEPTIEMBRE!R83+[10]OCTUBRE!R83+[10]NOVIEMBRE!R83+[10]DICIEMBRE!R83</f>
        <v>0</v>
      </c>
      <c r="S86" s="49">
        <v>0</v>
      </c>
      <c r="T86" s="50">
        <f t="shared" si="10"/>
        <v>0</v>
      </c>
    </row>
    <row r="87" spans="1:20" s="51" customFormat="1" ht="13.5" x14ac:dyDescent="0.25">
      <c r="A87" s="459">
        <v>71</v>
      </c>
      <c r="B87" s="455" t="s">
        <v>572</v>
      </c>
      <c r="C87" s="456" t="s">
        <v>573</v>
      </c>
      <c r="D87" s="457">
        <v>0</v>
      </c>
      <c r="E87" s="458">
        <v>0</v>
      </c>
      <c r="F87" s="458">
        <v>0</v>
      </c>
      <c r="G87" s="457">
        <v>0</v>
      </c>
      <c r="H87" s="454">
        <f t="shared" si="6"/>
        <v>0</v>
      </c>
      <c r="I87" s="457">
        <v>0</v>
      </c>
      <c r="J87" s="457">
        <v>0</v>
      </c>
      <c r="K87" s="457">
        <v>0</v>
      </c>
      <c r="L87" s="457">
        <v>0</v>
      </c>
      <c r="M87" s="457">
        <f t="shared" si="9"/>
        <v>0</v>
      </c>
      <c r="N87" s="454" t="str">
        <f t="shared" si="7"/>
        <v>N.A.</v>
      </c>
      <c r="O87" s="49">
        <f>'[10]ENERO '!O84+[10]FEBRERO!O84+[10]MARZO!O84+[10]ABRIL!O84+[10]MAYO!O84+[10]JUNIO!O84+[10]JULIO!O84+[10]AGOSTO!O84+[10]SEPTIEMBRE!O84+[10]OCTUBRE!O84+[10]NOVIEMBRE!O84+[10]DICIEMBRE!O84</f>
        <v>0</v>
      </c>
      <c r="P87" s="49">
        <f>'[10]ENERO '!P84+[10]FEBRERO!P84+[10]MARZO!P84+[10]ABRIL!P84+[10]MAYO!P84+[10]JUNIO!P84+[10]JULIO!P84+[10]AGOSTO!P84+[10]SEPTIEMBRE!P84+[10]OCTUBRE!P84+[10]NOVIEMBRE!P84+[10]DICIEMBRE!P84</f>
        <v>0</v>
      </c>
      <c r="Q87" s="50">
        <f t="shared" si="8"/>
        <v>0</v>
      </c>
      <c r="R87" s="49">
        <f>'[10]ENERO '!R84+[10]FEBRERO!R84+[10]MARZO!R84+[10]ABRIL!R84+[10]MAYO!R84+[10]JUNIO!R84+[10]JULIO!R84+[10]AGOSTO!R84+[10]SEPTIEMBRE!R84+[10]OCTUBRE!R84+[10]NOVIEMBRE!R84+[10]DICIEMBRE!R84</f>
        <v>0</v>
      </c>
      <c r="S87" s="49">
        <v>0</v>
      </c>
      <c r="T87" s="50">
        <f t="shared" si="10"/>
        <v>0</v>
      </c>
    </row>
    <row r="88" spans="1:20" s="51" customFormat="1" ht="13.5" x14ac:dyDescent="0.25">
      <c r="A88" s="459">
        <v>72</v>
      </c>
      <c r="B88" s="455" t="s">
        <v>574</v>
      </c>
      <c r="C88" s="456" t="s">
        <v>575</v>
      </c>
      <c r="D88" s="457">
        <v>0</v>
      </c>
      <c r="E88" s="458">
        <v>0</v>
      </c>
      <c r="F88" s="458">
        <v>0</v>
      </c>
      <c r="G88" s="457">
        <v>0</v>
      </c>
      <c r="H88" s="454">
        <f t="shared" si="6"/>
        <v>0</v>
      </c>
      <c r="I88" s="457">
        <v>0</v>
      </c>
      <c r="J88" s="457">
        <v>0</v>
      </c>
      <c r="K88" s="457">
        <v>0</v>
      </c>
      <c r="L88" s="457">
        <v>0</v>
      </c>
      <c r="M88" s="457">
        <f t="shared" si="9"/>
        <v>0</v>
      </c>
      <c r="N88" s="454" t="str">
        <f t="shared" si="7"/>
        <v>N.A.</v>
      </c>
      <c r="O88" s="49">
        <f>'[10]ENERO '!O85+[10]FEBRERO!O85+[10]MARZO!O85+[10]ABRIL!O85+[10]MAYO!O85+[10]JUNIO!O85+[10]JULIO!O85+[10]AGOSTO!O85+[10]SEPTIEMBRE!O85+[10]OCTUBRE!O85+[10]NOVIEMBRE!O85+[10]DICIEMBRE!O85</f>
        <v>0</v>
      </c>
      <c r="P88" s="49">
        <f>'[10]ENERO '!P85+[10]FEBRERO!P85+[10]MARZO!P85+[10]ABRIL!P85+[10]MAYO!P85+[10]JUNIO!P85+[10]JULIO!P85+[10]AGOSTO!P85+[10]SEPTIEMBRE!P85+[10]OCTUBRE!P85+[10]NOVIEMBRE!P85+[10]DICIEMBRE!P85</f>
        <v>0</v>
      </c>
      <c r="Q88" s="50">
        <f t="shared" si="8"/>
        <v>0</v>
      </c>
      <c r="R88" s="49">
        <f>'[10]ENERO '!R85+[10]FEBRERO!R85+[10]MARZO!R85+[10]ABRIL!R85+[10]MAYO!R85+[10]JUNIO!R85+[10]JULIO!R85+[10]AGOSTO!R85+[10]SEPTIEMBRE!R85+[10]OCTUBRE!R85+[10]NOVIEMBRE!R85+[10]DICIEMBRE!R85</f>
        <v>0</v>
      </c>
      <c r="S88" s="49">
        <v>0</v>
      </c>
      <c r="T88" s="50">
        <f t="shared" si="10"/>
        <v>0</v>
      </c>
    </row>
    <row r="89" spans="1:20" s="51" customFormat="1" ht="13.5" x14ac:dyDescent="0.25">
      <c r="A89" s="459">
        <v>73</v>
      </c>
      <c r="B89" s="455" t="s">
        <v>574</v>
      </c>
      <c r="C89" s="462" t="s">
        <v>576</v>
      </c>
      <c r="D89" s="457">
        <v>1060.4265140000002</v>
      </c>
      <c r="E89" s="458">
        <v>85.107661000000007</v>
      </c>
      <c r="F89" s="458">
        <v>0</v>
      </c>
      <c r="G89" s="457">
        <v>2.9688499999999998</v>
      </c>
      <c r="H89" s="454">
        <f t="shared" si="6"/>
        <v>972.35000300000024</v>
      </c>
      <c r="I89" s="457">
        <v>-1.1368683772161603E-13</v>
      </c>
      <c r="J89" s="457">
        <v>77.39644967000001</v>
      </c>
      <c r="K89" s="457">
        <v>0</v>
      </c>
      <c r="L89" s="457">
        <v>2.6975312599999999</v>
      </c>
      <c r="M89" s="457">
        <f t="shared" si="9"/>
        <v>-80.093980930000129</v>
      </c>
      <c r="N89" s="454">
        <f t="shared" si="7"/>
        <v>-108.23715541552788</v>
      </c>
      <c r="O89" s="49">
        <f>'[10]ENERO '!O86+[10]FEBRERO!O86+[10]MARZO!O86+[10]ABRIL!O86+[10]MAYO!O86+[10]JUNIO!O86+[10]JULIO!O86+[10]AGOSTO!O86+[10]SEPTIEMBRE!O86+[10]OCTUBRE!O86+[10]NOVIEMBRE!O86+[10]DICIEMBRE!O86</f>
        <v>85.107661000000007</v>
      </c>
      <c r="P89" s="49">
        <f>'[10]ENERO '!P86+[10]FEBRERO!P86+[10]MARZO!P86+[10]ABRIL!P86+[10]MAYO!P86+[10]JUNIO!P86+[10]JULIO!P86+[10]AGOSTO!P86+[10]SEPTIEMBRE!P86+[10]OCTUBRE!P86+[10]NOVIEMBRE!P86+[10]DICIEMBRE!P86</f>
        <v>0</v>
      </c>
      <c r="Q89" s="50">
        <f t="shared" si="8"/>
        <v>85.107661000000007</v>
      </c>
      <c r="R89" s="49">
        <f>'[10]ENERO '!R86+[10]FEBRERO!R86+[10]MARZO!R86+[10]ABRIL!R86+[10]MAYO!R86+[10]JUNIO!R86+[10]JULIO!R86+[10]AGOSTO!R86+[10]SEPTIEMBRE!R86+[10]OCTUBRE!R86+[10]NOVIEMBRE!R86+[10]DICIEMBRE!R86</f>
        <v>77.39644967000001</v>
      </c>
      <c r="S89" s="49">
        <v>0</v>
      </c>
      <c r="T89" s="50">
        <f t="shared" si="10"/>
        <v>77.39644967000001</v>
      </c>
    </row>
    <row r="90" spans="1:20" s="51" customFormat="1" ht="13.5" x14ac:dyDescent="0.25">
      <c r="A90" s="459">
        <v>74</v>
      </c>
      <c r="B90" s="455" t="s">
        <v>574</v>
      </c>
      <c r="C90" s="456" t="s">
        <v>577</v>
      </c>
      <c r="D90" s="457">
        <v>0</v>
      </c>
      <c r="E90" s="458">
        <v>0</v>
      </c>
      <c r="F90" s="458">
        <v>0</v>
      </c>
      <c r="G90" s="457">
        <v>0</v>
      </c>
      <c r="H90" s="454">
        <f t="shared" si="6"/>
        <v>0</v>
      </c>
      <c r="I90" s="457">
        <v>0</v>
      </c>
      <c r="J90" s="457">
        <v>0</v>
      </c>
      <c r="K90" s="457">
        <v>0</v>
      </c>
      <c r="L90" s="457">
        <v>0</v>
      </c>
      <c r="M90" s="457">
        <f t="shared" si="9"/>
        <v>0</v>
      </c>
      <c r="N90" s="454" t="str">
        <f t="shared" si="7"/>
        <v>N.A.</v>
      </c>
      <c r="O90" s="49">
        <f>'[10]ENERO '!O87+[10]FEBRERO!O87+[10]MARZO!O87+[10]ABRIL!O87+[10]MAYO!O87+[10]JUNIO!O87+[10]JULIO!O87+[10]AGOSTO!O87+[10]SEPTIEMBRE!O87+[10]OCTUBRE!O87+[10]NOVIEMBRE!O87+[10]DICIEMBRE!O87</f>
        <v>0</v>
      </c>
      <c r="P90" s="49">
        <f>'[10]ENERO '!P87+[10]FEBRERO!P87+[10]MARZO!P87+[10]ABRIL!P87+[10]MAYO!P87+[10]JUNIO!P87+[10]JULIO!P87+[10]AGOSTO!P87+[10]SEPTIEMBRE!P87+[10]OCTUBRE!P87+[10]NOVIEMBRE!P87+[10]DICIEMBRE!P87</f>
        <v>0</v>
      </c>
      <c r="Q90" s="50">
        <f t="shared" si="8"/>
        <v>0</v>
      </c>
      <c r="R90" s="49">
        <f>'[10]ENERO '!R87+[10]FEBRERO!R87+[10]MARZO!R87+[10]ABRIL!R87+[10]MAYO!R87+[10]JUNIO!R87+[10]JULIO!R87+[10]AGOSTO!R87+[10]SEPTIEMBRE!R87+[10]OCTUBRE!R87+[10]NOVIEMBRE!R87+[10]DICIEMBRE!R87</f>
        <v>0</v>
      </c>
      <c r="S90" s="49">
        <v>0</v>
      </c>
      <c r="T90" s="50">
        <f t="shared" si="10"/>
        <v>0</v>
      </c>
    </row>
    <row r="91" spans="1:20" s="51" customFormat="1" ht="13.5" x14ac:dyDescent="0.25">
      <c r="A91" s="459">
        <v>75</v>
      </c>
      <c r="B91" s="455" t="s">
        <v>574</v>
      </c>
      <c r="C91" s="456" t="s">
        <v>578</v>
      </c>
      <c r="D91" s="457">
        <v>0</v>
      </c>
      <c r="E91" s="458">
        <v>0</v>
      </c>
      <c r="F91" s="458">
        <v>0</v>
      </c>
      <c r="G91" s="457">
        <v>0</v>
      </c>
      <c r="H91" s="454">
        <f t="shared" si="6"/>
        <v>0</v>
      </c>
      <c r="I91" s="457">
        <v>0</v>
      </c>
      <c r="J91" s="457">
        <v>0</v>
      </c>
      <c r="K91" s="457">
        <v>0</v>
      </c>
      <c r="L91" s="457">
        <v>0</v>
      </c>
      <c r="M91" s="457">
        <f t="shared" si="9"/>
        <v>0</v>
      </c>
      <c r="N91" s="454" t="str">
        <f t="shared" si="7"/>
        <v>N.A.</v>
      </c>
      <c r="O91" s="49">
        <f>'[10]ENERO '!O88+[10]FEBRERO!O88+[10]MARZO!O88+[10]ABRIL!O88+[10]MAYO!O88+[10]JUNIO!O88+[10]JULIO!O88+[10]AGOSTO!O88+[10]SEPTIEMBRE!O88+[10]OCTUBRE!O88+[10]NOVIEMBRE!O88+[10]DICIEMBRE!O88</f>
        <v>0</v>
      </c>
      <c r="P91" s="49">
        <f>'[10]ENERO '!P88+[10]FEBRERO!P88+[10]MARZO!P88+[10]ABRIL!P88+[10]MAYO!P88+[10]JUNIO!P88+[10]JULIO!P88+[10]AGOSTO!P88+[10]SEPTIEMBRE!P88+[10]OCTUBRE!P88+[10]NOVIEMBRE!P88+[10]DICIEMBRE!P88</f>
        <v>0</v>
      </c>
      <c r="Q91" s="50">
        <f t="shared" si="8"/>
        <v>0</v>
      </c>
      <c r="R91" s="49">
        <f>'[10]ENERO '!R88+[10]FEBRERO!R88+[10]MARZO!R88+[10]ABRIL!R88+[10]MAYO!R88+[10]JUNIO!R88+[10]JULIO!R88+[10]AGOSTO!R88+[10]SEPTIEMBRE!R88+[10]OCTUBRE!R88+[10]NOVIEMBRE!R88+[10]DICIEMBRE!R88</f>
        <v>0</v>
      </c>
      <c r="S91" s="49">
        <v>0</v>
      </c>
      <c r="T91" s="50">
        <f t="shared" si="10"/>
        <v>0</v>
      </c>
    </row>
    <row r="92" spans="1:20" s="53" customFormat="1" ht="13.5" x14ac:dyDescent="0.25">
      <c r="A92" s="459">
        <v>76</v>
      </c>
      <c r="B92" s="455" t="s">
        <v>574</v>
      </c>
      <c r="C92" s="456" t="s">
        <v>579</v>
      </c>
      <c r="D92" s="457">
        <v>0</v>
      </c>
      <c r="E92" s="458">
        <v>0</v>
      </c>
      <c r="F92" s="458">
        <v>0</v>
      </c>
      <c r="G92" s="457">
        <v>0</v>
      </c>
      <c r="H92" s="454">
        <f t="shared" si="6"/>
        <v>0</v>
      </c>
      <c r="I92" s="457">
        <v>0</v>
      </c>
      <c r="J92" s="457">
        <v>0</v>
      </c>
      <c r="K92" s="457">
        <v>0</v>
      </c>
      <c r="L92" s="457">
        <v>0</v>
      </c>
      <c r="M92" s="457">
        <f t="shared" si="9"/>
        <v>0</v>
      </c>
      <c r="N92" s="454" t="str">
        <f t="shared" si="7"/>
        <v>N.A.</v>
      </c>
      <c r="O92" s="49">
        <f>'[10]ENERO '!O89+[10]FEBRERO!O89+[10]MARZO!O89+[10]ABRIL!O89+[10]MAYO!O89+[10]JUNIO!O89+[10]JULIO!O89+[10]AGOSTO!O89+[10]SEPTIEMBRE!O89+[10]OCTUBRE!O89+[10]NOVIEMBRE!O89+[10]DICIEMBRE!O89</f>
        <v>0</v>
      </c>
      <c r="P92" s="49">
        <f>'[10]ENERO '!P89+[10]FEBRERO!P89+[10]MARZO!P89+[10]ABRIL!P89+[10]MAYO!P89+[10]JUNIO!P89+[10]JULIO!P89+[10]AGOSTO!P89+[10]SEPTIEMBRE!P89+[10]OCTUBRE!P89+[10]NOVIEMBRE!P89+[10]DICIEMBRE!P89</f>
        <v>0</v>
      </c>
      <c r="Q92" s="50">
        <f t="shared" si="8"/>
        <v>0</v>
      </c>
      <c r="R92" s="49">
        <f>'[10]ENERO '!R89+[10]FEBRERO!R89+[10]MARZO!R89+[10]ABRIL!R89+[10]MAYO!R89+[10]JUNIO!R89+[10]JULIO!R89+[10]AGOSTO!R89+[10]SEPTIEMBRE!R89+[10]OCTUBRE!R89+[10]NOVIEMBRE!R89+[10]DICIEMBRE!R89</f>
        <v>0</v>
      </c>
      <c r="S92" s="49">
        <v>0</v>
      </c>
      <c r="T92" s="50">
        <f t="shared" si="10"/>
        <v>0</v>
      </c>
    </row>
    <row r="93" spans="1:20" s="51" customFormat="1" ht="13.5" x14ac:dyDescent="0.25">
      <c r="A93" s="459">
        <v>77</v>
      </c>
      <c r="B93" s="455" t="s">
        <v>574</v>
      </c>
      <c r="C93" s="456" t="s">
        <v>580</v>
      </c>
      <c r="D93" s="457">
        <v>0</v>
      </c>
      <c r="E93" s="458">
        <v>0</v>
      </c>
      <c r="F93" s="458">
        <v>0</v>
      </c>
      <c r="G93" s="457">
        <v>0</v>
      </c>
      <c r="H93" s="454">
        <f t="shared" si="6"/>
        <v>0</v>
      </c>
      <c r="I93" s="457">
        <v>0</v>
      </c>
      <c r="J93" s="457">
        <v>0</v>
      </c>
      <c r="K93" s="457">
        <v>0</v>
      </c>
      <c r="L93" s="457">
        <v>0</v>
      </c>
      <c r="M93" s="457">
        <f t="shared" si="9"/>
        <v>0</v>
      </c>
      <c r="N93" s="454" t="str">
        <f t="shared" si="7"/>
        <v>N.A.</v>
      </c>
      <c r="O93" s="49">
        <f>'[10]ENERO '!O90+[10]FEBRERO!O90+[10]MARZO!O90+[10]ABRIL!O90+[10]MAYO!O90+[10]JUNIO!O90+[10]JULIO!O90+[10]AGOSTO!O90+[10]SEPTIEMBRE!O90+[10]OCTUBRE!O90+[10]NOVIEMBRE!O90+[10]DICIEMBRE!O90</f>
        <v>0</v>
      </c>
      <c r="P93" s="49">
        <f>'[10]ENERO '!P90+[10]FEBRERO!P90+[10]MARZO!P90+[10]ABRIL!P90+[10]MAYO!P90+[10]JUNIO!P90+[10]JULIO!P90+[10]AGOSTO!P90+[10]SEPTIEMBRE!P90+[10]OCTUBRE!P90+[10]NOVIEMBRE!P90+[10]DICIEMBRE!P90</f>
        <v>0</v>
      </c>
      <c r="Q93" s="50">
        <f t="shared" si="8"/>
        <v>0</v>
      </c>
      <c r="R93" s="49">
        <f>'[10]ENERO '!R90+[10]FEBRERO!R90+[10]MARZO!R90+[10]ABRIL!R90+[10]MAYO!R90+[10]JUNIO!R90+[10]JULIO!R90+[10]AGOSTO!R90+[10]SEPTIEMBRE!R90+[10]OCTUBRE!R90+[10]NOVIEMBRE!R90+[10]DICIEMBRE!R90</f>
        <v>0</v>
      </c>
      <c r="S93" s="49">
        <v>0</v>
      </c>
      <c r="T93" s="50">
        <f t="shared" si="10"/>
        <v>0</v>
      </c>
    </row>
    <row r="94" spans="1:20" s="51" customFormat="1" ht="13.5" x14ac:dyDescent="0.25">
      <c r="A94" s="375">
        <v>78</v>
      </c>
      <c r="B94" s="200" t="s">
        <v>574</v>
      </c>
      <c r="C94" s="461" t="s">
        <v>581</v>
      </c>
      <c r="D94" s="457">
        <v>0</v>
      </c>
      <c r="E94" s="458">
        <v>0</v>
      </c>
      <c r="F94" s="458">
        <v>0</v>
      </c>
      <c r="G94" s="457">
        <v>0</v>
      </c>
      <c r="H94" s="454">
        <f t="shared" si="6"/>
        <v>0</v>
      </c>
      <c r="I94" s="457">
        <v>0</v>
      </c>
      <c r="J94" s="457">
        <v>0</v>
      </c>
      <c r="K94" s="457">
        <v>0</v>
      </c>
      <c r="L94" s="457">
        <v>0</v>
      </c>
      <c r="M94" s="457">
        <f t="shared" si="9"/>
        <v>0</v>
      </c>
      <c r="N94" s="454" t="str">
        <f t="shared" si="7"/>
        <v>N.A.</v>
      </c>
      <c r="O94" s="49">
        <f>'[10]ENERO '!O91+[10]FEBRERO!O91+[10]MARZO!O91+[10]ABRIL!O91+[10]MAYO!O91+[10]JUNIO!O91+[10]JULIO!O91+[10]AGOSTO!O91+[10]SEPTIEMBRE!O91+[10]OCTUBRE!O91+[10]NOVIEMBRE!O91+[10]DICIEMBRE!O91</f>
        <v>0</v>
      </c>
      <c r="P94" s="49">
        <f>'[10]ENERO '!P91+[10]FEBRERO!P91+[10]MARZO!P91+[10]ABRIL!P91+[10]MAYO!P91+[10]JUNIO!P91+[10]JULIO!P91+[10]AGOSTO!P91+[10]SEPTIEMBRE!P91+[10]OCTUBRE!P91+[10]NOVIEMBRE!P91+[10]DICIEMBRE!P91</f>
        <v>0</v>
      </c>
      <c r="Q94" s="50">
        <f t="shared" si="8"/>
        <v>0</v>
      </c>
      <c r="R94" s="49">
        <f>'[10]ENERO '!R91+[10]FEBRERO!R91+[10]MARZO!R91+[10]ABRIL!R91+[10]MAYO!R91+[10]JUNIO!R91+[10]JULIO!R91+[10]AGOSTO!R91+[10]SEPTIEMBRE!R91+[10]OCTUBRE!R91+[10]NOVIEMBRE!R91+[10]DICIEMBRE!R91</f>
        <v>0</v>
      </c>
      <c r="S94" s="49">
        <v>0</v>
      </c>
      <c r="T94" s="50">
        <f t="shared" si="10"/>
        <v>0</v>
      </c>
    </row>
    <row r="95" spans="1:20" s="51" customFormat="1" ht="13.5" x14ac:dyDescent="0.25">
      <c r="A95" s="375">
        <v>79</v>
      </c>
      <c r="B95" s="200" t="s">
        <v>582</v>
      </c>
      <c r="C95" s="461" t="s">
        <v>583</v>
      </c>
      <c r="D95" s="457">
        <v>0</v>
      </c>
      <c r="E95" s="458">
        <v>0</v>
      </c>
      <c r="F95" s="458">
        <v>0</v>
      </c>
      <c r="G95" s="457">
        <v>0</v>
      </c>
      <c r="H95" s="454">
        <f t="shared" si="6"/>
        <v>0</v>
      </c>
      <c r="I95" s="457">
        <v>0</v>
      </c>
      <c r="J95" s="457">
        <v>0</v>
      </c>
      <c r="K95" s="457">
        <v>0</v>
      </c>
      <c r="L95" s="457">
        <v>0</v>
      </c>
      <c r="M95" s="457">
        <f t="shared" si="9"/>
        <v>0</v>
      </c>
      <c r="N95" s="454" t="str">
        <f t="shared" si="7"/>
        <v>N.A.</v>
      </c>
      <c r="O95" s="49">
        <f>'[10]ENERO '!O92+[10]FEBRERO!O92+[10]MARZO!O92+[10]ABRIL!O92+[10]MAYO!O92+[10]JUNIO!O92+[10]JULIO!O92+[10]AGOSTO!O92+[10]SEPTIEMBRE!O92+[10]OCTUBRE!O92+[10]NOVIEMBRE!O92+[10]DICIEMBRE!O92</f>
        <v>0</v>
      </c>
      <c r="P95" s="49">
        <f>'[10]ENERO '!P92+[10]FEBRERO!P92+[10]MARZO!P92+[10]ABRIL!P92+[10]MAYO!P92+[10]JUNIO!P92+[10]JULIO!P92+[10]AGOSTO!P92+[10]SEPTIEMBRE!P92+[10]OCTUBRE!P92+[10]NOVIEMBRE!P92+[10]DICIEMBRE!P92</f>
        <v>0</v>
      </c>
      <c r="Q95" s="50">
        <f t="shared" si="8"/>
        <v>0</v>
      </c>
      <c r="R95" s="49">
        <f>'[10]ENERO '!R92+[10]FEBRERO!R92+[10]MARZO!R92+[10]ABRIL!R92+[10]MAYO!R92+[10]JUNIO!R92+[10]JULIO!R92+[10]AGOSTO!R92+[10]SEPTIEMBRE!R92+[10]OCTUBRE!R92+[10]NOVIEMBRE!R92+[10]DICIEMBRE!R92</f>
        <v>0</v>
      </c>
      <c r="S95" s="49">
        <v>0</v>
      </c>
      <c r="T95" s="50">
        <f t="shared" si="10"/>
        <v>0</v>
      </c>
    </row>
    <row r="96" spans="1:20" s="51" customFormat="1" ht="13.5" x14ac:dyDescent="0.25">
      <c r="A96" s="375">
        <v>80</v>
      </c>
      <c r="B96" s="200" t="s">
        <v>574</v>
      </c>
      <c r="C96" s="461" t="s">
        <v>584</v>
      </c>
      <c r="D96" s="457">
        <v>0</v>
      </c>
      <c r="E96" s="458">
        <v>0</v>
      </c>
      <c r="F96" s="458">
        <v>0</v>
      </c>
      <c r="G96" s="457">
        <v>0</v>
      </c>
      <c r="H96" s="454">
        <f t="shared" si="6"/>
        <v>0</v>
      </c>
      <c r="I96" s="457">
        <v>0</v>
      </c>
      <c r="J96" s="457">
        <v>0</v>
      </c>
      <c r="K96" s="457">
        <v>0</v>
      </c>
      <c r="L96" s="457">
        <v>0</v>
      </c>
      <c r="M96" s="457">
        <f t="shared" si="9"/>
        <v>0</v>
      </c>
      <c r="N96" s="454" t="str">
        <f t="shared" si="7"/>
        <v>N.A.</v>
      </c>
      <c r="O96" s="49">
        <f>'[10]ENERO '!O93+[10]FEBRERO!O93+[10]MARZO!O93+[10]ABRIL!O93+[10]MAYO!O93+[10]JUNIO!O93+[10]JULIO!O93+[10]AGOSTO!O93+[10]SEPTIEMBRE!O93+[10]OCTUBRE!O93+[10]NOVIEMBRE!O93+[10]DICIEMBRE!O93</f>
        <v>0</v>
      </c>
      <c r="P96" s="49">
        <f>'[10]ENERO '!P93+[10]FEBRERO!P93+[10]MARZO!P93+[10]ABRIL!P93+[10]MAYO!P93+[10]JUNIO!P93+[10]JULIO!P93+[10]AGOSTO!P93+[10]SEPTIEMBRE!P93+[10]OCTUBRE!P93+[10]NOVIEMBRE!P93+[10]DICIEMBRE!P93</f>
        <v>0</v>
      </c>
      <c r="Q96" s="50">
        <f t="shared" si="8"/>
        <v>0</v>
      </c>
      <c r="R96" s="49">
        <f>'[10]ENERO '!R93+[10]FEBRERO!R93+[10]MARZO!R93+[10]ABRIL!R93+[10]MAYO!R93+[10]JUNIO!R93+[10]JULIO!R93+[10]AGOSTO!R93+[10]SEPTIEMBRE!R93+[10]OCTUBRE!R93+[10]NOVIEMBRE!R93+[10]DICIEMBRE!R93</f>
        <v>0</v>
      </c>
      <c r="S96" s="49">
        <v>0</v>
      </c>
      <c r="T96" s="50">
        <f t="shared" si="10"/>
        <v>0</v>
      </c>
    </row>
    <row r="97" spans="1:20" s="53" customFormat="1" ht="13.5" x14ac:dyDescent="0.25">
      <c r="A97" s="459">
        <v>82</v>
      </c>
      <c r="B97" s="455" t="s">
        <v>582</v>
      </c>
      <c r="C97" s="456" t="s">
        <v>585</v>
      </c>
      <c r="D97" s="457">
        <v>0</v>
      </c>
      <c r="E97" s="458">
        <v>0</v>
      </c>
      <c r="F97" s="458">
        <v>0</v>
      </c>
      <c r="G97" s="457">
        <v>0</v>
      </c>
      <c r="H97" s="454">
        <f t="shared" si="6"/>
        <v>0</v>
      </c>
      <c r="I97" s="457">
        <v>0</v>
      </c>
      <c r="J97" s="457">
        <v>0</v>
      </c>
      <c r="K97" s="457">
        <v>0</v>
      </c>
      <c r="L97" s="457">
        <v>0</v>
      </c>
      <c r="M97" s="457">
        <f t="shared" si="9"/>
        <v>0</v>
      </c>
      <c r="N97" s="454" t="str">
        <f t="shared" si="7"/>
        <v>N.A.</v>
      </c>
      <c r="O97" s="49">
        <f>'[10]ENERO '!O94+[10]FEBRERO!O94+[10]MARZO!O94+[10]ABRIL!O94+[10]MAYO!O94+[10]JUNIO!O94+[10]JULIO!O94+[10]AGOSTO!O94+[10]SEPTIEMBRE!O94+[10]OCTUBRE!O94+[10]NOVIEMBRE!O94+[10]DICIEMBRE!O94</f>
        <v>0</v>
      </c>
      <c r="P97" s="49">
        <f>'[10]ENERO '!P94+[10]FEBRERO!P94+[10]MARZO!P94+[10]ABRIL!P94+[10]MAYO!P94+[10]JUNIO!P94+[10]JULIO!P94+[10]AGOSTO!P94+[10]SEPTIEMBRE!P94+[10]OCTUBRE!P94+[10]NOVIEMBRE!P94+[10]DICIEMBRE!P94</f>
        <v>0</v>
      </c>
      <c r="Q97" s="50">
        <f t="shared" si="8"/>
        <v>0</v>
      </c>
      <c r="R97" s="49">
        <f>'[10]ENERO '!R94+[10]FEBRERO!R94+[10]MARZO!R94+[10]ABRIL!R94+[10]MAYO!R94+[10]JUNIO!R94+[10]JULIO!R94+[10]AGOSTO!R94+[10]SEPTIEMBRE!R94+[10]OCTUBRE!R94+[10]NOVIEMBRE!R94+[10]DICIEMBRE!R94</f>
        <v>0</v>
      </c>
      <c r="S97" s="49">
        <v>0</v>
      </c>
      <c r="T97" s="50">
        <f t="shared" si="10"/>
        <v>0</v>
      </c>
    </row>
    <row r="98" spans="1:20" s="51" customFormat="1" ht="13.5" x14ac:dyDescent="0.25">
      <c r="A98" s="375">
        <v>83</v>
      </c>
      <c r="B98" s="200" t="s">
        <v>574</v>
      </c>
      <c r="C98" s="461" t="s">
        <v>586</v>
      </c>
      <c r="D98" s="457">
        <v>0</v>
      </c>
      <c r="E98" s="458">
        <v>0</v>
      </c>
      <c r="F98" s="458">
        <v>0</v>
      </c>
      <c r="G98" s="457">
        <v>0</v>
      </c>
      <c r="H98" s="454">
        <f t="shared" si="6"/>
        <v>0</v>
      </c>
      <c r="I98" s="457">
        <v>0</v>
      </c>
      <c r="J98" s="457">
        <v>0</v>
      </c>
      <c r="K98" s="457">
        <v>0</v>
      </c>
      <c r="L98" s="457">
        <v>0</v>
      </c>
      <c r="M98" s="457">
        <f t="shared" si="9"/>
        <v>0</v>
      </c>
      <c r="N98" s="454" t="str">
        <f t="shared" si="7"/>
        <v>N.A.</v>
      </c>
      <c r="O98" s="49">
        <f>'[10]ENERO '!O95+[10]FEBRERO!O95+[10]MARZO!O95+[10]ABRIL!O95+[10]MAYO!O95+[10]JUNIO!O95+[10]JULIO!O95+[10]AGOSTO!O95+[10]SEPTIEMBRE!O95+[10]OCTUBRE!O95+[10]NOVIEMBRE!O95+[10]DICIEMBRE!O95</f>
        <v>0</v>
      </c>
      <c r="P98" s="49">
        <f>'[10]ENERO '!P95+[10]FEBRERO!P95+[10]MARZO!P95+[10]ABRIL!P95+[10]MAYO!P95+[10]JUNIO!P95+[10]JULIO!P95+[10]AGOSTO!P95+[10]SEPTIEMBRE!P95+[10]OCTUBRE!P95+[10]NOVIEMBRE!P95+[10]DICIEMBRE!P95</f>
        <v>0</v>
      </c>
      <c r="Q98" s="50">
        <f t="shared" si="8"/>
        <v>0</v>
      </c>
      <c r="R98" s="49">
        <f>'[10]ENERO '!R95+[10]FEBRERO!R95+[10]MARZO!R95+[10]ABRIL!R95+[10]MAYO!R95+[10]JUNIO!R95+[10]JULIO!R95+[10]AGOSTO!R95+[10]SEPTIEMBRE!R95+[10]OCTUBRE!R95+[10]NOVIEMBRE!R95+[10]DICIEMBRE!R95</f>
        <v>0</v>
      </c>
      <c r="S98" s="49">
        <v>0</v>
      </c>
      <c r="T98" s="50">
        <f t="shared" si="10"/>
        <v>0</v>
      </c>
    </row>
    <row r="99" spans="1:20" s="51" customFormat="1" ht="13.5" x14ac:dyDescent="0.25">
      <c r="A99" s="375">
        <v>84</v>
      </c>
      <c r="B99" s="200" t="s">
        <v>582</v>
      </c>
      <c r="C99" s="461" t="s">
        <v>587</v>
      </c>
      <c r="D99" s="457">
        <v>0</v>
      </c>
      <c r="E99" s="458">
        <v>0</v>
      </c>
      <c r="F99" s="458">
        <v>0</v>
      </c>
      <c r="G99" s="457">
        <v>0</v>
      </c>
      <c r="H99" s="454">
        <f t="shared" si="6"/>
        <v>0</v>
      </c>
      <c r="I99" s="457">
        <v>0</v>
      </c>
      <c r="J99" s="457">
        <v>0</v>
      </c>
      <c r="K99" s="457">
        <v>0</v>
      </c>
      <c r="L99" s="457">
        <v>0</v>
      </c>
      <c r="M99" s="457">
        <f t="shared" si="9"/>
        <v>0</v>
      </c>
      <c r="N99" s="454" t="str">
        <f t="shared" si="7"/>
        <v>N.A.</v>
      </c>
      <c r="O99" s="49">
        <f>'[10]ENERO '!O96+[10]FEBRERO!O96+[10]MARZO!O96+[10]ABRIL!O96+[10]MAYO!O96+[10]JUNIO!O96+[10]JULIO!O96+[10]AGOSTO!O96+[10]SEPTIEMBRE!O96+[10]OCTUBRE!O96+[10]NOVIEMBRE!O96+[10]DICIEMBRE!O96</f>
        <v>0</v>
      </c>
      <c r="P99" s="49">
        <f>'[10]ENERO '!P96+[10]FEBRERO!P96+[10]MARZO!P96+[10]ABRIL!P96+[10]MAYO!P96+[10]JUNIO!P96+[10]JULIO!P96+[10]AGOSTO!P96+[10]SEPTIEMBRE!P96+[10]OCTUBRE!P96+[10]NOVIEMBRE!P96+[10]DICIEMBRE!P96</f>
        <v>0</v>
      </c>
      <c r="Q99" s="50">
        <f t="shared" si="8"/>
        <v>0</v>
      </c>
      <c r="R99" s="49">
        <f>'[10]ENERO '!R96+[10]FEBRERO!R96+[10]MARZO!R96+[10]ABRIL!R96+[10]MAYO!R96+[10]JUNIO!R96+[10]JULIO!R96+[10]AGOSTO!R96+[10]SEPTIEMBRE!R96+[10]OCTUBRE!R96+[10]NOVIEMBRE!R96+[10]DICIEMBRE!R96</f>
        <v>0</v>
      </c>
      <c r="S99" s="49">
        <v>0</v>
      </c>
      <c r="T99" s="50">
        <f t="shared" si="10"/>
        <v>0</v>
      </c>
    </row>
    <row r="100" spans="1:20" s="51" customFormat="1" ht="13.5" x14ac:dyDescent="0.25">
      <c r="A100" s="375">
        <v>87</v>
      </c>
      <c r="B100" s="200" t="s">
        <v>574</v>
      </c>
      <c r="C100" s="461" t="s">
        <v>588</v>
      </c>
      <c r="D100" s="457">
        <v>0</v>
      </c>
      <c r="E100" s="458">
        <v>0</v>
      </c>
      <c r="F100" s="458">
        <v>0</v>
      </c>
      <c r="G100" s="457">
        <v>0</v>
      </c>
      <c r="H100" s="454">
        <f t="shared" si="6"/>
        <v>0</v>
      </c>
      <c r="I100" s="457">
        <v>0</v>
      </c>
      <c r="J100" s="457">
        <v>0</v>
      </c>
      <c r="K100" s="457">
        <v>0</v>
      </c>
      <c r="L100" s="457">
        <v>0</v>
      </c>
      <c r="M100" s="457">
        <f t="shared" si="9"/>
        <v>0</v>
      </c>
      <c r="N100" s="454" t="str">
        <f t="shared" si="7"/>
        <v>N.A.</v>
      </c>
      <c r="O100" s="49">
        <f>'[10]ENERO '!O97+[10]FEBRERO!O97+[10]MARZO!O97+[10]ABRIL!O97+[10]MAYO!O97+[10]JUNIO!O97+[10]JULIO!O97+[10]AGOSTO!O97+[10]SEPTIEMBRE!O97+[10]OCTUBRE!O97+[10]NOVIEMBRE!O97+[10]DICIEMBRE!O97</f>
        <v>0</v>
      </c>
      <c r="P100" s="49">
        <f>'[10]ENERO '!P97+[10]FEBRERO!P97+[10]MARZO!P97+[10]ABRIL!P97+[10]MAYO!P97+[10]JUNIO!P97+[10]JULIO!P97+[10]AGOSTO!P97+[10]SEPTIEMBRE!P97+[10]OCTUBRE!P97+[10]NOVIEMBRE!P97+[10]DICIEMBRE!P97</f>
        <v>0</v>
      </c>
      <c r="Q100" s="50">
        <f t="shared" si="8"/>
        <v>0</v>
      </c>
      <c r="R100" s="49">
        <f>'[10]ENERO '!R97+[10]FEBRERO!R97+[10]MARZO!R97+[10]ABRIL!R97+[10]MAYO!R97+[10]JUNIO!R97+[10]JULIO!R97+[10]AGOSTO!R97+[10]SEPTIEMBRE!R97+[10]OCTUBRE!R97+[10]NOVIEMBRE!R97+[10]DICIEMBRE!R97</f>
        <v>0</v>
      </c>
      <c r="S100" s="49">
        <v>0</v>
      </c>
      <c r="T100" s="50">
        <f t="shared" si="10"/>
        <v>0</v>
      </c>
    </row>
    <row r="101" spans="1:20" s="51" customFormat="1" ht="13.5" x14ac:dyDescent="0.25">
      <c r="A101" s="375">
        <v>90</v>
      </c>
      <c r="B101" s="200" t="s">
        <v>574</v>
      </c>
      <c r="C101" s="461" t="s">
        <v>589</v>
      </c>
      <c r="D101" s="457">
        <v>0</v>
      </c>
      <c r="E101" s="458">
        <v>0</v>
      </c>
      <c r="F101" s="458">
        <v>0</v>
      </c>
      <c r="G101" s="457">
        <v>0</v>
      </c>
      <c r="H101" s="454">
        <f t="shared" si="6"/>
        <v>0</v>
      </c>
      <c r="I101" s="457">
        <v>0</v>
      </c>
      <c r="J101" s="457">
        <v>0</v>
      </c>
      <c r="K101" s="457">
        <v>0</v>
      </c>
      <c r="L101" s="457">
        <v>0</v>
      </c>
      <c r="M101" s="457">
        <f t="shared" si="9"/>
        <v>0</v>
      </c>
      <c r="N101" s="454" t="str">
        <f t="shared" si="7"/>
        <v>N.A.</v>
      </c>
      <c r="O101" s="49">
        <f>'[10]ENERO '!O98+[10]FEBRERO!O98+[10]MARZO!O98+[10]ABRIL!O98+[10]MAYO!O98+[10]JUNIO!O98+[10]JULIO!O98+[10]AGOSTO!O98+[10]SEPTIEMBRE!O98+[10]OCTUBRE!O98+[10]NOVIEMBRE!O98+[10]DICIEMBRE!O98</f>
        <v>0</v>
      </c>
      <c r="P101" s="49">
        <f>'[10]ENERO '!P98+[10]FEBRERO!P98+[10]MARZO!P98+[10]ABRIL!P98+[10]MAYO!P98+[10]JUNIO!P98+[10]JULIO!P98+[10]AGOSTO!P98+[10]SEPTIEMBRE!P98+[10]OCTUBRE!P98+[10]NOVIEMBRE!P98+[10]DICIEMBRE!P98</f>
        <v>0</v>
      </c>
      <c r="Q101" s="50">
        <f t="shared" si="8"/>
        <v>0</v>
      </c>
      <c r="R101" s="49">
        <f>'[10]ENERO '!R98+[10]FEBRERO!R98+[10]MARZO!R98+[10]ABRIL!R98+[10]MAYO!R98+[10]JUNIO!R98+[10]JULIO!R98+[10]AGOSTO!R98+[10]SEPTIEMBRE!R98+[10]OCTUBRE!R98+[10]NOVIEMBRE!R98+[10]DICIEMBRE!R98</f>
        <v>0</v>
      </c>
      <c r="S101" s="49">
        <v>0</v>
      </c>
      <c r="T101" s="50">
        <f t="shared" si="10"/>
        <v>0</v>
      </c>
    </row>
    <row r="102" spans="1:20" s="53" customFormat="1" ht="13.5" x14ac:dyDescent="0.25">
      <c r="A102" s="459">
        <v>91</v>
      </c>
      <c r="B102" s="455" t="s">
        <v>574</v>
      </c>
      <c r="C102" s="456" t="s">
        <v>590</v>
      </c>
      <c r="D102" s="457">
        <v>0</v>
      </c>
      <c r="E102" s="458">
        <v>0</v>
      </c>
      <c r="F102" s="458">
        <v>0</v>
      </c>
      <c r="G102" s="457">
        <v>0</v>
      </c>
      <c r="H102" s="454">
        <f t="shared" si="6"/>
        <v>0</v>
      </c>
      <c r="I102" s="457">
        <v>0</v>
      </c>
      <c r="J102" s="457">
        <v>0</v>
      </c>
      <c r="K102" s="457">
        <v>0</v>
      </c>
      <c r="L102" s="457">
        <v>0</v>
      </c>
      <c r="M102" s="457">
        <f t="shared" si="9"/>
        <v>0</v>
      </c>
      <c r="N102" s="454" t="str">
        <f t="shared" si="7"/>
        <v>N.A.</v>
      </c>
      <c r="O102" s="49">
        <f>'[10]ENERO '!O99+[10]FEBRERO!O99+[10]MARZO!O99+[10]ABRIL!O99+[10]MAYO!O99+[10]JUNIO!O99+[10]JULIO!O99+[10]AGOSTO!O99+[10]SEPTIEMBRE!O99+[10]OCTUBRE!O99+[10]NOVIEMBRE!O99+[10]DICIEMBRE!O99</f>
        <v>0</v>
      </c>
      <c r="P102" s="49">
        <f>'[10]ENERO '!P99+[10]FEBRERO!P99+[10]MARZO!P99+[10]ABRIL!P99+[10]MAYO!P99+[10]JUNIO!P99+[10]JULIO!P99+[10]AGOSTO!P99+[10]SEPTIEMBRE!P99+[10]OCTUBRE!P99+[10]NOVIEMBRE!P99+[10]DICIEMBRE!P99</f>
        <v>0</v>
      </c>
      <c r="Q102" s="50">
        <f t="shared" si="8"/>
        <v>0</v>
      </c>
      <c r="R102" s="49">
        <f>'[10]ENERO '!R99+[10]FEBRERO!R99+[10]MARZO!R99+[10]ABRIL!R99+[10]MAYO!R99+[10]JUNIO!R99+[10]JULIO!R99+[10]AGOSTO!R99+[10]SEPTIEMBRE!R99+[10]OCTUBRE!R99+[10]NOVIEMBRE!R99+[10]DICIEMBRE!R99</f>
        <v>0</v>
      </c>
      <c r="S102" s="49">
        <v>0</v>
      </c>
      <c r="T102" s="50">
        <f t="shared" si="10"/>
        <v>0</v>
      </c>
    </row>
    <row r="103" spans="1:20" s="51" customFormat="1" ht="13.5" x14ac:dyDescent="0.25">
      <c r="A103" s="375">
        <v>92</v>
      </c>
      <c r="B103" s="200" t="s">
        <v>574</v>
      </c>
      <c r="C103" s="461" t="s">
        <v>591</v>
      </c>
      <c r="D103" s="457">
        <v>0</v>
      </c>
      <c r="E103" s="458">
        <v>0</v>
      </c>
      <c r="F103" s="458">
        <v>0</v>
      </c>
      <c r="G103" s="457">
        <v>0</v>
      </c>
      <c r="H103" s="454">
        <f t="shared" si="6"/>
        <v>0</v>
      </c>
      <c r="I103" s="457">
        <v>0</v>
      </c>
      <c r="J103" s="457">
        <v>0</v>
      </c>
      <c r="K103" s="457">
        <v>0</v>
      </c>
      <c r="L103" s="457">
        <v>0</v>
      </c>
      <c r="M103" s="457">
        <f t="shared" si="9"/>
        <v>0</v>
      </c>
      <c r="N103" s="454" t="str">
        <f t="shared" si="7"/>
        <v>N.A.</v>
      </c>
      <c r="O103" s="49">
        <f>'[10]ENERO '!O100+[10]FEBRERO!O100+[10]MARZO!O100+[10]ABRIL!O100+[10]MAYO!O100+[10]JUNIO!O100+[10]JULIO!O100+[10]AGOSTO!O100+[10]SEPTIEMBRE!O100+[10]OCTUBRE!O100+[10]NOVIEMBRE!O100+[10]DICIEMBRE!O100</f>
        <v>0</v>
      </c>
      <c r="P103" s="49">
        <f>'[10]ENERO '!P100+[10]FEBRERO!P100+[10]MARZO!P100+[10]ABRIL!P100+[10]MAYO!P100+[10]JUNIO!P100+[10]JULIO!P100+[10]AGOSTO!P100+[10]SEPTIEMBRE!P100+[10]OCTUBRE!P100+[10]NOVIEMBRE!P100+[10]DICIEMBRE!P100</f>
        <v>0</v>
      </c>
      <c r="Q103" s="50">
        <f t="shared" si="8"/>
        <v>0</v>
      </c>
      <c r="R103" s="49">
        <f>'[10]ENERO '!R100+[10]FEBRERO!R100+[10]MARZO!R100+[10]ABRIL!R100+[10]MAYO!R100+[10]JUNIO!R100+[10]JULIO!R100+[10]AGOSTO!R100+[10]SEPTIEMBRE!R100+[10]OCTUBRE!R100+[10]NOVIEMBRE!R100+[10]DICIEMBRE!R100</f>
        <v>0</v>
      </c>
      <c r="S103" s="49">
        <v>0</v>
      </c>
      <c r="T103" s="50">
        <f t="shared" si="10"/>
        <v>0</v>
      </c>
    </row>
    <row r="104" spans="1:20" s="51" customFormat="1" ht="13.5" x14ac:dyDescent="0.25">
      <c r="A104" s="375">
        <v>93</v>
      </c>
      <c r="B104" s="200" t="s">
        <v>574</v>
      </c>
      <c r="C104" s="461" t="s">
        <v>592</v>
      </c>
      <c r="D104" s="457">
        <v>0</v>
      </c>
      <c r="E104" s="458">
        <v>0</v>
      </c>
      <c r="F104" s="458">
        <v>0</v>
      </c>
      <c r="G104" s="457">
        <v>0</v>
      </c>
      <c r="H104" s="454">
        <f t="shared" si="6"/>
        <v>0</v>
      </c>
      <c r="I104" s="457">
        <v>0</v>
      </c>
      <c r="J104" s="457">
        <v>0</v>
      </c>
      <c r="K104" s="457">
        <v>0</v>
      </c>
      <c r="L104" s="457">
        <v>0</v>
      </c>
      <c r="M104" s="457">
        <f t="shared" si="9"/>
        <v>0</v>
      </c>
      <c r="N104" s="454" t="str">
        <f t="shared" si="7"/>
        <v>N.A.</v>
      </c>
      <c r="O104" s="49">
        <f>'[10]ENERO '!O101+[10]FEBRERO!O101+[10]MARZO!O101+[10]ABRIL!O101+[10]MAYO!O101+[10]JUNIO!O101+[10]JULIO!O101+[10]AGOSTO!O101+[10]SEPTIEMBRE!O101+[10]OCTUBRE!O101+[10]NOVIEMBRE!O101+[10]DICIEMBRE!O101</f>
        <v>0</v>
      </c>
      <c r="P104" s="49">
        <f>'[10]ENERO '!P101+[10]FEBRERO!P101+[10]MARZO!P101+[10]ABRIL!P101+[10]MAYO!P101+[10]JUNIO!P101+[10]JULIO!P101+[10]AGOSTO!P101+[10]SEPTIEMBRE!P101+[10]OCTUBRE!P101+[10]NOVIEMBRE!P101+[10]DICIEMBRE!P101</f>
        <v>0</v>
      </c>
      <c r="Q104" s="50">
        <f t="shared" si="8"/>
        <v>0</v>
      </c>
      <c r="R104" s="49">
        <f>'[10]ENERO '!R101+[10]FEBRERO!R101+[10]MARZO!R101+[10]ABRIL!R101+[10]MAYO!R101+[10]JUNIO!R101+[10]JULIO!R101+[10]AGOSTO!R101+[10]SEPTIEMBRE!R101+[10]OCTUBRE!R101+[10]NOVIEMBRE!R101+[10]DICIEMBRE!R101</f>
        <v>0</v>
      </c>
      <c r="S104" s="49">
        <v>0</v>
      </c>
      <c r="T104" s="50">
        <f t="shared" si="10"/>
        <v>0</v>
      </c>
    </row>
    <row r="105" spans="1:20" s="51" customFormat="1" ht="13.5" x14ac:dyDescent="0.25">
      <c r="A105" s="459">
        <v>94</v>
      </c>
      <c r="B105" s="455" t="s">
        <v>574</v>
      </c>
      <c r="C105" s="456" t="s">
        <v>593</v>
      </c>
      <c r="D105" s="457">
        <v>0</v>
      </c>
      <c r="E105" s="458">
        <v>0</v>
      </c>
      <c r="F105" s="458">
        <v>0</v>
      </c>
      <c r="G105" s="457">
        <v>0</v>
      </c>
      <c r="H105" s="454">
        <f t="shared" si="6"/>
        <v>0</v>
      </c>
      <c r="I105" s="457">
        <v>0</v>
      </c>
      <c r="J105" s="457">
        <v>0</v>
      </c>
      <c r="K105" s="457">
        <v>0</v>
      </c>
      <c r="L105" s="457">
        <v>0</v>
      </c>
      <c r="M105" s="457">
        <f t="shared" si="9"/>
        <v>0</v>
      </c>
      <c r="N105" s="454" t="str">
        <f t="shared" si="7"/>
        <v>N.A.</v>
      </c>
      <c r="O105" s="49">
        <f>'[10]ENERO '!O102+[10]FEBRERO!O102+[10]MARZO!O102+[10]ABRIL!O102+[10]MAYO!O102+[10]JUNIO!O102+[10]JULIO!O102+[10]AGOSTO!O102+[10]SEPTIEMBRE!O102+[10]OCTUBRE!O102+[10]NOVIEMBRE!O102+[10]DICIEMBRE!O102</f>
        <v>0</v>
      </c>
      <c r="P105" s="49">
        <f>'[10]ENERO '!P102+[10]FEBRERO!P102+[10]MARZO!P102+[10]ABRIL!P102+[10]MAYO!P102+[10]JUNIO!P102+[10]JULIO!P102+[10]AGOSTO!P102+[10]SEPTIEMBRE!P102+[10]OCTUBRE!P102+[10]NOVIEMBRE!P102+[10]DICIEMBRE!P102</f>
        <v>0</v>
      </c>
      <c r="Q105" s="50">
        <f t="shared" si="8"/>
        <v>0</v>
      </c>
      <c r="R105" s="49">
        <f>'[10]ENERO '!R102+[10]FEBRERO!R102+[10]MARZO!R102+[10]ABRIL!R102+[10]MAYO!R102+[10]JUNIO!R102+[10]JULIO!R102+[10]AGOSTO!R102+[10]SEPTIEMBRE!R102+[10]OCTUBRE!R102+[10]NOVIEMBRE!R102+[10]DICIEMBRE!R102</f>
        <v>0</v>
      </c>
      <c r="S105" s="49">
        <v>0</v>
      </c>
      <c r="T105" s="50">
        <f t="shared" si="10"/>
        <v>0</v>
      </c>
    </row>
    <row r="106" spans="1:20" s="51" customFormat="1" ht="13.5" x14ac:dyDescent="0.25">
      <c r="A106" s="459">
        <v>95</v>
      </c>
      <c r="B106" s="455" t="s">
        <v>509</v>
      </c>
      <c r="C106" s="456" t="s">
        <v>594</v>
      </c>
      <c r="D106" s="457">
        <v>0</v>
      </c>
      <c r="E106" s="458">
        <v>0</v>
      </c>
      <c r="F106" s="458">
        <v>0</v>
      </c>
      <c r="G106" s="457">
        <v>0</v>
      </c>
      <c r="H106" s="454">
        <f t="shared" si="6"/>
        <v>0</v>
      </c>
      <c r="I106" s="457">
        <v>0</v>
      </c>
      <c r="J106" s="457">
        <v>0</v>
      </c>
      <c r="K106" s="457">
        <v>0</v>
      </c>
      <c r="L106" s="457">
        <v>0</v>
      </c>
      <c r="M106" s="457">
        <f t="shared" si="9"/>
        <v>0</v>
      </c>
      <c r="N106" s="454" t="str">
        <f t="shared" si="7"/>
        <v>N.A.</v>
      </c>
      <c r="O106" s="49">
        <f>'[10]ENERO '!O103+[10]FEBRERO!O103+[10]MARZO!O103+[10]ABRIL!O103+[10]MAYO!O103+[10]JUNIO!O103+[10]JULIO!O103+[10]AGOSTO!O103+[10]SEPTIEMBRE!O103+[10]OCTUBRE!O103+[10]NOVIEMBRE!O103+[10]DICIEMBRE!O103</f>
        <v>0</v>
      </c>
      <c r="P106" s="49">
        <f>'[10]ENERO '!P103+[10]FEBRERO!P103+[10]MARZO!P103+[10]ABRIL!P103+[10]MAYO!P103+[10]JUNIO!P103+[10]JULIO!P103+[10]AGOSTO!P103+[10]SEPTIEMBRE!P103+[10]OCTUBRE!P103+[10]NOVIEMBRE!P103+[10]DICIEMBRE!P103</f>
        <v>0</v>
      </c>
      <c r="Q106" s="50">
        <f t="shared" si="8"/>
        <v>0</v>
      </c>
      <c r="R106" s="49">
        <f>'[10]ENERO '!R103+[10]FEBRERO!R103+[10]MARZO!R103+[10]ABRIL!R103+[10]MAYO!R103+[10]JUNIO!R103+[10]JULIO!R103+[10]AGOSTO!R103+[10]SEPTIEMBRE!R103+[10]OCTUBRE!R103+[10]NOVIEMBRE!R103+[10]DICIEMBRE!R103</f>
        <v>0</v>
      </c>
      <c r="S106" s="49">
        <v>0</v>
      </c>
      <c r="T106" s="50">
        <f t="shared" si="10"/>
        <v>0</v>
      </c>
    </row>
    <row r="107" spans="1:20" s="51" customFormat="1" ht="13.5" x14ac:dyDescent="0.25">
      <c r="A107" s="459">
        <v>98</v>
      </c>
      <c r="B107" s="455" t="s">
        <v>509</v>
      </c>
      <c r="C107" s="456" t="s">
        <v>595</v>
      </c>
      <c r="D107" s="457">
        <v>0</v>
      </c>
      <c r="E107" s="458">
        <v>0</v>
      </c>
      <c r="F107" s="458">
        <v>0</v>
      </c>
      <c r="G107" s="457">
        <v>0</v>
      </c>
      <c r="H107" s="454">
        <f t="shared" si="6"/>
        <v>0</v>
      </c>
      <c r="I107" s="457">
        <v>0</v>
      </c>
      <c r="J107" s="457">
        <v>0</v>
      </c>
      <c r="K107" s="457">
        <v>0</v>
      </c>
      <c r="L107" s="457">
        <v>0</v>
      </c>
      <c r="M107" s="457">
        <f t="shared" si="9"/>
        <v>0</v>
      </c>
      <c r="N107" s="454" t="str">
        <f t="shared" si="7"/>
        <v>N.A.</v>
      </c>
      <c r="O107" s="49">
        <f>'[10]ENERO '!O104+[10]FEBRERO!O104+[10]MARZO!O104+[10]ABRIL!O104+[10]MAYO!O104+[10]JUNIO!O104+[10]JULIO!O104+[10]AGOSTO!O104+[10]SEPTIEMBRE!O104+[10]OCTUBRE!O104+[10]NOVIEMBRE!O104+[10]DICIEMBRE!O104</f>
        <v>0</v>
      </c>
      <c r="P107" s="49">
        <f>'[10]ENERO '!P104+[10]FEBRERO!P104+[10]MARZO!P104+[10]ABRIL!P104+[10]MAYO!P104+[10]JUNIO!P104+[10]JULIO!P104+[10]AGOSTO!P104+[10]SEPTIEMBRE!P104+[10]OCTUBRE!P104+[10]NOVIEMBRE!P104+[10]DICIEMBRE!P104</f>
        <v>0</v>
      </c>
      <c r="Q107" s="50">
        <f t="shared" si="8"/>
        <v>0</v>
      </c>
      <c r="R107" s="49">
        <f>'[10]ENERO '!R104+[10]FEBRERO!R104+[10]MARZO!R104+[10]ABRIL!R104+[10]MAYO!R104+[10]JUNIO!R104+[10]JULIO!R104+[10]AGOSTO!R104+[10]SEPTIEMBRE!R104+[10]OCTUBRE!R104+[10]NOVIEMBRE!R104+[10]DICIEMBRE!R104</f>
        <v>0</v>
      </c>
      <c r="S107" s="49">
        <v>0</v>
      </c>
      <c r="T107" s="50">
        <f t="shared" si="10"/>
        <v>0</v>
      </c>
    </row>
    <row r="108" spans="1:20" s="51" customFormat="1" ht="13.5" x14ac:dyDescent="0.25">
      <c r="A108" s="459">
        <v>99</v>
      </c>
      <c r="B108" s="455" t="s">
        <v>509</v>
      </c>
      <c r="C108" s="461" t="s">
        <v>596</v>
      </c>
      <c r="D108" s="457">
        <v>0</v>
      </c>
      <c r="E108" s="458">
        <v>0</v>
      </c>
      <c r="F108" s="458">
        <v>0</v>
      </c>
      <c r="G108" s="457">
        <v>0</v>
      </c>
      <c r="H108" s="454">
        <f t="shared" si="6"/>
        <v>0</v>
      </c>
      <c r="I108" s="457">
        <v>0</v>
      </c>
      <c r="J108" s="457">
        <v>0</v>
      </c>
      <c r="K108" s="457">
        <v>0</v>
      </c>
      <c r="L108" s="457">
        <v>0</v>
      </c>
      <c r="M108" s="457">
        <f t="shared" si="9"/>
        <v>0</v>
      </c>
      <c r="N108" s="454" t="str">
        <f t="shared" si="7"/>
        <v>N.A.</v>
      </c>
      <c r="O108" s="49">
        <f>'[10]ENERO '!O105+[10]FEBRERO!O105+[10]MARZO!O105+[10]ABRIL!O105+[10]MAYO!O105+[10]JUNIO!O105+[10]JULIO!O105+[10]AGOSTO!O105+[10]SEPTIEMBRE!O105+[10]OCTUBRE!O105+[10]NOVIEMBRE!O105+[10]DICIEMBRE!O105</f>
        <v>0</v>
      </c>
      <c r="P108" s="49">
        <f>'[10]ENERO '!P105+[10]FEBRERO!P105+[10]MARZO!P105+[10]ABRIL!P105+[10]MAYO!P105+[10]JUNIO!P105+[10]JULIO!P105+[10]AGOSTO!P105+[10]SEPTIEMBRE!P105+[10]OCTUBRE!P105+[10]NOVIEMBRE!P105+[10]DICIEMBRE!P105</f>
        <v>0</v>
      </c>
      <c r="Q108" s="50">
        <f t="shared" si="8"/>
        <v>0</v>
      </c>
      <c r="R108" s="49">
        <f>'[10]ENERO '!R105+[10]FEBRERO!R105+[10]MARZO!R105+[10]ABRIL!R105+[10]MAYO!R105+[10]JUNIO!R105+[10]JULIO!R105+[10]AGOSTO!R105+[10]SEPTIEMBRE!R105+[10]OCTUBRE!R105+[10]NOVIEMBRE!R105+[10]DICIEMBRE!R105</f>
        <v>0</v>
      </c>
      <c r="S108" s="49">
        <v>0</v>
      </c>
      <c r="T108" s="50">
        <f t="shared" si="10"/>
        <v>0</v>
      </c>
    </row>
    <row r="109" spans="1:20" s="51" customFormat="1" ht="13.5" x14ac:dyDescent="0.25">
      <c r="A109" s="459">
        <v>100</v>
      </c>
      <c r="B109" s="455" t="s">
        <v>597</v>
      </c>
      <c r="C109" s="461" t="s">
        <v>598</v>
      </c>
      <c r="D109" s="457">
        <v>0</v>
      </c>
      <c r="E109" s="458">
        <v>0</v>
      </c>
      <c r="F109" s="458">
        <v>0</v>
      </c>
      <c r="G109" s="457">
        <v>0</v>
      </c>
      <c r="H109" s="454">
        <f t="shared" si="6"/>
        <v>0</v>
      </c>
      <c r="I109" s="457">
        <v>0</v>
      </c>
      <c r="J109" s="457">
        <v>0</v>
      </c>
      <c r="K109" s="457">
        <v>0</v>
      </c>
      <c r="L109" s="457">
        <v>0</v>
      </c>
      <c r="M109" s="457">
        <f t="shared" si="9"/>
        <v>0</v>
      </c>
      <c r="N109" s="454" t="str">
        <f t="shared" si="7"/>
        <v>N.A.</v>
      </c>
      <c r="O109" s="49">
        <f>'[10]ENERO '!O106+[10]FEBRERO!O106+[10]MARZO!O106+[10]ABRIL!O106+[10]MAYO!O106+[10]JUNIO!O106+[10]JULIO!O106+[10]AGOSTO!O106+[10]SEPTIEMBRE!O106+[10]OCTUBRE!O106+[10]NOVIEMBRE!O106+[10]DICIEMBRE!O106</f>
        <v>0</v>
      </c>
      <c r="P109" s="49">
        <f>'[10]ENERO '!P106+[10]FEBRERO!P106+[10]MARZO!P106+[10]ABRIL!P106+[10]MAYO!P106+[10]JUNIO!P106+[10]JULIO!P106+[10]AGOSTO!P106+[10]SEPTIEMBRE!P106+[10]OCTUBRE!P106+[10]NOVIEMBRE!P106+[10]DICIEMBRE!P106</f>
        <v>0</v>
      </c>
      <c r="Q109" s="50">
        <f t="shared" si="8"/>
        <v>0</v>
      </c>
      <c r="R109" s="49">
        <f>'[10]ENERO '!R106+[10]FEBRERO!R106+[10]MARZO!R106+[10]ABRIL!R106+[10]MAYO!R106+[10]JUNIO!R106+[10]JULIO!R106+[10]AGOSTO!R106+[10]SEPTIEMBRE!R106+[10]OCTUBRE!R106+[10]NOVIEMBRE!R106+[10]DICIEMBRE!R106</f>
        <v>0</v>
      </c>
      <c r="S109" s="49">
        <v>0</v>
      </c>
      <c r="T109" s="50">
        <f t="shared" si="10"/>
        <v>0</v>
      </c>
    </row>
    <row r="110" spans="1:20" s="51" customFormat="1" ht="13.5" x14ac:dyDescent="0.25">
      <c r="A110" s="459">
        <v>101</v>
      </c>
      <c r="B110" s="455" t="s">
        <v>597</v>
      </c>
      <c r="C110" s="461" t="s">
        <v>599</v>
      </c>
      <c r="D110" s="457">
        <v>67.800395000000009</v>
      </c>
      <c r="E110" s="458">
        <v>11.441382000000001</v>
      </c>
      <c r="F110" s="458">
        <v>0</v>
      </c>
      <c r="G110" s="457">
        <v>0.33068500000000001</v>
      </c>
      <c r="H110" s="454">
        <f t="shared" si="6"/>
        <v>56.028328000000002</v>
      </c>
      <c r="I110" s="457">
        <v>18.636671977284262</v>
      </c>
      <c r="J110" s="457">
        <v>8.8291080514744547</v>
      </c>
      <c r="K110" s="457">
        <v>0</v>
      </c>
      <c r="L110" s="457">
        <v>0.22107550000000001</v>
      </c>
      <c r="M110" s="457">
        <f t="shared" si="9"/>
        <v>9.586488425809808</v>
      </c>
      <c r="N110" s="454">
        <f t="shared" si="7"/>
        <v>-82.889925921384261</v>
      </c>
      <c r="O110" s="49">
        <f>'[10]ENERO '!O107+[10]FEBRERO!O107+[10]MARZO!O107+[10]ABRIL!O107+[10]MAYO!O107+[10]JUNIO!O107+[10]JULIO!O107+[10]AGOSTO!O107+[10]SEPTIEMBRE!O107+[10]OCTUBRE!O107+[10]NOVIEMBRE!O107+[10]DICIEMBRE!O107</f>
        <v>7.3911720000000001</v>
      </c>
      <c r="P110" s="49">
        <f>'[10]ENERO '!P107+[10]FEBRERO!P107+[10]MARZO!P107+[10]ABRIL!P107+[10]MAYO!P107+[10]JUNIO!P107+[10]JULIO!P107+[10]AGOSTO!P107+[10]SEPTIEMBRE!P107+[10]OCTUBRE!P107+[10]NOVIEMBRE!P107+[10]DICIEMBRE!P107</f>
        <v>4.0502100000000008</v>
      </c>
      <c r="Q110" s="50">
        <f t="shared" si="8"/>
        <v>11.441382000000001</v>
      </c>
      <c r="R110" s="49">
        <f>'[10]ENERO '!R107+[10]FEBRERO!R107+[10]MARZO!R107+[10]ABRIL!R107+[10]MAYO!R107+[10]JUNIO!R107+[10]JULIO!R107+[10]AGOSTO!R107+[10]SEPTIEMBRE!R107+[10]OCTUBRE!R107+[10]NOVIEMBRE!R107+[10]DICIEMBRE!R107</f>
        <v>4.9411547499999999</v>
      </c>
      <c r="S110" s="49">
        <v>3.8879533014744552</v>
      </c>
      <c r="T110" s="50">
        <f t="shared" si="10"/>
        <v>8.8291080514744547</v>
      </c>
    </row>
    <row r="111" spans="1:20" s="51" customFormat="1" ht="13.5" x14ac:dyDescent="0.25">
      <c r="A111" s="375">
        <v>102</v>
      </c>
      <c r="B111" s="200" t="s">
        <v>597</v>
      </c>
      <c r="C111" s="461" t="s">
        <v>600</v>
      </c>
      <c r="D111" s="457">
        <v>0</v>
      </c>
      <c r="E111" s="458">
        <v>0</v>
      </c>
      <c r="F111" s="458">
        <v>0</v>
      </c>
      <c r="G111" s="457">
        <v>0</v>
      </c>
      <c r="H111" s="454">
        <f t="shared" si="6"/>
        <v>0</v>
      </c>
      <c r="I111" s="457">
        <v>0</v>
      </c>
      <c r="J111" s="457">
        <v>0</v>
      </c>
      <c r="K111" s="457">
        <v>0</v>
      </c>
      <c r="L111" s="457">
        <v>0</v>
      </c>
      <c r="M111" s="457">
        <f t="shared" si="9"/>
        <v>0</v>
      </c>
      <c r="N111" s="454" t="str">
        <f t="shared" si="7"/>
        <v>N.A.</v>
      </c>
      <c r="O111" s="49">
        <f>'[10]ENERO '!O108+[10]FEBRERO!O108+[10]MARZO!O108+[10]ABRIL!O108+[10]MAYO!O108+[10]JUNIO!O108+[10]JULIO!O108+[10]AGOSTO!O108+[10]SEPTIEMBRE!O108+[10]OCTUBRE!O108+[10]NOVIEMBRE!O108+[10]DICIEMBRE!O108</f>
        <v>0</v>
      </c>
      <c r="P111" s="49">
        <f>'[10]ENERO '!P108+[10]FEBRERO!P108+[10]MARZO!P108+[10]ABRIL!P108+[10]MAYO!P108+[10]JUNIO!P108+[10]JULIO!P108+[10]AGOSTO!P108+[10]SEPTIEMBRE!P108+[10]OCTUBRE!P108+[10]NOVIEMBRE!P108+[10]DICIEMBRE!P108</f>
        <v>0</v>
      </c>
      <c r="Q111" s="50">
        <f t="shared" si="8"/>
        <v>0</v>
      </c>
      <c r="R111" s="49">
        <f>'[10]ENERO '!R108+[10]FEBRERO!R108+[10]MARZO!R108+[10]ABRIL!R108+[10]MAYO!R108+[10]JUNIO!R108+[10]JULIO!R108+[10]AGOSTO!R108+[10]SEPTIEMBRE!R108+[10]OCTUBRE!R108+[10]NOVIEMBRE!R108+[10]DICIEMBRE!R108</f>
        <v>0</v>
      </c>
      <c r="S111" s="49">
        <v>0</v>
      </c>
      <c r="T111" s="50">
        <f t="shared" si="10"/>
        <v>0</v>
      </c>
    </row>
    <row r="112" spans="1:20" s="54" customFormat="1" ht="13.5" x14ac:dyDescent="0.25">
      <c r="A112" s="375">
        <v>103</v>
      </c>
      <c r="B112" s="200" t="s">
        <v>597</v>
      </c>
      <c r="C112" s="461" t="s">
        <v>601</v>
      </c>
      <c r="D112" s="457">
        <v>0</v>
      </c>
      <c r="E112" s="458">
        <v>0</v>
      </c>
      <c r="F112" s="458">
        <v>0</v>
      </c>
      <c r="G112" s="457">
        <v>0</v>
      </c>
      <c r="H112" s="454">
        <f t="shared" si="6"/>
        <v>0</v>
      </c>
      <c r="I112" s="457">
        <v>0</v>
      </c>
      <c r="J112" s="457">
        <v>0</v>
      </c>
      <c r="K112" s="457">
        <v>0</v>
      </c>
      <c r="L112" s="457">
        <v>0</v>
      </c>
      <c r="M112" s="457">
        <f t="shared" si="9"/>
        <v>0</v>
      </c>
      <c r="N112" s="454" t="str">
        <f t="shared" si="7"/>
        <v>N.A.</v>
      </c>
      <c r="O112" s="49">
        <f>'[10]ENERO '!O109+[10]FEBRERO!O109+[10]MARZO!O109+[10]ABRIL!O109+[10]MAYO!O109+[10]JUNIO!O109+[10]JULIO!O109+[10]AGOSTO!O109+[10]SEPTIEMBRE!O109+[10]OCTUBRE!O109+[10]NOVIEMBRE!O109+[10]DICIEMBRE!O109</f>
        <v>0</v>
      </c>
      <c r="P112" s="49">
        <f>'[10]ENERO '!P109+[10]FEBRERO!P109+[10]MARZO!P109+[10]ABRIL!P109+[10]MAYO!P109+[10]JUNIO!P109+[10]JULIO!P109+[10]AGOSTO!P109+[10]SEPTIEMBRE!P109+[10]OCTUBRE!P109+[10]NOVIEMBRE!P109+[10]DICIEMBRE!P109</f>
        <v>0</v>
      </c>
      <c r="Q112" s="50">
        <f t="shared" si="8"/>
        <v>0</v>
      </c>
      <c r="R112" s="49">
        <f>'[10]ENERO '!R109+[10]FEBRERO!R109+[10]MARZO!R109+[10]ABRIL!R109+[10]MAYO!R109+[10]JUNIO!R109+[10]JULIO!R109+[10]AGOSTO!R109+[10]SEPTIEMBRE!R109+[10]OCTUBRE!R109+[10]NOVIEMBRE!R109+[10]DICIEMBRE!R109</f>
        <v>0</v>
      </c>
      <c r="S112" s="49">
        <v>0</v>
      </c>
      <c r="T112" s="50">
        <f t="shared" si="10"/>
        <v>0</v>
      </c>
    </row>
    <row r="113" spans="1:20" s="52" customFormat="1" ht="13.5" x14ac:dyDescent="0.25">
      <c r="A113" s="375">
        <v>104</v>
      </c>
      <c r="B113" s="200" t="s">
        <v>597</v>
      </c>
      <c r="C113" s="461" t="s">
        <v>602</v>
      </c>
      <c r="D113" s="457">
        <v>455.54851099999991</v>
      </c>
      <c r="E113" s="458">
        <v>96.326596999999992</v>
      </c>
      <c r="F113" s="458">
        <v>0</v>
      </c>
      <c r="G113" s="457">
        <v>11.505220000000001</v>
      </c>
      <c r="H113" s="454">
        <f t="shared" si="6"/>
        <v>347.7166939999999</v>
      </c>
      <c r="I113" s="457">
        <v>230.15803060830362</v>
      </c>
      <c r="J113" s="457">
        <v>100.63357919264864</v>
      </c>
      <c r="K113" s="457">
        <v>0</v>
      </c>
      <c r="L113" s="457">
        <v>11.133825190000001</v>
      </c>
      <c r="M113" s="457">
        <f t="shared" si="9"/>
        <v>118.390626225655</v>
      </c>
      <c r="N113" s="454">
        <f t="shared" si="7"/>
        <v>-65.951986698212693</v>
      </c>
      <c r="O113" s="49">
        <f>'[10]ENERO '!O110+[10]FEBRERO!O110+[10]MARZO!O110+[10]ABRIL!O110+[10]MAYO!O110+[10]JUNIO!O110+[10]JULIO!O110+[10]AGOSTO!O110+[10]SEPTIEMBRE!O110+[10]OCTUBRE!O110+[10]NOVIEMBRE!O110+[10]DICIEMBRE!O110</f>
        <v>11.235357</v>
      </c>
      <c r="P113" s="49">
        <f>'[10]ENERO '!P110+[10]FEBRERO!P110+[10]MARZO!P110+[10]ABRIL!P110+[10]MAYO!P110+[10]JUNIO!P110+[10]JULIO!P110+[10]AGOSTO!P110+[10]SEPTIEMBRE!P110+[10]OCTUBRE!P110+[10]NOVIEMBRE!P110+[10]DICIEMBRE!P110</f>
        <v>85.091239999999985</v>
      </c>
      <c r="Q113" s="50">
        <f t="shared" si="8"/>
        <v>96.326596999999992</v>
      </c>
      <c r="R113" s="49">
        <f>'[10]ENERO '!R110+[10]FEBRERO!R110+[10]MARZO!R110+[10]ABRIL!R110+[10]MAYO!R110+[10]JUNIO!R110+[10]JULIO!R110+[10]AGOSTO!R110+[10]SEPTIEMBRE!R110+[10]OCTUBRE!R110+[10]NOVIEMBRE!R110+[10]DICIEMBRE!R110</f>
        <v>10.943652080000001</v>
      </c>
      <c r="S113" s="49">
        <v>89.689927112648633</v>
      </c>
      <c r="T113" s="50">
        <f t="shared" si="10"/>
        <v>100.63357919264864</v>
      </c>
    </row>
    <row r="114" spans="1:20" s="53" customFormat="1" ht="13.5" x14ac:dyDescent="0.25">
      <c r="A114" s="459">
        <v>105</v>
      </c>
      <c r="B114" s="455" t="s">
        <v>597</v>
      </c>
      <c r="C114" s="456" t="s">
        <v>603</v>
      </c>
      <c r="D114" s="457">
        <v>0</v>
      </c>
      <c r="E114" s="458">
        <v>0</v>
      </c>
      <c r="F114" s="458">
        <v>0</v>
      </c>
      <c r="G114" s="457">
        <v>0</v>
      </c>
      <c r="H114" s="454">
        <f t="shared" si="6"/>
        <v>0</v>
      </c>
      <c r="I114" s="457">
        <v>0</v>
      </c>
      <c r="J114" s="457">
        <v>0</v>
      </c>
      <c r="K114" s="457">
        <v>0</v>
      </c>
      <c r="L114" s="457">
        <v>0</v>
      </c>
      <c r="M114" s="457">
        <f t="shared" si="9"/>
        <v>0</v>
      </c>
      <c r="N114" s="454" t="str">
        <f t="shared" si="7"/>
        <v>N.A.</v>
      </c>
      <c r="O114" s="49">
        <f>'[10]ENERO '!O111+[10]FEBRERO!O111+[10]MARZO!O111+[10]ABRIL!O111+[10]MAYO!O111+[10]JUNIO!O111+[10]JULIO!O111+[10]AGOSTO!O111+[10]SEPTIEMBRE!O111+[10]OCTUBRE!O111+[10]NOVIEMBRE!O111+[10]DICIEMBRE!O111</f>
        <v>0</v>
      </c>
      <c r="P114" s="49">
        <f>'[10]ENERO '!P111+[10]FEBRERO!P111+[10]MARZO!P111+[10]ABRIL!P111+[10]MAYO!P111+[10]JUNIO!P111+[10]JULIO!P111+[10]AGOSTO!P111+[10]SEPTIEMBRE!P111+[10]OCTUBRE!P111+[10]NOVIEMBRE!P111+[10]DICIEMBRE!P111</f>
        <v>0</v>
      </c>
      <c r="Q114" s="50">
        <f t="shared" si="8"/>
        <v>0</v>
      </c>
      <c r="R114" s="49">
        <f>'[10]ENERO '!R111+[10]FEBRERO!R111+[10]MARZO!R111+[10]ABRIL!R111+[10]MAYO!R111+[10]JUNIO!R111+[10]JULIO!R111+[10]AGOSTO!R111+[10]SEPTIEMBRE!R111+[10]OCTUBRE!R111+[10]NOVIEMBRE!R111+[10]DICIEMBRE!R111</f>
        <v>0</v>
      </c>
      <c r="S114" s="49">
        <v>0</v>
      </c>
      <c r="T114" s="50">
        <f t="shared" si="10"/>
        <v>0</v>
      </c>
    </row>
    <row r="115" spans="1:20" s="53" customFormat="1" ht="13.5" x14ac:dyDescent="0.25">
      <c r="A115" s="459">
        <v>106</v>
      </c>
      <c r="B115" s="455" t="s">
        <v>495</v>
      </c>
      <c r="C115" s="456" t="s">
        <v>604</v>
      </c>
      <c r="D115" s="457">
        <v>0</v>
      </c>
      <c r="E115" s="458">
        <v>0</v>
      </c>
      <c r="F115" s="458">
        <v>0</v>
      </c>
      <c r="G115" s="457">
        <v>0</v>
      </c>
      <c r="H115" s="454">
        <f t="shared" si="6"/>
        <v>0</v>
      </c>
      <c r="I115" s="457">
        <v>0</v>
      </c>
      <c r="J115" s="457">
        <v>0</v>
      </c>
      <c r="K115" s="457">
        <v>0</v>
      </c>
      <c r="L115" s="457">
        <v>0</v>
      </c>
      <c r="M115" s="457">
        <f t="shared" si="9"/>
        <v>0</v>
      </c>
      <c r="N115" s="454" t="str">
        <f t="shared" si="7"/>
        <v>N.A.</v>
      </c>
      <c r="O115" s="49">
        <f>'[10]ENERO '!O112+[10]FEBRERO!O112+[10]MARZO!O112+[10]ABRIL!O112+[10]MAYO!O112+[10]JUNIO!O112+[10]JULIO!O112+[10]AGOSTO!O112+[10]SEPTIEMBRE!O112+[10]OCTUBRE!O112+[10]NOVIEMBRE!O112+[10]DICIEMBRE!O112</f>
        <v>0</v>
      </c>
      <c r="P115" s="49">
        <f>'[10]ENERO '!P112+[10]FEBRERO!P112+[10]MARZO!P112+[10]ABRIL!P112+[10]MAYO!P112+[10]JUNIO!P112+[10]JULIO!P112+[10]AGOSTO!P112+[10]SEPTIEMBRE!P112+[10]OCTUBRE!P112+[10]NOVIEMBRE!P112+[10]DICIEMBRE!P112</f>
        <v>0</v>
      </c>
      <c r="Q115" s="50">
        <f t="shared" si="8"/>
        <v>0</v>
      </c>
      <c r="R115" s="49">
        <f>'[10]ENERO '!R112+[10]FEBRERO!R112+[10]MARZO!R112+[10]ABRIL!R112+[10]MAYO!R112+[10]JUNIO!R112+[10]JULIO!R112+[10]AGOSTO!R112+[10]SEPTIEMBRE!R112+[10]OCTUBRE!R112+[10]NOVIEMBRE!R112+[10]DICIEMBRE!R112</f>
        <v>0</v>
      </c>
      <c r="S115" s="49">
        <v>0</v>
      </c>
      <c r="T115" s="50">
        <f t="shared" si="10"/>
        <v>0</v>
      </c>
    </row>
    <row r="116" spans="1:20" s="53" customFormat="1" ht="13.5" x14ac:dyDescent="0.25">
      <c r="A116" s="459">
        <v>107</v>
      </c>
      <c r="B116" s="455" t="s">
        <v>497</v>
      </c>
      <c r="C116" s="456" t="s">
        <v>605</v>
      </c>
      <c r="D116" s="457">
        <v>0</v>
      </c>
      <c r="E116" s="458">
        <v>0</v>
      </c>
      <c r="F116" s="458">
        <v>0</v>
      </c>
      <c r="G116" s="457">
        <v>0</v>
      </c>
      <c r="H116" s="454">
        <f t="shared" si="6"/>
        <v>0</v>
      </c>
      <c r="I116" s="457">
        <v>0</v>
      </c>
      <c r="J116" s="457">
        <v>0</v>
      </c>
      <c r="K116" s="457">
        <v>0</v>
      </c>
      <c r="L116" s="457">
        <v>0</v>
      </c>
      <c r="M116" s="457">
        <f t="shared" si="9"/>
        <v>0</v>
      </c>
      <c r="N116" s="454" t="str">
        <f t="shared" si="7"/>
        <v>N.A.</v>
      </c>
      <c r="O116" s="49">
        <f>'[10]ENERO '!O113+[10]FEBRERO!O113+[10]MARZO!O113+[10]ABRIL!O113+[10]MAYO!O113+[10]JUNIO!O113+[10]JULIO!O113+[10]AGOSTO!O113+[10]SEPTIEMBRE!O113+[10]OCTUBRE!O113+[10]NOVIEMBRE!O113+[10]DICIEMBRE!O113</f>
        <v>0</v>
      </c>
      <c r="P116" s="49">
        <f>'[10]ENERO '!P113+[10]FEBRERO!P113+[10]MARZO!P113+[10]ABRIL!P113+[10]MAYO!P113+[10]JUNIO!P113+[10]JULIO!P113+[10]AGOSTO!P113+[10]SEPTIEMBRE!P113+[10]OCTUBRE!P113+[10]NOVIEMBRE!P113+[10]DICIEMBRE!P113</f>
        <v>0</v>
      </c>
      <c r="Q116" s="50">
        <f t="shared" si="8"/>
        <v>0</v>
      </c>
      <c r="R116" s="49">
        <f>'[10]ENERO '!R113+[10]FEBRERO!R113+[10]MARZO!R113+[10]ABRIL!R113+[10]MAYO!R113+[10]JUNIO!R113+[10]JULIO!R113+[10]AGOSTO!R113+[10]SEPTIEMBRE!R113+[10]OCTUBRE!R113+[10]NOVIEMBRE!R113+[10]DICIEMBRE!R113</f>
        <v>0</v>
      </c>
      <c r="S116" s="49">
        <v>0</v>
      </c>
      <c r="T116" s="50">
        <f t="shared" si="10"/>
        <v>0</v>
      </c>
    </row>
    <row r="117" spans="1:20" s="53" customFormat="1" ht="13.5" x14ac:dyDescent="0.25">
      <c r="A117" s="459">
        <v>108</v>
      </c>
      <c r="B117" s="455" t="s">
        <v>505</v>
      </c>
      <c r="C117" s="456" t="s">
        <v>606</v>
      </c>
      <c r="D117" s="457">
        <v>0</v>
      </c>
      <c r="E117" s="458">
        <v>0</v>
      </c>
      <c r="F117" s="458">
        <v>0</v>
      </c>
      <c r="G117" s="457">
        <v>0</v>
      </c>
      <c r="H117" s="454">
        <f t="shared" si="6"/>
        <v>0</v>
      </c>
      <c r="I117" s="457">
        <v>0</v>
      </c>
      <c r="J117" s="457">
        <v>0</v>
      </c>
      <c r="K117" s="457">
        <v>0</v>
      </c>
      <c r="L117" s="457">
        <v>0</v>
      </c>
      <c r="M117" s="457">
        <f t="shared" si="9"/>
        <v>0</v>
      </c>
      <c r="N117" s="454" t="str">
        <f t="shared" si="7"/>
        <v>N.A.</v>
      </c>
      <c r="O117" s="49">
        <f>'[10]ENERO '!O114+[10]FEBRERO!O114+[10]MARZO!O114+[10]ABRIL!O114+[10]MAYO!O114+[10]JUNIO!O114+[10]JULIO!O114+[10]AGOSTO!O114+[10]SEPTIEMBRE!O114+[10]OCTUBRE!O114+[10]NOVIEMBRE!O114+[10]DICIEMBRE!O114</f>
        <v>0</v>
      </c>
      <c r="P117" s="49">
        <f>'[10]ENERO '!P114+[10]FEBRERO!P114+[10]MARZO!P114+[10]ABRIL!P114+[10]MAYO!P114+[10]JUNIO!P114+[10]JULIO!P114+[10]AGOSTO!P114+[10]SEPTIEMBRE!P114+[10]OCTUBRE!P114+[10]NOVIEMBRE!P114+[10]DICIEMBRE!P114</f>
        <v>0</v>
      </c>
      <c r="Q117" s="50">
        <f t="shared" si="8"/>
        <v>0</v>
      </c>
      <c r="R117" s="49">
        <f>'[10]ENERO '!R114+[10]FEBRERO!R114+[10]MARZO!R114+[10]ABRIL!R114+[10]MAYO!R114+[10]JUNIO!R114+[10]JULIO!R114+[10]AGOSTO!R114+[10]SEPTIEMBRE!R114+[10]OCTUBRE!R114+[10]NOVIEMBRE!R114+[10]DICIEMBRE!R114</f>
        <v>0</v>
      </c>
      <c r="S117" s="49">
        <v>0</v>
      </c>
      <c r="T117" s="50">
        <f t="shared" si="10"/>
        <v>0</v>
      </c>
    </row>
    <row r="118" spans="1:20" s="54" customFormat="1" ht="13.5" x14ac:dyDescent="0.25">
      <c r="A118" s="375">
        <v>110</v>
      </c>
      <c r="B118" s="200" t="s">
        <v>582</v>
      </c>
      <c r="C118" s="461" t="s">
        <v>607</v>
      </c>
      <c r="D118" s="457">
        <v>0</v>
      </c>
      <c r="E118" s="458">
        <v>0</v>
      </c>
      <c r="F118" s="458">
        <v>0</v>
      </c>
      <c r="G118" s="457">
        <v>0</v>
      </c>
      <c r="H118" s="454">
        <f t="shared" si="6"/>
        <v>0</v>
      </c>
      <c r="I118" s="457">
        <v>0</v>
      </c>
      <c r="J118" s="457">
        <v>0</v>
      </c>
      <c r="K118" s="457">
        <v>0</v>
      </c>
      <c r="L118" s="457">
        <v>0</v>
      </c>
      <c r="M118" s="457">
        <f t="shared" si="9"/>
        <v>0</v>
      </c>
      <c r="N118" s="454" t="str">
        <f t="shared" si="7"/>
        <v>N.A.</v>
      </c>
      <c r="O118" s="49">
        <f>'[10]ENERO '!O115+[10]FEBRERO!O115+[10]MARZO!O115+[10]ABRIL!O115+[10]MAYO!O115+[10]JUNIO!O115+[10]JULIO!O115+[10]AGOSTO!O115+[10]SEPTIEMBRE!O115+[10]OCTUBRE!O115+[10]NOVIEMBRE!O115+[10]DICIEMBRE!O115</f>
        <v>0</v>
      </c>
      <c r="P118" s="49">
        <f>'[10]ENERO '!P115+[10]FEBRERO!P115+[10]MARZO!P115+[10]ABRIL!P115+[10]MAYO!P115+[10]JUNIO!P115+[10]JULIO!P115+[10]AGOSTO!P115+[10]SEPTIEMBRE!P115+[10]OCTUBRE!P115+[10]NOVIEMBRE!P115+[10]DICIEMBRE!P115</f>
        <v>0</v>
      </c>
      <c r="Q118" s="50">
        <f t="shared" si="8"/>
        <v>0</v>
      </c>
      <c r="R118" s="49">
        <f>'[10]ENERO '!R115+[10]FEBRERO!R115+[10]MARZO!R115+[10]ABRIL!R115+[10]MAYO!R115+[10]JUNIO!R115+[10]JULIO!R115+[10]AGOSTO!R115+[10]SEPTIEMBRE!R115+[10]OCTUBRE!R115+[10]NOVIEMBRE!R115+[10]DICIEMBRE!R115</f>
        <v>0</v>
      </c>
      <c r="S118" s="49">
        <v>0</v>
      </c>
      <c r="T118" s="50">
        <f t="shared" si="10"/>
        <v>0</v>
      </c>
    </row>
    <row r="119" spans="1:20" s="53" customFormat="1" ht="13.5" x14ac:dyDescent="0.25">
      <c r="A119" s="459">
        <v>111</v>
      </c>
      <c r="B119" s="455" t="s">
        <v>574</v>
      </c>
      <c r="C119" s="456" t="s">
        <v>608</v>
      </c>
      <c r="D119" s="457">
        <v>214.5273</v>
      </c>
      <c r="E119" s="458">
        <v>63.261876000000001</v>
      </c>
      <c r="F119" s="458">
        <v>0</v>
      </c>
      <c r="G119" s="457">
        <v>4.2456630000000004</v>
      </c>
      <c r="H119" s="454">
        <f t="shared" si="6"/>
        <v>147.01976099999999</v>
      </c>
      <c r="I119" s="457">
        <v>126.71933078201808</v>
      </c>
      <c r="J119" s="457">
        <v>41.33384556</v>
      </c>
      <c r="K119" s="457">
        <v>0</v>
      </c>
      <c r="L119" s="457">
        <v>2.7740177099999999</v>
      </c>
      <c r="M119" s="457">
        <f t="shared" si="9"/>
        <v>82.611467512018081</v>
      </c>
      <c r="N119" s="454">
        <f t="shared" si="7"/>
        <v>-43.809276419638522</v>
      </c>
      <c r="O119" s="49">
        <f>'[10]ENERO '!O116+[10]FEBRERO!O116+[10]MARZO!O116+[10]ABRIL!O116+[10]MAYO!O116+[10]JUNIO!O116+[10]JULIO!O116+[10]AGOSTO!O116+[10]SEPTIEMBRE!O116+[10]OCTUBRE!O116+[10]NOVIEMBRE!O116+[10]DICIEMBRE!O116</f>
        <v>63.261876000000001</v>
      </c>
      <c r="P119" s="49">
        <f>'[10]ENERO '!P116+[10]FEBRERO!P116+[10]MARZO!P116+[10]ABRIL!P116+[10]MAYO!P116+[10]JUNIO!P116+[10]JULIO!P116+[10]AGOSTO!P116+[10]SEPTIEMBRE!P116+[10]OCTUBRE!P116+[10]NOVIEMBRE!P116+[10]DICIEMBRE!P116</f>
        <v>0</v>
      </c>
      <c r="Q119" s="50">
        <f t="shared" si="8"/>
        <v>63.261876000000001</v>
      </c>
      <c r="R119" s="49">
        <f>'[10]ENERO '!R116+[10]FEBRERO!R116+[10]MARZO!R116+[10]ABRIL!R116+[10]MAYO!R116+[10]JUNIO!R116+[10]JULIO!R116+[10]AGOSTO!R116+[10]SEPTIEMBRE!R116+[10]OCTUBRE!R116+[10]NOVIEMBRE!R116+[10]DICIEMBRE!R116</f>
        <v>41.33384556</v>
      </c>
      <c r="S119" s="49">
        <v>0</v>
      </c>
      <c r="T119" s="50">
        <f t="shared" si="10"/>
        <v>41.33384556</v>
      </c>
    </row>
    <row r="120" spans="1:20" s="53" customFormat="1" ht="13.5" x14ac:dyDescent="0.25">
      <c r="A120" s="459">
        <v>112</v>
      </c>
      <c r="B120" s="455" t="s">
        <v>574</v>
      </c>
      <c r="C120" s="456" t="s">
        <v>609</v>
      </c>
      <c r="D120" s="457">
        <v>0</v>
      </c>
      <c r="E120" s="458">
        <v>0</v>
      </c>
      <c r="F120" s="458">
        <v>0</v>
      </c>
      <c r="G120" s="457">
        <v>0</v>
      </c>
      <c r="H120" s="454">
        <f t="shared" si="6"/>
        <v>0</v>
      </c>
      <c r="I120" s="457">
        <v>0</v>
      </c>
      <c r="J120" s="457">
        <v>0</v>
      </c>
      <c r="K120" s="457">
        <v>0</v>
      </c>
      <c r="L120" s="457">
        <v>0</v>
      </c>
      <c r="M120" s="457">
        <f t="shared" si="9"/>
        <v>0</v>
      </c>
      <c r="N120" s="454" t="str">
        <f t="shared" si="7"/>
        <v>N.A.</v>
      </c>
      <c r="O120" s="49">
        <f>'[10]ENERO '!O117+[10]FEBRERO!O117+[10]MARZO!O117+[10]ABRIL!O117+[10]MAYO!O117+[10]JUNIO!O117+[10]JULIO!O117+[10]AGOSTO!O117+[10]SEPTIEMBRE!O117+[10]OCTUBRE!O117+[10]NOVIEMBRE!O117+[10]DICIEMBRE!O117</f>
        <v>0</v>
      </c>
      <c r="P120" s="49">
        <f>'[10]ENERO '!P117+[10]FEBRERO!P117+[10]MARZO!P117+[10]ABRIL!P117+[10]MAYO!P117+[10]JUNIO!P117+[10]JULIO!P117+[10]AGOSTO!P117+[10]SEPTIEMBRE!P117+[10]OCTUBRE!P117+[10]NOVIEMBRE!P117+[10]DICIEMBRE!P117</f>
        <v>0</v>
      </c>
      <c r="Q120" s="50">
        <f t="shared" si="8"/>
        <v>0</v>
      </c>
      <c r="R120" s="49">
        <f>'[10]ENERO '!R117+[10]FEBRERO!R117+[10]MARZO!R117+[10]ABRIL!R117+[10]MAYO!R117+[10]JUNIO!R117+[10]JULIO!R117+[10]AGOSTO!R117+[10]SEPTIEMBRE!R117+[10]OCTUBRE!R117+[10]NOVIEMBRE!R117+[10]DICIEMBRE!R117</f>
        <v>0</v>
      </c>
      <c r="S120" s="49">
        <v>0</v>
      </c>
      <c r="T120" s="50">
        <f t="shared" si="10"/>
        <v>0</v>
      </c>
    </row>
    <row r="121" spans="1:20" s="53" customFormat="1" ht="13.5" x14ac:dyDescent="0.25">
      <c r="A121" s="459">
        <v>113</v>
      </c>
      <c r="B121" s="455" t="s">
        <v>582</v>
      </c>
      <c r="C121" s="456" t="s">
        <v>610</v>
      </c>
      <c r="D121" s="457">
        <v>0</v>
      </c>
      <c r="E121" s="458">
        <v>0</v>
      </c>
      <c r="F121" s="458">
        <v>0</v>
      </c>
      <c r="G121" s="457">
        <v>0</v>
      </c>
      <c r="H121" s="454">
        <f t="shared" si="6"/>
        <v>0</v>
      </c>
      <c r="I121" s="457">
        <v>0</v>
      </c>
      <c r="J121" s="457">
        <v>0</v>
      </c>
      <c r="K121" s="457">
        <v>0</v>
      </c>
      <c r="L121" s="457">
        <v>0</v>
      </c>
      <c r="M121" s="457">
        <f t="shared" si="9"/>
        <v>0</v>
      </c>
      <c r="N121" s="454" t="str">
        <f t="shared" si="7"/>
        <v>N.A.</v>
      </c>
      <c r="O121" s="49">
        <f>'[10]ENERO '!O118+[10]FEBRERO!O118+[10]MARZO!O118+[10]ABRIL!O118+[10]MAYO!O118+[10]JUNIO!O118+[10]JULIO!O118+[10]AGOSTO!O118+[10]SEPTIEMBRE!O118+[10]OCTUBRE!O118+[10]NOVIEMBRE!O118+[10]DICIEMBRE!O118</f>
        <v>0</v>
      </c>
      <c r="P121" s="49">
        <f>'[10]ENERO '!P118+[10]FEBRERO!P118+[10]MARZO!P118+[10]ABRIL!P118+[10]MAYO!P118+[10]JUNIO!P118+[10]JULIO!P118+[10]AGOSTO!P118+[10]SEPTIEMBRE!P118+[10]OCTUBRE!P118+[10]NOVIEMBRE!P118+[10]DICIEMBRE!P118</f>
        <v>0</v>
      </c>
      <c r="Q121" s="50">
        <f t="shared" si="8"/>
        <v>0</v>
      </c>
      <c r="R121" s="49">
        <f>'[10]ENERO '!R118+[10]FEBRERO!R118+[10]MARZO!R118+[10]ABRIL!R118+[10]MAYO!R118+[10]JUNIO!R118+[10]JULIO!R118+[10]AGOSTO!R118+[10]SEPTIEMBRE!R118+[10]OCTUBRE!R118+[10]NOVIEMBRE!R118+[10]DICIEMBRE!R118</f>
        <v>0</v>
      </c>
      <c r="S121" s="49">
        <v>0</v>
      </c>
      <c r="T121" s="50">
        <f t="shared" si="10"/>
        <v>0</v>
      </c>
    </row>
    <row r="122" spans="1:20" s="53" customFormat="1" ht="13.5" x14ac:dyDescent="0.25">
      <c r="A122" s="459">
        <v>114</v>
      </c>
      <c r="B122" s="455" t="s">
        <v>582</v>
      </c>
      <c r="C122" s="456" t="s">
        <v>611</v>
      </c>
      <c r="D122" s="457">
        <v>0</v>
      </c>
      <c r="E122" s="458">
        <v>0</v>
      </c>
      <c r="F122" s="458">
        <v>0</v>
      </c>
      <c r="G122" s="457">
        <v>0</v>
      </c>
      <c r="H122" s="454">
        <f t="shared" si="6"/>
        <v>0</v>
      </c>
      <c r="I122" s="457">
        <v>0</v>
      </c>
      <c r="J122" s="457">
        <v>0</v>
      </c>
      <c r="K122" s="457">
        <v>0</v>
      </c>
      <c r="L122" s="457">
        <v>0</v>
      </c>
      <c r="M122" s="457">
        <f t="shared" si="9"/>
        <v>0</v>
      </c>
      <c r="N122" s="454" t="str">
        <f t="shared" si="7"/>
        <v>N.A.</v>
      </c>
      <c r="O122" s="49">
        <f>'[10]ENERO '!O119+[10]FEBRERO!O119+[10]MARZO!O119+[10]ABRIL!O119+[10]MAYO!O119+[10]JUNIO!O119+[10]JULIO!O119+[10]AGOSTO!O119+[10]SEPTIEMBRE!O119+[10]OCTUBRE!O119+[10]NOVIEMBRE!O119+[10]DICIEMBRE!O119</f>
        <v>0</v>
      </c>
      <c r="P122" s="49">
        <f>'[10]ENERO '!P119+[10]FEBRERO!P119+[10]MARZO!P119+[10]ABRIL!P119+[10]MAYO!P119+[10]JUNIO!P119+[10]JULIO!P119+[10]AGOSTO!P119+[10]SEPTIEMBRE!P119+[10]OCTUBRE!P119+[10]NOVIEMBRE!P119+[10]DICIEMBRE!P119</f>
        <v>0</v>
      </c>
      <c r="Q122" s="50">
        <f t="shared" si="8"/>
        <v>0</v>
      </c>
      <c r="R122" s="49">
        <f>'[10]ENERO '!R119+[10]FEBRERO!R119+[10]MARZO!R119+[10]ABRIL!R119+[10]MAYO!R119+[10]JUNIO!R119+[10]JULIO!R119+[10]AGOSTO!R119+[10]SEPTIEMBRE!R119+[10]OCTUBRE!R119+[10]NOVIEMBRE!R119+[10]DICIEMBRE!R119</f>
        <v>0</v>
      </c>
      <c r="S122" s="49">
        <v>0</v>
      </c>
      <c r="T122" s="50">
        <f t="shared" si="10"/>
        <v>0</v>
      </c>
    </row>
    <row r="123" spans="1:20" s="53" customFormat="1" ht="27" x14ac:dyDescent="0.25">
      <c r="A123" s="459">
        <v>117</v>
      </c>
      <c r="B123" s="455" t="s">
        <v>582</v>
      </c>
      <c r="C123" s="456" t="s">
        <v>612</v>
      </c>
      <c r="D123" s="457">
        <v>0</v>
      </c>
      <c r="E123" s="458">
        <v>0</v>
      </c>
      <c r="F123" s="458">
        <v>0</v>
      </c>
      <c r="G123" s="457">
        <v>0</v>
      </c>
      <c r="H123" s="454">
        <f t="shared" si="6"/>
        <v>0</v>
      </c>
      <c r="I123" s="457">
        <v>0</v>
      </c>
      <c r="J123" s="457">
        <v>0</v>
      </c>
      <c r="K123" s="457">
        <v>0</v>
      </c>
      <c r="L123" s="457">
        <v>0</v>
      </c>
      <c r="M123" s="457">
        <f t="shared" si="9"/>
        <v>0</v>
      </c>
      <c r="N123" s="454" t="str">
        <f t="shared" si="7"/>
        <v>N.A.</v>
      </c>
      <c r="O123" s="49">
        <f>'[10]ENERO '!O120+[10]FEBRERO!O120+[10]MARZO!O120+[10]ABRIL!O120+[10]MAYO!O120+[10]JUNIO!O120+[10]JULIO!O120+[10]AGOSTO!O120+[10]SEPTIEMBRE!O120+[10]OCTUBRE!O120+[10]NOVIEMBRE!O120+[10]DICIEMBRE!O120</f>
        <v>0</v>
      </c>
      <c r="P123" s="49">
        <f>'[10]ENERO '!P120+[10]FEBRERO!P120+[10]MARZO!P120+[10]ABRIL!P120+[10]MAYO!P120+[10]JUNIO!P120+[10]JULIO!P120+[10]AGOSTO!P120+[10]SEPTIEMBRE!P120+[10]OCTUBRE!P120+[10]NOVIEMBRE!P120+[10]DICIEMBRE!P120</f>
        <v>0</v>
      </c>
      <c r="Q123" s="50">
        <f t="shared" si="8"/>
        <v>0</v>
      </c>
      <c r="R123" s="49">
        <f>'[10]ENERO '!R120+[10]FEBRERO!R120+[10]MARZO!R120+[10]ABRIL!R120+[10]MAYO!R120+[10]JUNIO!R120+[10]JULIO!R120+[10]AGOSTO!R120+[10]SEPTIEMBRE!R120+[10]OCTUBRE!R120+[10]NOVIEMBRE!R120+[10]DICIEMBRE!R120</f>
        <v>0</v>
      </c>
      <c r="S123" s="49">
        <v>0</v>
      </c>
      <c r="T123" s="50">
        <f t="shared" si="10"/>
        <v>0</v>
      </c>
    </row>
    <row r="124" spans="1:20" s="53" customFormat="1" ht="13.5" x14ac:dyDescent="0.25">
      <c r="A124" s="459">
        <v>118</v>
      </c>
      <c r="B124" s="455" t="s">
        <v>574</v>
      </c>
      <c r="C124" s="456" t="s">
        <v>613</v>
      </c>
      <c r="D124" s="457">
        <v>0</v>
      </c>
      <c r="E124" s="458">
        <v>0</v>
      </c>
      <c r="F124" s="458">
        <v>0</v>
      </c>
      <c r="G124" s="457">
        <v>0</v>
      </c>
      <c r="H124" s="454">
        <f t="shared" si="6"/>
        <v>0</v>
      </c>
      <c r="I124" s="457">
        <v>0</v>
      </c>
      <c r="J124" s="457">
        <v>0</v>
      </c>
      <c r="K124" s="457">
        <v>0</v>
      </c>
      <c r="L124" s="457">
        <v>0</v>
      </c>
      <c r="M124" s="457">
        <f t="shared" si="9"/>
        <v>0</v>
      </c>
      <c r="N124" s="454" t="str">
        <f t="shared" si="7"/>
        <v>N.A.</v>
      </c>
      <c r="O124" s="49">
        <f>'[10]ENERO '!O121+[10]FEBRERO!O121+[10]MARZO!O121+[10]ABRIL!O121+[10]MAYO!O121+[10]JUNIO!O121+[10]JULIO!O121+[10]AGOSTO!O121+[10]SEPTIEMBRE!O121+[10]OCTUBRE!O121+[10]NOVIEMBRE!O121+[10]DICIEMBRE!O121</f>
        <v>0</v>
      </c>
      <c r="P124" s="49">
        <f>'[10]ENERO '!P121+[10]FEBRERO!P121+[10]MARZO!P121+[10]ABRIL!P121+[10]MAYO!P121+[10]JUNIO!P121+[10]JULIO!P121+[10]AGOSTO!P121+[10]SEPTIEMBRE!P121+[10]OCTUBRE!P121+[10]NOVIEMBRE!P121+[10]DICIEMBRE!P121</f>
        <v>0</v>
      </c>
      <c r="Q124" s="50">
        <f t="shared" si="8"/>
        <v>0</v>
      </c>
      <c r="R124" s="49">
        <f>'[10]ENERO '!R121+[10]FEBRERO!R121+[10]MARZO!R121+[10]ABRIL!R121+[10]MAYO!R121+[10]JUNIO!R121+[10]JULIO!R121+[10]AGOSTO!R121+[10]SEPTIEMBRE!R121+[10]OCTUBRE!R121+[10]NOVIEMBRE!R121+[10]DICIEMBRE!R121</f>
        <v>0</v>
      </c>
      <c r="S124" s="49">
        <v>0</v>
      </c>
      <c r="T124" s="50">
        <f t="shared" si="10"/>
        <v>0</v>
      </c>
    </row>
    <row r="125" spans="1:20" s="53" customFormat="1" ht="13.5" x14ac:dyDescent="0.25">
      <c r="A125" s="459">
        <v>122</v>
      </c>
      <c r="B125" s="455" t="s">
        <v>509</v>
      </c>
      <c r="C125" s="456" t="s">
        <v>614</v>
      </c>
      <c r="D125" s="457">
        <v>0</v>
      </c>
      <c r="E125" s="458">
        <v>0</v>
      </c>
      <c r="F125" s="458">
        <v>0</v>
      </c>
      <c r="G125" s="457">
        <v>0</v>
      </c>
      <c r="H125" s="454">
        <f t="shared" si="6"/>
        <v>0</v>
      </c>
      <c r="I125" s="457">
        <v>0</v>
      </c>
      <c r="J125" s="457">
        <v>0</v>
      </c>
      <c r="K125" s="457">
        <v>0</v>
      </c>
      <c r="L125" s="457">
        <v>0</v>
      </c>
      <c r="M125" s="457">
        <f t="shared" si="9"/>
        <v>0</v>
      </c>
      <c r="N125" s="454" t="str">
        <f t="shared" si="7"/>
        <v>N.A.</v>
      </c>
      <c r="O125" s="49">
        <f>'[10]ENERO '!O122+[10]FEBRERO!O122+[10]MARZO!O122+[10]ABRIL!O122+[10]MAYO!O122+[10]JUNIO!O122+[10]JULIO!O122+[10]AGOSTO!O122+[10]SEPTIEMBRE!O122+[10]OCTUBRE!O122+[10]NOVIEMBRE!O122+[10]DICIEMBRE!O122</f>
        <v>0</v>
      </c>
      <c r="P125" s="49">
        <f>'[10]ENERO '!P122+[10]FEBRERO!P122+[10]MARZO!P122+[10]ABRIL!P122+[10]MAYO!P122+[10]JUNIO!P122+[10]JULIO!P122+[10]AGOSTO!P122+[10]SEPTIEMBRE!P122+[10]OCTUBRE!P122+[10]NOVIEMBRE!P122+[10]DICIEMBRE!P122</f>
        <v>0</v>
      </c>
      <c r="Q125" s="50">
        <f t="shared" si="8"/>
        <v>0</v>
      </c>
      <c r="R125" s="49">
        <f>'[10]ENERO '!R122+[10]FEBRERO!R122+[10]MARZO!R122+[10]ABRIL!R122+[10]MAYO!R122+[10]JUNIO!R122+[10]JULIO!R122+[10]AGOSTO!R122+[10]SEPTIEMBRE!R122+[10]OCTUBRE!R122+[10]NOVIEMBRE!R122+[10]DICIEMBRE!R122</f>
        <v>0</v>
      </c>
      <c r="S125" s="49">
        <v>0</v>
      </c>
      <c r="T125" s="50">
        <f t="shared" si="10"/>
        <v>0</v>
      </c>
    </row>
    <row r="126" spans="1:20" s="53" customFormat="1" ht="13.5" x14ac:dyDescent="0.25">
      <c r="A126" s="459">
        <v>123</v>
      </c>
      <c r="B126" s="455" t="s">
        <v>615</v>
      </c>
      <c r="C126" s="456" t="s">
        <v>616</v>
      </c>
      <c r="D126" s="457">
        <v>0</v>
      </c>
      <c r="E126" s="458">
        <v>0</v>
      </c>
      <c r="F126" s="458">
        <v>0</v>
      </c>
      <c r="G126" s="457">
        <v>0</v>
      </c>
      <c r="H126" s="454">
        <f t="shared" si="6"/>
        <v>0</v>
      </c>
      <c r="I126" s="457">
        <v>0</v>
      </c>
      <c r="J126" s="457">
        <v>0</v>
      </c>
      <c r="K126" s="457">
        <v>0</v>
      </c>
      <c r="L126" s="457">
        <v>0</v>
      </c>
      <c r="M126" s="457">
        <f t="shared" si="9"/>
        <v>0</v>
      </c>
      <c r="N126" s="454" t="str">
        <f t="shared" si="7"/>
        <v>N.A.</v>
      </c>
      <c r="O126" s="49">
        <f>'[10]ENERO '!O123+[10]FEBRERO!O123+[10]MARZO!O123+[10]ABRIL!O123+[10]MAYO!O123+[10]JUNIO!O123+[10]JULIO!O123+[10]AGOSTO!O123+[10]SEPTIEMBRE!O123+[10]OCTUBRE!O123+[10]NOVIEMBRE!O123+[10]DICIEMBRE!O123</f>
        <v>0</v>
      </c>
      <c r="P126" s="49">
        <f>'[10]ENERO '!P123+[10]FEBRERO!P123+[10]MARZO!P123+[10]ABRIL!P123+[10]MAYO!P123+[10]JUNIO!P123+[10]JULIO!P123+[10]AGOSTO!P123+[10]SEPTIEMBRE!P123+[10]OCTUBRE!P123+[10]NOVIEMBRE!P123+[10]DICIEMBRE!P123</f>
        <v>0</v>
      </c>
      <c r="Q126" s="50">
        <f t="shared" si="8"/>
        <v>0</v>
      </c>
      <c r="R126" s="49">
        <f>'[10]ENERO '!R123+[10]FEBRERO!R123+[10]MARZO!R123+[10]ABRIL!R123+[10]MAYO!R123+[10]JUNIO!R123+[10]JULIO!R123+[10]AGOSTO!R123+[10]SEPTIEMBRE!R123+[10]OCTUBRE!R123+[10]NOVIEMBRE!R123+[10]DICIEMBRE!R123</f>
        <v>0</v>
      </c>
      <c r="S126" s="49">
        <v>0</v>
      </c>
      <c r="T126" s="50">
        <f t="shared" si="10"/>
        <v>0</v>
      </c>
    </row>
    <row r="127" spans="1:20" s="53" customFormat="1" ht="13.5" x14ac:dyDescent="0.25">
      <c r="A127" s="459">
        <v>124</v>
      </c>
      <c r="B127" s="455" t="s">
        <v>509</v>
      </c>
      <c r="C127" s="456" t="s">
        <v>617</v>
      </c>
      <c r="D127" s="457">
        <v>0</v>
      </c>
      <c r="E127" s="458">
        <v>0</v>
      </c>
      <c r="F127" s="458">
        <v>0</v>
      </c>
      <c r="G127" s="457">
        <v>0</v>
      </c>
      <c r="H127" s="454">
        <f t="shared" si="6"/>
        <v>0</v>
      </c>
      <c r="I127" s="457">
        <v>0</v>
      </c>
      <c r="J127" s="457">
        <v>0</v>
      </c>
      <c r="K127" s="457">
        <v>0</v>
      </c>
      <c r="L127" s="457">
        <v>0</v>
      </c>
      <c r="M127" s="457">
        <f t="shared" si="9"/>
        <v>0</v>
      </c>
      <c r="N127" s="454" t="str">
        <f t="shared" si="7"/>
        <v>N.A.</v>
      </c>
      <c r="O127" s="49">
        <f>'[10]ENERO '!O124+[10]FEBRERO!O124+[10]MARZO!O124+[10]ABRIL!O124+[10]MAYO!O124+[10]JUNIO!O124+[10]JULIO!O124+[10]AGOSTO!O124+[10]SEPTIEMBRE!O124+[10]OCTUBRE!O124+[10]NOVIEMBRE!O124+[10]DICIEMBRE!O124</f>
        <v>0</v>
      </c>
      <c r="P127" s="49">
        <f>'[10]ENERO '!P124+[10]FEBRERO!P124+[10]MARZO!P124+[10]ABRIL!P124+[10]MAYO!P124+[10]JUNIO!P124+[10]JULIO!P124+[10]AGOSTO!P124+[10]SEPTIEMBRE!P124+[10]OCTUBRE!P124+[10]NOVIEMBRE!P124+[10]DICIEMBRE!P124</f>
        <v>0</v>
      </c>
      <c r="Q127" s="50">
        <f t="shared" si="8"/>
        <v>0</v>
      </c>
      <c r="R127" s="49">
        <f>'[10]ENERO '!R124+[10]FEBRERO!R124+[10]MARZO!R124+[10]ABRIL!R124+[10]MAYO!R124+[10]JUNIO!R124+[10]JULIO!R124+[10]AGOSTO!R124+[10]SEPTIEMBRE!R124+[10]OCTUBRE!R124+[10]NOVIEMBRE!R124+[10]DICIEMBRE!R124</f>
        <v>0</v>
      </c>
      <c r="S127" s="49">
        <v>0</v>
      </c>
      <c r="T127" s="50">
        <f t="shared" si="10"/>
        <v>0</v>
      </c>
    </row>
    <row r="128" spans="1:20" s="53" customFormat="1" ht="13.5" x14ac:dyDescent="0.25">
      <c r="A128" s="459">
        <v>126</v>
      </c>
      <c r="B128" s="455" t="s">
        <v>597</v>
      </c>
      <c r="C128" s="456" t="s">
        <v>618</v>
      </c>
      <c r="D128" s="457">
        <v>0</v>
      </c>
      <c r="E128" s="458">
        <v>0</v>
      </c>
      <c r="F128" s="458">
        <v>0</v>
      </c>
      <c r="G128" s="457">
        <v>0</v>
      </c>
      <c r="H128" s="454">
        <f t="shared" si="6"/>
        <v>0</v>
      </c>
      <c r="I128" s="457">
        <v>0</v>
      </c>
      <c r="J128" s="457">
        <v>0</v>
      </c>
      <c r="K128" s="457">
        <v>0</v>
      </c>
      <c r="L128" s="457">
        <v>0</v>
      </c>
      <c r="M128" s="457">
        <f t="shared" si="9"/>
        <v>0</v>
      </c>
      <c r="N128" s="454" t="str">
        <f t="shared" si="7"/>
        <v>N.A.</v>
      </c>
      <c r="O128" s="49">
        <f>'[10]ENERO '!O125+[10]FEBRERO!O125+[10]MARZO!O125+[10]ABRIL!O125+[10]MAYO!O125+[10]JUNIO!O125+[10]JULIO!O125+[10]AGOSTO!O125+[10]SEPTIEMBRE!O125+[10]OCTUBRE!O125+[10]NOVIEMBRE!O125+[10]DICIEMBRE!O125</f>
        <v>0</v>
      </c>
      <c r="P128" s="49">
        <f>'[10]ENERO '!P125+[10]FEBRERO!P125+[10]MARZO!P125+[10]ABRIL!P125+[10]MAYO!P125+[10]JUNIO!P125+[10]JULIO!P125+[10]AGOSTO!P125+[10]SEPTIEMBRE!P125+[10]OCTUBRE!P125+[10]NOVIEMBRE!P125+[10]DICIEMBRE!P125</f>
        <v>0</v>
      </c>
      <c r="Q128" s="50">
        <f t="shared" si="8"/>
        <v>0</v>
      </c>
      <c r="R128" s="49">
        <f>'[10]ENERO '!R125+[10]FEBRERO!R125+[10]MARZO!R125+[10]ABRIL!R125+[10]MAYO!R125+[10]JUNIO!R125+[10]JULIO!R125+[10]AGOSTO!R125+[10]SEPTIEMBRE!R125+[10]OCTUBRE!R125+[10]NOVIEMBRE!R125+[10]DICIEMBRE!R125</f>
        <v>0</v>
      </c>
      <c r="S128" s="49">
        <v>0</v>
      </c>
      <c r="T128" s="50">
        <f t="shared" si="10"/>
        <v>0</v>
      </c>
    </row>
    <row r="129" spans="1:20" s="53" customFormat="1" ht="13.5" x14ac:dyDescent="0.25">
      <c r="A129" s="459">
        <v>127</v>
      </c>
      <c r="B129" s="455" t="s">
        <v>619</v>
      </c>
      <c r="C129" s="456" t="s">
        <v>620</v>
      </c>
      <c r="D129" s="457">
        <v>0</v>
      </c>
      <c r="E129" s="458">
        <v>0</v>
      </c>
      <c r="F129" s="458">
        <v>0</v>
      </c>
      <c r="G129" s="457">
        <v>0</v>
      </c>
      <c r="H129" s="454">
        <f t="shared" si="6"/>
        <v>0</v>
      </c>
      <c r="I129" s="457">
        <v>0</v>
      </c>
      <c r="J129" s="457">
        <v>0</v>
      </c>
      <c r="K129" s="457">
        <v>0</v>
      </c>
      <c r="L129" s="457">
        <v>0</v>
      </c>
      <c r="M129" s="457">
        <f t="shared" si="9"/>
        <v>0</v>
      </c>
      <c r="N129" s="454" t="str">
        <f t="shared" si="7"/>
        <v>N.A.</v>
      </c>
      <c r="O129" s="49">
        <f>'[10]ENERO '!O126+[10]FEBRERO!O126+[10]MARZO!O126+[10]ABRIL!O126+[10]MAYO!O126+[10]JUNIO!O126+[10]JULIO!O126+[10]AGOSTO!O126+[10]SEPTIEMBRE!O126+[10]OCTUBRE!O126+[10]NOVIEMBRE!O126+[10]DICIEMBRE!O126</f>
        <v>0</v>
      </c>
      <c r="P129" s="49">
        <f>'[10]ENERO '!P126+[10]FEBRERO!P126+[10]MARZO!P126+[10]ABRIL!P126+[10]MAYO!P126+[10]JUNIO!P126+[10]JULIO!P126+[10]AGOSTO!P126+[10]SEPTIEMBRE!P126+[10]OCTUBRE!P126+[10]NOVIEMBRE!P126+[10]DICIEMBRE!P126</f>
        <v>0</v>
      </c>
      <c r="Q129" s="50">
        <f t="shared" si="8"/>
        <v>0</v>
      </c>
      <c r="R129" s="49">
        <f>'[10]ENERO '!R126+[10]FEBRERO!R126+[10]MARZO!R126+[10]ABRIL!R126+[10]MAYO!R126+[10]JUNIO!R126+[10]JULIO!R126+[10]AGOSTO!R126+[10]SEPTIEMBRE!R126+[10]OCTUBRE!R126+[10]NOVIEMBRE!R126+[10]DICIEMBRE!R126</f>
        <v>0</v>
      </c>
      <c r="S129" s="49">
        <v>0</v>
      </c>
      <c r="T129" s="50">
        <f t="shared" si="10"/>
        <v>0</v>
      </c>
    </row>
    <row r="130" spans="1:20" s="53" customFormat="1" ht="13.5" x14ac:dyDescent="0.25">
      <c r="A130" s="459">
        <v>128</v>
      </c>
      <c r="B130" s="455" t="s">
        <v>597</v>
      </c>
      <c r="C130" s="456" t="s">
        <v>621</v>
      </c>
      <c r="D130" s="457">
        <v>0</v>
      </c>
      <c r="E130" s="458">
        <v>0</v>
      </c>
      <c r="F130" s="458">
        <v>0</v>
      </c>
      <c r="G130" s="457">
        <v>0</v>
      </c>
      <c r="H130" s="454">
        <f t="shared" si="6"/>
        <v>0</v>
      </c>
      <c r="I130" s="457">
        <v>0</v>
      </c>
      <c r="J130" s="457">
        <v>0</v>
      </c>
      <c r="K130" s="457">
        <v>0</v>
      </c>
      <c r="L130" s="457">
        <v>0</v>
      </c>
      <c r="M130" s="457">
        <f t="shared" si="9"/>
        <v>0</v>
      </c>
      <c r="N130" s="454" t="str">
        <f t="shared" si="7"/>
        <v>N.A.</v>
      </c>
      <c r="O130" s="49">
        <f>'[10]ENERO '!O127+[10]FEBRERO!O127+[10]MARZO!O127+[10]ABRIL!O127+[10]MAYO!O127+[10]JUNIO!O127+[10]JULIO!O127+[10]AGOSTO!O127+[10]SEPTIEMBRE!O127+[10]OCTUBRE!O127+[10]NOVIEMBRE!O127+[10]DICIEMBRE!O127</f>
        <v>0</v>
      </c>
      <c r="P130" s="49">
        <f>'[10]ENERO '!P127+[10]FEBRERO!P127+[10]MARZO!P127+[10]ABRIL!P127+[10]MAYO!P127+[10]JUNIO!P127+[10]JULIO!P127+[10]AGOSTO!P127+[10]SEPTIEMBRE!P127+[10]OCTUBRE!P127+[10]NOVIEMBRE!P127+[10]DICIEMBRE!P127</f>
        <v>0</v>
      </c>
      <c r="Q130" s="50">
        <f t="shared" si="8"/>
        <v>0</v>
      </c>
      <c r="R130" s="49">
        <f>'[10]ENERO '!R127+[10]FEBRERO!R127+[10]MARZO!R127+[10]ABRIL!R127+[10]MAYO!R127+[10]JUNIO!R127+[10]JULIO!R127+[10]AGOSTO!R127+[10]SEPTIEMBRE!R127+[10]OCTUBRE!R127+[10]NOVIEMBRE!R127+[10]DICIEMBRE!R127</f>
        <v>0</v>
      </c>
      <c r="S130" s="49">
        <v>0</v>
      </c>
      <c r="T130" s="50">
        <f t="shared" si="10"/>
        <v>0</v>
      </c>
    </row>
    <row r="131" spans="1:20" s="53" customFormat="1" ht="13.5" x14ac:dyDescent="0.25">
      <c r="A131" s="459">
        <v>130</v>
      </c>
      <c r="B131" s="455" t="s">
        <v>597</v>
      </c>
      <c r="C131" s="456" t="s">
        <v>622</v>
      </c>
      <c r="D131" s="457">
        <v>180.541517</v>
      </c>
      <c r="E131" s="458">
        <v>84.350575000000006</v>
      </c>
      <c r="F131" s="458">
        <v>0</v>
      </c>
      <c r="G131" s="457">
        <v>6.6187089999999991</v>
      </c>
      <c r="H131" s="454">
        <f t="shared" si="6"/>
        <v>89.572232999999997</v>
      </c>
      <c r="I131" s="457">
        <v>103.99943066043218</v>
      </c>
      <c r="J131" s="457">
        <v>46.208024005758226</v>
      </c>
      <c r="K131" s="457">
        <v>0</v>
      </c>
      <c r="L131" s="457">
        <v>4.2953035800000006</v>
      </c>
      <c r="M131" s="457">
        <f t="shared" si="9"/>
        <v>53.496103074673954</v>
      </c>
      <c r="N131" s="454">
        <f t="shared" si="7"/>
        <v>-40.276019383513692</v>
      </c>
      <c r="O131" s="49">
        <f>'[10]ENERO '!O128+[10]FEBRERO!O128+[10]MARZO!O128+[10]ABRIL!O128+[10]MAYO!O128+[10]JUNIO!O128+[10]JULIO!O128+[10]AGOSTO!O128+[10]SEPTIEMBRE!O128+[10]OCTUBRE!O128+[10]NOVIEMBRE!O128+[10]DICIEMBRE!O128</f>
        <v>55.294094999999999</v>
      </c>
      <c r="P131" s="49">
        <f>'[10]ENERO '!P128+[10]FEBRERO!P128+[10]MARZO!P128+[10]ABRIL!P128+[10]MAYO!P128+[10]JUNIO!P128+[10]JULIO!P128+[10]AGOSTO!P128+[10]SEPTIEMBRE!P128+[10]OCTUBRE!P128+[10]NOVIEMBRE!P128+[10]DICIEMBRE!P128</f>
        <v>29.056480000000008</v>
      </c>
      <c r="Q131" s="50">
        <f t="shared" si="8"/>
        <v>84.350575000000006</v>
      </c>
      <c r="R131" s="49">
        <f>'[10]ENERO '!R128+[10]FEBRERO!R128+[10]MARZO!R128+[10]ABRIL!R128+[10]MAYO!R128+[10]JUNIO!R128+[10]JULIO!R128+[10]AGOSTO!R128+[10]SEPTIEMBRE!R128+[10]OCTUBRE!R128+[10]NOVIEMBRE!R128+[10]DICIEMBRE!R128</f>
        <v>17.375972199999996</v>
      </c>
      <c r="S131" s="49">
        <v>28.83205180575823</v>
      </c>
      <c r="T131" s="50">
        <f t="shared" si="10"/>
        <v>46.208024005758226</v>
      </c>
    </row>
    <row r="132" spans="1:20" s="53" customFormat="1" ht="13.5" x14ac:dyDescent="0.25">
      <c r="A132" s="459">
        <v>132</v>
      </c>
      <c r="B132" s="455" t="s">
        <v>623</v>
      </c>
      <c r="C132" s="456" t="s">
        <v>624</v>
      </c>
      <c r="D132" s="457">
        <v>302.41026899999997</v>
      </c>
      <c r="E132" s="458">
        <v>181.92186399999997</v>
      </c>
      <c r="F132" s="458">
        <v>0</v>
      </c>
      <c r="G132" s="457">
        <v>20.999998000000001</v>
      </c>
      <c r="H132" s="454">
        <f t="shared" si="6"/>
        <v>99.488406999999995</v>
      </c>
      <c r="I132" s="457">
        <v>95.261286809999987</v>
      </c>
      <c r="J132" s="457">
        <v>104.85897555772436</v>
      </c>
      <c r="K132" s="457">
        <v>0</v>
      </c>
      <c r="L132" s="457">
        <v>20.813662970000003</v>
      </c>
      <c r="M132" s="457">
        <f t="shared" si="9"/>
        <v>-30.411351717724379</v>
      </c>
      <c r="N132" s="454">
        <f t="shared" si="7"/>
        <v>-130.5677341056676</v>
      </c>
      <c r="O132" s="49">
        <f>'[10]ENERO '!O129+[10]FEBRERO!O129+[10]MARZO!O129+[10]ABRIL!O129+[10]MAYO!O129+[10]JUNIO!O129+[10]JULIO!O129+[10]AGOSTO!O129+[10]SEPTIEMBRE!O129+[10]OCTUBRE!O129+[10]NOVIEMBRE!O129+[10]DICIEMBRE!O129</f>
        <v>78.60000500000001</v>
      </c>
      <c r="P132" s="49">
        <f>'[10]ENERO '!P129+[10]FEBRERO!P129+[10]MARZO!P129+[10]ABRIL!P129+[10]MAYO!P129+[10]JUNIO!P129+[10]JULIO!P129+[10]AGOSTO!P129+[10]SEPTIEMBRE!P129+[10]OCTUBRE!P129+[10]NOVIEMBRE!P129+[10]DICIEMBRE!P129</f>
        <v>103.32185899999996</v>
      </c>
      <c r="Q132" s="50">
        <f t="shared" si="8"/>
        <v>181.92186399999997</v>
      </c>
      <c r="R132" s="49">
        <f>'[10]ENERO '!R129+[10]FEBRERO!R129+[10]MARZO!R129+[10]ABRIL!R129+[10]MAYO!R129+[10]JUNIO!R129+[10]JULIO!R129+[10]AGOSTO!R129+[10]SEPTIEMBRE!R129+[10]OCTUBRE!R129+[10]NOVIEMBRE!R129+[10]DICIEMBRE!R129</f>
        <v>78.546941020000006</v>
      </c>
      <c r="S132" s="49">
        <v>26.312034537724365</v>
      </c>
      <c r="T132" s="50">
        <f t="shared" si="10"/>
        <v>104.85897555772436</v>
      </c>
    </row>
    <row r="133" spans="1:20" s="53" customFormat="1" ht="13.5" x14ac:dyDescent="0.25">
      <c r="A133" s="459">
        <v>136</v>
      </c>
      <c r="B133" s="455" t="s">
        <v>505</v>
      </c>
      <c r="C133" s="456" t="s">
        <v>625</v>
      </c>
      <c r="D133" s="457">
        <v>0</v>
      </c>
      <c r="E133" s="458">
        <v>0</v>
      </c>
      <c r="F133" s="458">
        <v>0</v>
      </c>
      <c r="G133" s="457">
        <v>0</v>
      </c>
      <c r="H133" s="454">
        <f t="shared" si="6"/>
        <v>0</v>
      </c>
      <c r="I133" s="457">
        <v>0</v>
      </c>
      <c r="J133" s="457">
        <v>0</v>
      </c>
      <c r="K133" s="457">
        <v>0</v>
      </c>
      <c r="L133" s="457">
        <v>0</v>
      </c>
      <c r="M133" s="457">
        <f t="shared" si="9"/>
        <v>0</v>
      </c>
      <c r="N133" s="454" t="str">
        <f t="shared" si="7"/>
        <v>N.A.</v>
      </c>
      <c r="O133" s="49">
        <f>'[10]ENERO '!O130+[10]FEBRERO!O130+[10]MARZO!O130+[10]ABRIL!O130+[10]MAYO!O130+[10]JUNIO!O130+[10]JULIO!O130+[10]AGOSTO!O130+[10]SEPTIEMBRE!O130+[10]OCTUBRE!O130+[10]NOVIEMBRE!O130+[10]DICIEMBRE!O130</f>
        <v>0</v>
      </c>
      <c r="P133" s="49">
        <f>'[10]ENERO '!P130+[10]FEBRERO!P130+[10]MARZO!P130+[10]ABRIL!P130+[10]MAYO!P130+[10]JUNIO!P130+[10]JULIO!P130+[10]AGOSTO!P130+[10]SEPTIEMBRE!P130+[10]OCTUBRE!P130+[10]NOVIEMBRE!P130+[10]DICIEMBRE!P130</f>
        <v>0</v>
      </c>
      <c r="Q133" s="50">
        <f t="shared" si="8"/>
        <v>0</v>
      </c>
      <c r="R133" s="49">
        <f>'[10]ENERO '!R130+[10]FEBRERO!R130+[10]MARZO!R130+[10]ABRIL!R130+[10]MAYO!R130+[10]JUNIO!R130+[10]JULIO!R130+[10]AGOSTO!R130+[10]SEPTIEMBRE!R130+[10]OCTUBRE!R130+[10]NOVIEMBRE!R130+[10]DICIEMBRE!R130</f>
        <v>0</v>
      </c>
      <c r="S133" s="49">
        <v>0</v>
      </c>
      <c r="T133" s="50">
        <f t="shared" si="10"/>
        <v>0</v>
      </c>
    </row>
    <row r="134" spans="1:20" s="53" customFormat="1" ht="13.5" x14ac:dyDescent="0.25">
      <c r="A134" s="459">
        <v>138</v>
      </c>
      <c r="B134" s="455" t="s">
        <v>509</v>
      </c>
      <c r="C134" s="456" t="s">
        <v>626</v>
      </c>
      <c r="D134" s="457">
        <v>0</v>
      </c>
      <c r="E134" s="458">
        <v>0</v>
      </c>
      <c r="F134" s="458">
        <v>0</v>
      </c>
      <c r="G134" s="457">
        <v>0</v>
      </c>
      <c r="H134" s="454">
        <f t="shared" si="6"/>
        <v>0</v>
      </c>
      <c r="I134" s="457">
        <v>0</v>
      </c>
      <c r="J134" s="457">
        <v>0</v>
      </c>
      <c r="K134" s="457">
        <v>0</v>
      </c>
      <c r="L134" s="457">
        <v>0</v>
      </c>
      <c r="M134" s="457">
        <f t="shared" si="9"/>
        <v>0</v>
      </c>
      <c r="N134" s="454" t="str">
        <f t="shared" si="7"/>
        <v>N.A.</v>
      </c>
      <c r="O134" s="49">
        <f>'[10]ENERO '!O131+[10]FEBRERO!O131+[10]MARZO!O131+[10]ABRIL!O131+[10]MAYO!O131+[10]JUNIO!O131+[10]JULIO!O131+[10]AGOSTO!O131+[10]SEPTIEMBRE!O131+[10]OCTUBRE!O131+[10]NOVIEMBRE!O131+[10]DICIEMBRE!O131</f>
        <v>0</v>
      </c>
      <c r="P134" s="49">
        <f>'[10]ENERO '!P131+[10]FEBRERO!P131+[10]MARZO!P131+[10]ABRIL!P131+[10]MAYO!P131+[10]JUNIO!P131+[10]JULIO!P131+[10]AGOSTO!P131+[10]SEPTIEMBRE!P131+[10]OCTUBRE!P131+[10]NOVIEMBRE!P131+[10]DICIEMBRE!P131</f>
        <v>0</v>
      </c>
      <c r="Q134" s="50">
        <f t="shared" si="8"/>
        <v>0</v>
      </c>
      <c r="R134" s="49">
        <f>'[10]ENERO '!R131+[10]FEBRERO!R131+[10]MARZO!R131+[10]ABRIL!R131+[10]MAYO!R131+[10]JUNIO!R131+[10]JULIO!R131+[10]AGOSTO!R131+[10]SEPTIEMBRE!R131+[10]OCTUBRE!R131+[10]NOVIEMBRE!R131+[10]DICIEMBRE!R131</f>
        <v>0</v>
      </c>
      <c r="S134" s="49">
        <v>0</v>
      </c>
      <c r="T134" s="50">
        <f t="shared" si="10"/>
        <v>0</v>
      </c>
    </row>
    <row r="135" spans="1:20" s="53" customFormat="1" ht="13.5" x14ac:dyDescent="0.25">
      <c r="A135" s="459">
        <v>139</v>
      </c>
      <c r="B135" s="455" t="s">
        <v>509</v>
      </c>
      <c r="C135" s="456" t="s">
        <v>627</v>
      </c>
      <c r="D135" s="457">
        <v>60.420821000000011</v>
      </c>
      <c r="E135" s="458">
        <v>13.223831000000001</v>
      </c>
      <c r="F135" s="458">
        <v>0</v>
      </c>
      <c r="G135" s="457">
        <v>0.288636</v>
      </c>
      <c r="H135" s="454">
        <f t="shared" si="6"/>
        <v>46.908354000000017</v>
      </c>
      <c r="I135" s="457">
        <v>24.313597516649455</v>
      </c>
      <c r="J135" s="457">
        <v>11.614698027018244</v>
      </c>
      <c r="K135" s="457">
        <v>0</v>
      </c>
      <c r="L135" s="457">
        <v>0.19226654000000001</v>
      </c>
      <c r="M135" s="457">
        <f t="shared" si="9"/>
        <v>12.506632949631211</v>
      </c>
      <c r="N135" s="454">
        <f t="shared" si="7"/>
        <v>-73.338154330396648</v>
      </c>
      <c r="O135" s="49">
        <f>'[10]ENERO '!O132+[10]FEBRERO!O132+[10]MARZO!O132+[10]ABRIL!O132+[10]MAYO!O132+[10]JUNIO!O132+[10]JULIO!O132+[10]AGOSTO!O132+[10]SEPTIEMBRE!O132+[10]OCTUBRE!O132+[10]NOVIEMBRE!O132+[10]DICIEMBRE!O132</f>
        <v>6.4508340000000004</v>
      </c>
      <c r="P135" s="49">
        <f>'[10]ENERO '!P132+[10]FEBRERO!P132+[10]MARZO!P132+[10]ABRIL!P132+[10]MAYO!P132+[10]JUNIO!P132+[10]JULIO!P132+[10]AGOSTO!P132+[10]SEPTIEMBRE!P132+[10]OCTUBRE!P132+[10]NOVIEMBRE!P132+[10]DICIEMBRE!P132</f>
        <v>6.772997000000001</v>
      </c>
      <c r="Q135" s="50">
        <f t="shared" si="8"/>
        <v>13.223831000000001</v>
      </c>
      <c r="R135" s="49">
        <f>'[10]ENERO '!R132+[10]FEBRERO!R132+[10]MARZO!R132+[10]ABRIL!R132+[10]MAYO!R132+[10]JUNIO!R132+[10]JULIO!R132+[10]AGOSTO!R132+[10]SEPTIEMBRE!R132+[10]OCTUBRE!R132+[10]NOVIEMBRE!R132+[10]DICIEMBRE!R132</f>
        <v>4.2972592499999998</v>
      </c>
      <c r="S135" s="49">
        <v>7.3174387770182445</v>
      </c>
      <c r="T135" s="50">
        <f t="shared" si="10"/>
        <v>11.614698027018244</v>
      </c>
    </row>
    <row r="136" spans="1:20" s="53" customFormat="1" ht="13.5" x14ac:dyDescent="0.25">
      <c r="A136" s="459">
        <v>140</v>
      </c>
      <c r="B136" s="455" t="s">
        <v>615</v>
      </c>
      <c r="C136" s="456" t="s">
        <v>628</v>
      </c>
      <c r="D136" s="457">
        <v>62.099332000000011</v>
      </c>
      <c r="E136" s="458">
        <v>25.967934000000003</v>
      </c>
      <c r="F136" s="458">
        <v>0</v>
      </c>
      <c r="G136" s="457">
        <v>4.691179</v>
      </c>
      <c r="H136" s="454">
        <f t="shared" si="6"/>
        <v>31.440219000000006</v>
      </c>
      <c r="I136" s="457">
        <v>51.073831864450142</v>
      </c>
      <c r="J136" s="457">
        <v>20.746712783277193</v>
      </c>
      <c r="K136" s="457">
        <v>0</v>
      </c>
      <c r="L136" s="457">
        <v>4.0553312499999992</v>
      </c>
      <c r="M136" s="457">
        <f t="shared" si="9"/>
        <v>26.271787831172951</v>
      </c>
      <c r="N136" s="454">
        <f t="shared" si="7"/>
        <v>-16.438915927484647</v>
      </c>
      <c r="O136" s="49">
        <f>'[10]ENERO '!O133+[10]FEBRERO!O133+[10]MARZO!O133+[10]ABRIL!O133+[10]MAYO!O133+[10]JUNIO!O133+[10]JULIO!O133+[10]AGOSTO!O133+[10]SEPTIEMBRE!O133+[10]OCTUBRE!O133+[10]NOVIEMBRE!O133+[10]DICIEMBRE!O133</f>
        <v>19.562285000000003</v>
      </c>
      <c r="P136" s="49">
        <f>'[10]ENERO '!P133+[10]FEBRERO!P133+[10]MARZO!P133+[10]ABRIL!P133+[10]MAYO!P133+[10]JUNIO!P133+[10]JULIO!P133+[10]AGOSTO!P133+[10]SEPTIEMBRE!P133+[10]OCTUBRE!P133+[10]NOVIEMBRE!P133+[10]DICIEMBRE!P133</f>
        <v>6.4056489999999995</v>
      </c>
      <c r="Q136" s="50">
        <f t="shared" si="8"/>
        <v>25.967934000000003</v>
      </c>
      <c r="R136" s="49">
        <f>'[10]ENERO '!R133+[10]FEBRERO!R133+[10]MARZO!R133+[10]ABRIL!R133+[10]MAYO!R133+[10]JUNIO!R133+[10]JULIO!R133+[10]AGOSTO!R133+[10]SEPTIEMBRE!R133+[10]OCTUBRE!R133+[10]NOVIEMBRE!R133+[10]DICIEMBRE!R133</f>
        <v>14.524161740000002</v>
      </c>
      <c r="S136" s="49">
        <v>6.2225510432771918</v>
      </c>
      <c r="T136" s="50">
        <f t="shared" si="10"/>
        <v>20.746712783277193</v>
      </c>
    </row>
    <row r="137" spans="1:20" s="53" customFormat="1" ht="13.5" x14ac:dyDescent="0.25">
      <c r="A137" s="459">
        <v>141</v>
      </c>
      <c r="B137" s="455" t="s">
        <v>509</v>
      </c>
      <c r="C137" s="456" t="s">
        <v>629</v>
      </c>
      <c r="D137" s="457">
        <v>0</v>
      </c>
      <c r="E137" s="458">
        <v>0</v>
      </c>
      <c r="F137" s="458">
        <v>0</v>
      </c>
      <c r="G137" s="457">
        <v>0</v>
      </c>
      <c r="H137" s="454">
        <f t="shared" si="6"/>
        <v>0</v>
      </c>
      <c r="I137" s="457">
        <v>0</v>
      </c>
      <c r="J137" s="457">
        <v>0</v>
      </c>
      <c r="K137" s="457">
        <v>0</v>
      </c>
      <c r="L137" s="457">
        <v>0</v>
      </c>
      <c r="M137" s="457">
        <f t="shared" si="9"/>
        <v>0</v>
      </c>
      <c r="N137" s="454" t="str">
        <f t="shared" si="7"/>
        <v>N.A.</v>
      </c>
      <c r="O137" s="49">
        <f>'[10]ENERO '!O134+[10]FEBRERO!O134+[10]MARZO!O134+[10]ABRIL!O134+[10]MAYO!O134+[10]JUNIO!O134+[10]JULIO!O134+[10]AGOSTO!O134+[10]SEPTIEMBRE!O134+[10]OCTUBRE!O134+[10]NOVIEMBRE!O134+[10]DICIEMBRE!O134</f>
        <v>0</v>
      </c>
      <c r="P137" s="49">
        <f>'[10]ENERO '!P134+[10]FEBRERO!P134+[10]MARZO!P134+[10]ABRIL!P134+[10]MAYO!P134+[10]JUNIO!P134+[10]JULIO!P134+[10]AGOSTO!P134+[10]SEPTIEMBRE!P134+[10]OCTUBRE!P134+[10]NOVIEMBRE!P134+[10]DICIEMBRE!P134</f>
        <v>0</v>
      </c>
      <c r="Q137" s="50">
        <f t="shared" si="8"/>
        <v>0</v>
      </c>
      <c r="R137" s="49">
        <f>'[10]ENERO '!R134+[10]FEBRERO!R134+[10]MARZO!R134+[10]ABRIL!R134+[10]MAYO!R134+[10]JUNIO!R134+[10]JULIO!R134+[10]AGOSTO!R134+[10]SEPTIEMBRE!R134+[10]OCTUBRE!R134+[10]NOVIEMBRE!R134+[10]DICIEMBRE!R134</f>
        <v>0</v>
      </c>
      <c r="S137" s="49">
        <v>0</v>
      </c>
      <c r="T137" s="50">
        <f t="shared" si="10"/>
        <v>0</v>
      </c>
    </row>
    <row r="138" spans="1:20" s="53" customFormat="1" ht="13.5" x14ac:dyDescent="0.25">
      <c r="A138" s="459">
        <v>142</v>
      </c>
      <c r="B138" s="455" t="s">
        <v>597</v>
      </c>
      <c r="C138" s="456" t="s">
        <v>630</v>
      </c>
      <c r="D138" s="457">
        <v>0</v>
      </c>
      <c r="E138" s="458">
        <v>0</v>
      </c>
      <c r="F138" s="458">
        <v>0</v>
      </c>
      <c r="G138" s="457">
        <v>0</v>
      </c>
      <c r="H138" s="454">
        <f t="shared" si="6"/>
        <v>0</v>
      </c>
      <c r="I138" s="457">
        <v>0</v>
      </c>
      <c r="J138" s="457">
        <v>0</v>
      </c>
      <c r="K138" s="457">
        <v>0</v>
      </c>
      <c r="L138" s="457">
        <v>0</v>
      </c>
      <c r="M138" s="457">
        <f t="shared" si="9"/>
        <v>0</v>
      </c>
      <c r="N138" s="454" t="str">
        <f t="shared" si="7"/>
        <v>N.A.</v>
      </c>
      <c r="O138" s="49">
        <f>'[10]ENERO '!O135+[10]FEBRERO!O135+[10]MARZO!O135+[10]ABRIL!O135+[10]MAYO!O135+[10]JUNIO!O135+[10]JULIO!O135+[10]AGOSTO!O135+[10]SEPTIEMBRE!O135+[10]OCTUBRE!O135+[10]NOVIEMBRE!O135+[10]DICIEMBRE!O135</f>
        <v>0</v>
      </c>
      <c r="P138" s="49">
        <f>'[10]ENERO '!P135+[10]FEBRERO!P135+[10]MARZO!P135+[10]ABRIL!P135+[10]MAYO!P135+[10]JUNIO!P135+[10]JULIO!P135+[10]AGOSTO!P135+[10]SEPTIEMBRE!P135+[10]OCTUBRE!P135+[10]NOVIEMBRE!P135+[10]DICIEMBRE!P135</f>
        <v>0</v>
      </c>
      <c r="Q138" s="50">
        <f t="shared" si="8"/>
        <v>0</v>
      </c>
      <c r="R138" s="49">
        <f>'[10]ENERO '!R135+[10]FEBRERO!R135+[10]MARZO!R135+[10]ABRIL!R135+[10]MAYO!R135+[10]JUNIO!R135+[10]JULIO!R135+[10]AGOSTO!R135+[10]SEPTIEMBRE!R135+[10]OCTUBRE!R135+[10]NOVIEMBRE!R135+[10]DICIEMBRE!R135</f>
        <v>0</v>
      </c>
      <c r="S138" s="49">
        <v>0</v>
      </c>
      <c r="T138" s="50">
        <f t="shared" si="10"/>
        <v>0</v>
      </c>
    </row>
    <row r="139" spans="1:20" s="53" customFormat="1" ht="13.5" x14ac:dyDescent="0.25">
      <c r="A139" s="459">
        <v>143</v>
      </c>
      <c r="B139" s="455" t="s">
        <v>597</v>
      </c>
      <c r="C139" s="456" t="s">
        <v>631</v>
      </c>
      <c r="D139" s="457">
        <v>237.46596299999996</v>
      </c>
      <c r="E139" s="458">
        <v>0</v>
      </c>
      <c r="F139" s="458">
        <v>0</v>
      </c>
      <c r="G139" s="457">
        <v>0</v>
      </c>
      <c r="H139" s="454">
        <f t="shared" si="6"/>
        <v>237.46596299999996</v>
      </c>
      <c r="I139" s="457">
        <v>74.112641473431296</v>
      </c>
      <c r="J139" s="457">
        <v>35.989956597979464</v>
      </c>
      <c r="K139" s="457">
        <v>0</v>
      </c>
      <c r="L139" s="457">
        <v>0</v>
      </c>
      <c r="M139" s="457">
        <f t="shared" si="9"/>
        <v>38.122684875451831</v>
      </c>
      <c r="N139" s="454">
        <f t="shared" si="7"/>
        <v>-83.946042458534649</v>
      </c>
      <c r="O139" s="49">
        <f>'[10]ENERO '!O136+[10]FEBRERO!O136+[10]MARZO!O136+[10]ABRIL!O136+[10]MAYO!O136+[10]JUNIO!O136+[10]JULIO!O136+[10]AGOSTO!O136+[10]SEPTIEMBRE!O136+[10]OCTUBRE!O136+[10]NOVIEMBRE!O136+[10]DICIEMBRE!O136</f>
        <v>0</v>
      </c>
      <c r="P139" s="49">
        <f>'[10]ENERO '!P136+[10]FEBRERO!P136+[10]MARZO!P136+[10]ABRIL!P136+[10]MAYO!P136+[10]JUNIO!P136+[10]JULIO!P136+[10]AGOSTO!P136+[10]SEPTIEMBRE!P136+[10]OCTUBRE!P136+[10]NOVIEMBRE!P136+[10]DICIEMBRE!P136</f>
        <v>0</v>
      </c>
      <c r="Q139" s="50">
        <f t="shared" si="8"/>
        <v>0</v>
      </c>
      <c r="R139" s="49">
        <f>'[10]ENERO '!R136+[10]FEBRERO!R136+[10]MARZO!R136+[10]ABRIL!R136+[10]MAYO!R136+[10]JUNIO!R136+[10]JULIO!R136+[10]AGOSTO!R136+[10]SEPTIEMBRE!R136+[10]OCTUBRE!R136+[10]NOVIEMBRE!R136+[10]DICIEMBRE!R136</f>
        <v>0</v>
      </c>
      <c r="S139" s="49">
        <v>35.989956597979464</v>
      </c>
      <c r="T139" s="50">
        <f t="shared" si="10"/>
        <v>35.989956597979464</v>
      </c>
    </row>
    <row r="140" spans="1:20" s="53" customFormat="1" ht="13.5" x14ac:dyDescent="0.25">
      <c r="A140" s="459">
        <v>144</v>
      </c>
      <c r="B140" s="455" t="s">
        <v>619</v>
      </c>
      <c r="C140" s="456" t="s">
        <v>632</v>
      </c>
      <c r="D140" s="457">
        <v>0</v>
      </c>
      <c r="E140" s="458">
        <v>0</v>
      </c>
      <c r="F140" s="458">
        <v>0</v>
      </c>
      <c r="G140" s="457">
        <v>0</v>
      </c>
      <c r="H140" s="454">
        <f t="shared" si="6"/>
        <v>0</v>
      </c>
      <c r="I140" s="457">
        <v>0</v>
      </c>
      <c r="J140" s="457">
        <v>0</v>
      </c>
      <c r="K140" s="457">
        <v>0</v>
      </c>
      <c r="L140" s="457">
        <v>0</v>
      </c>
      <c r="M140" s="457">
        <f t="shared" si="9"/>
        <v>0</v>
      </c>
      <c r="N140" s="454" t="str">
        <f t="shared" si="7"/>
        <v>N.A.</v>
      </c>
      <c r="O140" s="49">
        <f>'[10]ENERO '!O137+[10]FEBRERO!O137+[10]MARZO!O137+[10]ABRIL!O137+[10]MAYO!O137+[10]JUNIO!O137+[10]JULIO!O137+[10]AGOSTO!O137+[10]SEPTIEMBRE!O137+[10]OCTUBRE!O137+[10]NOVIEMBRE!O137+[10]DICIEMBRE!O137</f>
        <v>0</v>
      </c>
      <c r="P140" s="49">
        <f>'[10]ENERO '!P137+[10]FEBRERO!P137+[10]MARZO!P137+[10]ABRIL!P137+[10]MAYO!P137+[10]JUNIO!P137+[10]JULIO!P137+[10]AGOSTO!P137+[10]SEPTIEMBRE!P137+[10]OCTUBRE!P137+[10]NOVIEMBRE!P137+[10]DICIEMBRE!P137</f>
        <v>0</v>
      </c>
      <c r="Q140" s="50">
        <f t="shared" si="8"/>
        <v>0</v>
      </c>
      <c r="R140" s="49">
        <f>'[10]ENERO '!R137+[10]FEBRERO!R137+[10]MARZO!R137+[10]ABRIL!R137+[10]MAYO!R137+[10]JUNIO!R137+[10]JULIO!R137+[10]AGOSTO!R137+[10]SEPTIEMBRE!R137+[10]OCTUBRE!R137+[10]NOVIEMBRE!R137+[10]DICIEMBRE!R137</f>
        <v>0</v>
      </c>
      <c r="S140" s="49">
        <v>0</v>
      </c>
      <c r="T140" s="50">
        <f t="shared" si="10"/>
        <v>0</v>
      </c>
    </row>
    <row r="141" spans="1:20" s="53" customFormat="1" ht="13.5" x14ac:dyDescent="0.25">
      <c r="A141" s="459">
        <v>146</v>
      </c>
      <c r="B141" s="455" t="s">
        <v>563</v>
      </c>
      <c r="C141" s="456" t="s">
        <v>633</v>
      </c>
      <c r="D141" s="457">
        <v>2899.207578</v>
      </c>
      <c r="E141" s="458">
        <v>909.96736499999986</v>
      </c>
      <c r="F141" s="458">
        <v>0</v>
      </c>
      <c r="G141" s="457">
        <v>1000.0000040000006</v>
      </c>
      <c r="H141" s="454">
        <f t="shared" si="6"/>
        <v>989.24020899999948</v>
      </c>
      <c r="I141" s="457">
        <v>1775.5371637199999</v>
      </c>
      <c r="J141" s="457">
        <v>751.66195598999991</v>
      </c>
      <c r="K141" s="457">
        <v>0</v>
      </c>
      <c r="L141" s="457">
        <v>942.28419970999994</v>
      </c>
      <c r="M141" s="457">
        <f t="shared" si="9"/>
        <v>81.591008020000004</v>
      </c>
      <c r="N141" s="454">
        <f t="shared" si="7"/>
        <v>-91.752154099914875</v>
      </c>
      <c r="O141" s="49">
        <f>'[10]ENERO '!O138+[10]FEBRERO!O138+[10]MARZO!O138+[10]ABRIL!O138+[10]MAYO!O138+[10]JUNIO!O138+[10]JULIO!O138+[10]AGOSTO!O138+[10]SEPTIEMBRE!O138+[10]OCTUBRE!O138+[10]NOVIEMBRE!O138+[10]DICIEMBRE!O138</f>
        <v>730.00000499999987</v>
      </c>
      <c r="P141" s="49">
        <f>'[10]ENERO '!P138+[10]FEBRERO!P138+[10]MARZO!P138+[10]ABRIL!P138+[10]MAYO!P138+[10]JUNIO!P138+[10]JULIO!P138+[10]AGOSTO!P138+[10]SEPTIEMBRE!P138+[10]OCTUBRE!P138+[10]NOVIEMBRE!P138+[10]DICIEMBRE!P138</f>
        <v>179.96735999999999</v>
      </c>
      <c r="Q141" s="50">
        <f t="shared" si="8"/>
        <v>909.96736499999986</v>
      </c>
      <c r="R141" s="49">
        <f>'[10]ENERO '!R138+[10]FEBRERO!R138+[10]MARZO!R138+[10]ABRIL!R138+[10]MAYO!R138+[10]JUNIO!R138+[10]JULIO!R138+[10]AGOSTO!R138+[10]SEPTIEMBRE!R138+[10]OCTUBRE!R138+[10]NOVIEMBRE!R138+[10]DICIEMBRE!R138</f>
        <v>701.85224704999996</v>
      </c>
      <c r="S141" s="49">
        <v>49.80970894</v>
      </c>
      <c r="T141" s="50">
        <f t="shared" si="10"/>
        <v>751.66195598999991</v>
      </c>
    </row>
    <row r="142" spans="1:20" s="53" customFormat="1" ht="13.5" x14ac:dyDescent="0.25">
      <c r="A142" s="459">
        <v>147</v>
      </c>
      <c r="B142" s="455" t="s">
        <v>561</v>
      </c>
      <c r="C142" s="456" t="s">
        <v>634</v>
      </c>
      <c r="D142" s="457">
        <v>1376.1732129999998</v>
      </c>
      <c r="E142" s="458">
        <v>646.07508400000017</v>
      </c>
      <c r="F142" s="458">
        <v>0</v>
      </c>
      <c r="G142" s="457">
        <v>4.9999960000000003</v>
      </c>
      <c r="H142" s="454">
        <f t="shared" si="6"/>
        <v>725.09813299999962</v>
      </c>
      <c r="I142" s="457">
        <v>1254.0636327520117</v>
      </c>
      <c r="J142" s="457">
        <v>147.06504538999999</v>
      </c>
      <c r="K142" s="457">
        <v>0</v>
      </c>
      <c r="L142" s="457">
        <v>4.7532779999999999</v>
      </c>
      <c r="M142" s="457">
        <f t="shared" si="9"/>
        <v>1102.2453093620118</v>
      </c>
      <c r="N142" s="454">
        <f t="shared" si="7"/>
        <v>52.013259888232589</v>
      </c>
      <c r="O142" s="49">
        <f>'[10]ENERO '!O139+[10]FEBRERO!O139+[10]MARZO!O139+[10]ABRIL!O139+[10]MAYO!O139+[10]JUNIO!O139+[10]JULIO!O139+[10]AGOSTO!O139+[10]SEPTIEMBRE!O139+[10]OCTUBRE!O139+[10]NOVIEMBRE!O139+[10]DICIEMBRE!O139</f>
        <v>150.00000900000003</v>
      </c>
      <c r="P142" s="49">
        <f>'[10]ENERO '!P139+[10]FEBRERO!P139+[10]MARZO!P139+[10]ABRIL!P139+[10]MAYO!P139+[10]JUNIO!P139+[10]JULIO!P139+[10]AGOSTO!P139+[10]SEPTIEMBRE!P139+[10]OCTUBRE!P139+[10]NOVIEMBRE!P139+[10]DICIEMBRE!P139</f>
        <v>496.07507500000014</v>
      </c>
      <c r="Q142" s="50">
        <f t="shared" si="8"/>
        <v>646.07508400000017</v>
      </c>
      <c r="R142" s="49">
        <f>'[10]ENERO '!R139+[10]FEBRERO!R139+[10]MARZO!R139+[10]ABRIL!R139+[10]MAYO!R139+[10]JUNIO!R139+[10]JULIO!R139+[10]AGOSTO!R139+[10]SEPTIEMBRE!R139+[10]OCTUBRE!R139+[10]NOVIEMBRE!R139+[10]DICIEMBRE!R139</f>
        <v>147.06504538999999</v>
      </c>
      <c r="S142" s="49">
        <v>0</v>
      </c>
      <c r="T142" s="50">
        <f t="shared" si="10"/>
        <v>147.06504538999999</v>
      </c>
    </row>
    <row r="143" spans="1:20" s="53" customFormat="1" ht="13.5" x14ac:dyDescent="0.25">
      <c r="A143" s="459">
        <v>148</v>
      </c>
      <c r="B143" s="455" t="s">
        <v>635</v>
      </c>
      <c r="C143" s="456" t="s">
        <v>636</v>
      </c>
      <c r="D143" s="457">
        <v>119.35253399999999</v>
      </c>
      <c r="E143" s="458">
        <v>40.456496000000001</v>
      </c>
      <c r="F143" s="458">
        <v>0</v>
      </c>
      <c r="G143" s="457">
        <v>0.132962</v>
      </c>
      <c r="H143" s="454">
        <f t="shared" si="6"/>
        <v>78.763075999999984</v>
      </c>
      <c r="I143" s="457">
        <v>155.06702959326844</v>
      </c>
      <c r="J143" s="457">
        <v>96.065594442247416</v>
      </c>
      <c r="K143" s="457">
        <v>0</v>
      </c>
      <c r="L143" s="457">
        <v>8.8183339999999999E-2</v>
      </c>
      <c r="M143" s="457">
        <f t="shared" si="9"/>
        <v>58.913251811021027</v>
      </c>
      <c r="N143" s="454">
        <f t="shared" si="7"/>
        <v>-25.20194131191494</v>
      </c>
      <c r="O143" s="49">
        <f>'[10]ENERO '!O140+[10]FEBRERO!O140+[10]MARZO!O140+[10]ABRIL!O140+[10]MAYO!O140+[10]JUNIO!O140+[10]JULIO!O140+[10]AGOSTO!O140+[10]SEPTIEMBRE!O140+[10]OCTUBRE!O140+[10]NOVIEMBRE!O140+[10]DICIEMBRE!O140</f>
        <v>1.9812969999999996</v>
      </c>
      <c r="P143" s="49">
        <f>'[10]ENERO '!P140+[10]FEBRERO!P140+[10]MARZO!P140+[10]ABRIL!P140+[10]MAYO!P140+[10]JUNIO!P140+[10]JULIO!P140+[10]AGOSTO!P140+[10]SEPTIEMBRE!P140+[10]OCTUBRE!P140+[10]NOVIEMBRE!P140+[10]DICIEMBRE!P140</f>
        <v>38.475199000000003</v>
      </c>
      <c r="Q143" s="50">
        <f t="shared" si="8"/>
        <v>40.456496000000001</v>
      </c>
      <c r="R143" s="49">
        <f>'[10]ENERO '!R140+[10]FEBRERO!R140+[10]MARZO!R140+[10]ABRIL!R140+[10]MAYO!R140+[10]JUNIO!R140+[10]JULIO!R140+[10]AGOSTO!R140+[10]SEPTIEMBRE!R140+[10]OCTUBRE!R140+[10]NOVIEMBRE!R140+[10]DICIEMBRE!R140</f>
        <v>1.3139632000000001</v>
      </c>
      <c r="S143" s="49">
        <v>94.751631242247413</v>
      </c>
      <c r="T143" s="50">
        <f t="shared" si="10"/>
        <v>96.065594442247416</v>
      </c>
    </row>
    <row r="144" spans="1:20" s="53" customFormat="1" ht="13.5" x14ac:dyDescent="0.25">
      <c r="A144" s="459">
        <v>149</v>
      </c>
      <c r="B144" s="455" t="s">
        <v>635</v>
      </c>
      <c r="C144" s="456" t="s">
        <v>637</v>
      </c>
      <c r="D144" s="457">
        <v>0</v>
      </c>
      <c r="E144" s="458">
        <v>0</v>
      </c>
      <c r="F144" s="458">
        <v>0</v>
      </c>
      <c r="G144" s="457">
        <v>0</v>
      </c>
      <c r="H144" s="454">
        <f t="shared" si="6"/>
        <v>0</v>
      </c>
      <c r="I144" s="457">
        <v>0</v>
      </c>
      <c r="J144" s="457">
        <v>0</v>
      </c>
      <c r="K144" s="457">
        <v>0</v>
      </c>
      <c r="L144" s="457">
        <v>0</v>
      </c>
      <c r="M144" s="457">
        <f t="shared" si="9"/>
        <v>0</v>
      </c>
      <c r="N144" s="454" t="str">
        <f t="shared" si="7"/>
        <v>N.A.</v>
      </c>
      <c r="O144" s="49">
        <f>'[10]ENERO '!O141+[10]FEBRERO!O141+[10]MARZO!O141+[10]ABRIL!O141+[10]MAYO!O141+[10]JUNIO!O141+[10]JULIO!O141+[10]AGOSTO!O141+[10]SEPTIEMBRE!O141+[10]OCTUBRE!O141+[10]NOVIEMBRE!O141+[10]DICIEMBRE!O141</f>
        <v>0</v>
      </c>
      <c r="P144" s="49">
        <f>'[10]ENERO '!P141+[10]FEBRERO!P141+[10]MARZO!P141+[10]ABRIL!P141+[10]MAYO!P141+[10]JUNIO!P141+[10]JULIO!P141+[10]AGOSTO!P141+[10]SEPTIEMBRE!P141+[10]OCTUBRE!P141+[10]NOVIEMBRE!P141+[10]DICIEMBRE!P141</f>
        <v>0</v>
      </c>
      <c r="Q144" s="50">
        <f t="shared" si="8"/>
        <v>0</v>
      </c>
      <c r="R144" s="49">
        <f>'[10]ENERO '!R141+[10]FEBRERO!R141+[10]MARZO!R141+[10]ABRIL!R141+[10]MAYO!R141+[10]JUNIO!R141+[10]JULIO!R141+[10]AGOSTO!R141+[10]SEPTIEMBRE!R141+[10]OCTUBRE!R141+[10]NOVIEMBRE!R141+[10]DICIEMBRE!R141</f>
        <v>0</v>
      </c>
      <c r="S144" s="49">
        <v>0</v>
      </c>
      <c r="T144" s="50">
        <f t="shared" si="10"/>
        <v>0</v>
      </c>
    </row>
    <row r="145" spans="1:20" s="53" customFormat="1" ht="13.5" x14ac:dyDescent="0.25">
      <c r="A145" s="459">
        <v>150</v>
      </c>
      <c r="B145" s="455" t="s">
        <v>635</v>
      </c>
      <c r="C145" s="456" t="s">
        <v>638</v>
      </c>
      <c r="D145" s="457">
        <v>169.12763100000001</v>
      </c>
      <c r="E145" s="458">
        <v>57.789249000000005</v>
      </c>
      <c r="F145" s="458">
        <v>0</v>
      </c>
      <c r="G145" s="457">
        <v>0.56024700000000005</v>
      </c>
      <c r="H145" s="454">
        <f t="shared" si="6"/>
        <v>110.77813499999999</v>
      </c>
      <c r="I145" s="457">
        <v>219.73657978623979</v>
      </c>
      <c r="J145" s="457">
        <v>135.28724445457274</v>
      </c>
      <c r="K145" s="457">
        <v>0</v>
      </c>
      <c r="L145" s="457">
        <v>0.39332315000000001</v>
      </c>
      <c r="M145" s="457">
        <f t="shared" si="9"/>
        <v>84.056012181667043</v>
      </c>
      <c r="N145" s="454">
        <f t="shared" si="7"/>
        <v>-24.122199582375124</v>
      </c>
      <c r="O145" s="49">
        <f>'[10]ENERO '!O142+[10]FEBRERO!O142+[10]MARZO!O142+[10]ABRIL!O142+[10]MAYO!O142+[10]JUNIO!O142+[10]JULIO!O142+[10]AGOSTO!O142+[10]SEPTIEMBRE!O142+[10]OCTUBRE!O142+[10]NOVIEMBRE!O142+[10]DICIEMBRE!O142</f>
        <v>3.2682599999999997</v>
      </c>
      <c r="P145" s="49">
        <f>'[10]ENERO '!P142+[10]FEBRERO!P142+[10]MARZO!P142+[10]ABRIL!P142+[10]MAYO!P142+[10]JUNIO!P142+[10]JULIO!P142+[10]AGOSTO!P142+[10]SEPTIEMBRE!P142+[10]OCTUBRE!P142+[10]NOVIEMBRE!P142+[10]DICIEMBRE!P142</f>
        <v>54.520989000000007</v>
      </c>
      <c r="Q145" s="50">
        <f t="shared" si="8"/>
        <v>57.789249000000005</v>
      </c>
      <c r="R145" s="49">
        <f>'[10]ENERO '!R142+[10]FEBRERO!R142+[10]MARZO!R142+[10]ABRIL!R142+[10]MAYO!R142+[10]JUNIO!R142+[10]JULIO!R142+[10]AGOSTO!R142+[10]SEPTIEMBRE!R142+[10]OCTUBRE!R142+[10]NOVIEMBRE!R142+[10]DICIEMBRE!R142</f>
        <v>1.0201509999999998</v>
      </c>
      <c r="S145" s="49">
        <v>134.26709345457274</v>
      </c>
      <c r="T145" s="50">
        <f t="shared" si="10"/>
        <v>135.28724445457274</v>
      </c>
    </row>
    <row r="146" spans="1:20" s="53" customFormat="1" ht="13.5" x14ac:dyDescent="0.25">
      <c r="A146" s="459">
        <v>151</v>
      </c>
      <c r="B146" s="455" t="s">
        <v>615</v>
      </c>
      <c r="C146" s="456" t="s">
        <v>639</v>
      </c>
      <c r="D146" s="457">
        <v>75.216591999999991</v>
      </c>
      <c r="E146" s="458">
        <v>35.531976</v>
      </c>
      <c r="F146" s="458">
        <v>0</v>
      </c>
      <c r="G146" s="457">
        <v>6.8758680000000005</v>
      </c>
      <c r="H146" s="454">
        <f t="shared" si="6"/>
        <v>32.808747999999994</v>
      </c>
      <c r="I146" s="457">
        <v>60.043558176370425</v>
      </c>
      <c r="J146" s="457">
        <v>24.670910322330773</v>
      </c>
      <c r="K146" s="457">
        <v>0</v>
      </c>
      <c r="L146" s="457">
        <v>4.4869364599999999</v>
      </c>
      <c r="M146" s="457">
        <f t="shared" si="9"/>
        <v>30.885711394039657</v>
      </c>
      <c r="N146" s="454">
        <f t="shared" si="7"/>
        <v>-5.861353215795793</v>
      </c>
      <c r="O146" s="49">
        <f>'[10]ENERO '!O143+[10]FEBRERO!O143+[10]MARZO!O143+[10]ABRIL!O143+[10]MAYO!O143+[10]JUNIO!O143+[10]JULIO!O143+[10]AGOSTO!O143+[10]SEPTIEMBRE!O143+[10]OCTUBRE!O143+[10]NOVIEMBRE!O143+[10]DICIEMBRE!O143</f>
        <v>31.165652999999999</v>
      </c>
      <c r="P146" s="49">
        <f>'[10]ENERO '!P143+[10]FEBRERO!P143+[10]MARZO!P143+[10]ABRIL!P143+[10]MAYO!P143+[10]JUNIO!P143+[10]JULIO!P143+[10]AGOSTO!P143+[10]SEPTIEMBRE!P143+[10]OCTUBRE!P143+[10]NOVIEMBRE!P143+[10]DICIEMBRE!P143</f>
        <v>4.3663230000000004</v>
      </c>
      <c r="Q146" s="50">
        <f t="shared" si="8"/>
        <v>35.531976</v>
      </c>
      <c r="R146" s="49">
        <f>'[10]ENERO '!R143+[10]FEBRERO!R143+[10]MARZO!R143+[10]ABRIL!R143+[10]MAYO!R143+[10]JUNIO!R143+[10]JULIO!R143+[10]AGOSTO!R143+[10]SEPTIEMBRE!R143+[10]OCTUBRE!R143+[10]NOVIEMBRE!R143+[10]DICIEMBRE!R143</f>
        <v>20.131969680000001</v>
      </c>
      <c r="S146" s="49">
        <v>4.5389406423307719</v>
      </c>
      <c r="T146" s="50">
        <f t="shared" si="10"/>
        <v>24.670910322330773</v>
      </c>
    </row>
    <row r="147" spans="1:20" s="53" customFormat="1" ht="13.5" x14ac:dyDescent="0.25">
      <c r="A147" s="459">
        <v>152</v>
      </c>
      <c r="B147" s="455" t="s">
        <v>615</v>
      </c>
      <c r="C147" s="456" t="s">
        <v>640</v>
      </c>
      <c r="D147" s="457">
        <v>266.88569000000001</v>
      </c>
      <c r="E147" s="458">
        <v>46.916697000000006</v>
      </c>
      <c r="F147" s="458">
        <v>0</v>
      </c>
      <c r="G147" s="457">
        <v>8.8305530000000001</v>
      </c>
      <c r="H147" s="454">
        <f t="shared" ref="H147:H210" si="11">D147-E147-G147</f>
        <v>211.13844</v>
      </c>
      <c r="I147" s="457">
        <v>89.628548756444047</v>
      </c>
      <c r="J147" s="457">
        <v>35.938900161058598</v>
      </c>
      <c r="K147" s="457">
        <v>0</v>
      </c>
      <c r="L147" s="457">
        <v>7.5857606599999992</v>
      </c>
      <c r="M147" s="457">
        <f t="shared" si="9"/>
        <v>46.103887935385451</v>
      </c>
      <c r="N147" s="454">
        <f t="shared" ref="N147:N210" si="12">IF(OR(H147=0,M147=0),"N.A.",IF((((M147-H147)/H147))*100&gt;=500,"500&lt;",IF((((M147-H147)/H147))*100&lt;=-500,"&lt;-500",(((M147-H147)/H147))*100)))</f>
        <v>-78.16414295029108</v>
      </c>
      <c r="O147" s="49">
        <f>'[10]ENERO '!O144+[10]FEBRERO!O144+[10]MARZO!O144+[10]ABRIL!O144+[10]MAYO!O144+[10]JUNIO!O144+[10]JULIO!O144+[10]AGOSTO!O144+[10]SEPTIEMBRE!O144+[10]OCTUBRE!O144+[10]NOVIEMBRE!O144+[10]DICIEMBRE!O144</f>
        <v>35.759207000000004</v>
      </c>
      <c r="P147" s="49">
        <f>'[10]ENERO '!P144+[10]FEBRERO!P144+[10]MARZO!P144+[10]ABRIL!P144+[10]MAYO!P144+[10]JUNIO!P144+[10]JULIO!P144+[10]AGOSTO!P144+[10]SEPTIEMBRE!P144+[10]OCTUBRE!P144+[10]NOVIEMBRE!P144+[10]DICIEMBRE!P144</f>
        <v>11.157490000000001</v>
      </c>
      <c r="Q147" s="50">
        <f t="shared" ref="Q147:Q210" si="13">O147+P147</f>
        <v>46.916697000000006</v>
      </c>
      <c r="R147" s="49">
        <f>'[10]ENERO '!R144+[10]FEBRERO!R144+[10]MARZO!R144+[10]ABRIL!R144+[10]MAYO!R144+[10]JUNIO!R144+[10]JULIO!R144+[10]AGOSTO!R144+[10]SEPTIEMBRE!R144+[10]OCTUBRE!R144+[10]NOVIEMBRE!R144+[10]DICIEMBRE!R144</f>
        <v>24.57942761</v>
      </c>
      <c r="S147" s="49">
        <v>11.3594725510586</v>
      </c>
      <c r="T147" s="50">
        <f t="shared" si="10"/>
        <v>35.938900161058598</v>
      </c>
    </row>
    <row r="148" spans="1:20" s="53" customFormat="1" ht="13.5" x14ac:dyDescent="0.25">
      <c r="A148" s="459">
        <v>156</v>
      </c>
      <c r="B148" s="455" t="s">
        <v>574</v>
      </c>
      <c r="C148" s="456" t="s">
        <v>641</v>
      </c>
      <c r="D148" s="457">
        <v>60.788430000000005</v>
      </c>
      <c r="E148" s="458">
        <v>24.434604999999998</v>
      </c>
      <c r="F148" s="458">
        <v>0</v>
      </c>
      <c r="G148" s="457">
        <v>1.4233210000000003</v>
      </c>
      <c r="H148" s="454">
        <f t="shared" si="11"/>
        <v>34.930504000000006</v>
      </c>
      <c r="I148" s="457">
        <v>943.23996487536374</v>
      </c>
      <c r="J148" s="457">
        <v>15.306549889999998</v>
      </c>
      <c r="K148" s="457">
        <v>0</v>
      </c>
      <c r="L148" s="457">
        <v>1.2136519200000002</v>
      </c>
      <c r="M148" s="457">
        <f t="shared" ref="M148:M211" si="14">I148-J148-L148</f>
        <v>926.71976306536374</v>
      </c>
      <c r="N148" s="454" t="str">
        <f t="shared" si="12"/>
        <v>500&lt;</v>
      </c>
      <c r="O148" s="49">
        <f>'[10]ENERO '!O145+[10]FEBRERO!O145+[10]MARZO!O145+[10]ABRIL!O145+[10]MAYO!O145+[10]JUNIO!O145+[10]JULIO!O145+[10]AGOSTO!O145+[10]SEPTIEMBRE!O145+[10]OCTUBRE!O145+[10]NOVIEMBRE!O145+[10]DICIEMBRE!O145</f>
        <v>24.434604999999998</v>
      </c>
      <c r="P148" s="49">
        <f>'[10]ENERO '!P145+[10]FEBRERO!P145+[10]MARZO!P145+[10]ABRIL!P145+[10]MAYO!P145+[10]JUNIO!P145+[10]JULIO!P145+[10]AGOSTO!P145+[10]SEPTIEMBRE!P145+[10]OCTUBRE!P145+[10]NOVIEMBRE!P145+[10]DICIEMBRE!P145</f>
        <v>0</v>
      </c>
      <c r="Q148" s="50">
        <f t="shared" si="13"/>
        <v>24.434604999999998</v>
      </c>
      <c r="R148" s="49">
        <f>'[10]ENERO '!R145+[10]FEBRERO!R145+[10]MARZO!R145+[10]ABRIL!R145+[10]MAYO!R145+[10]JUNIO!R145+[10]JULIO!R145+[10]AGOSTO!R145+[10]SEPTIEMBRE!R145+[10]OCTUBRE!R145+[10]NOVIEMBRE!R145+[10]DICIEMBRE!R145</f>
        <v>15.306549889999998</v>
      </c>
      <c r="S148" s="49">
        <v>0</v>
      </c>
      <c r="T148" s="50">
        <f t="shared" ref="T148:T211" si="15">R148+S148</f>
        <v>15.306549889999998</v>
      </c>
    </row>
    <row r="149" spans="1:20" s="53" customFormat="1" ht="13.5" x14ac:dyDescent="0.25">
      <c r="A149" s="459">
        <v>157</v>
      </c>
      <c r="B149" s="455" t="s">
        <v>582</v>
      </c>
      <c r="C149" s="456" t="s">
        <v>642</v>
      </c>
      <c r="D149" s="457">
        <v>1134.5902070000002</v>
      </c>
      <c r="E149" s="458">
        <v>240.00001</v>
      </c>
      <c r="F149" s="458">
        <v>0</v>
      </c>
      <c r="G149" s="457">
        <v>15.000007</v>
      </c>
      <c r="H149" s="454">
        <f t="shared" si="11"/>
        <v>879.59019000000023</v>
      </c>
      <c r="I149" s="457">
        <v>8634.8779852361022</v>
      </c>
      <c r="J149" s="457">
        <v>174.32636786000003</v>
      </c>
      <c r="K149" s="457">
        <v>0</v>
      </c>
      <c r="L149" s="457">
        <v>12.865860339999999</v>
      </c>
      <c r="M149" s="457">
        <f t="shared" si="14"/>
        <v>8447.6857570361026</v>
      </c>
      <c r="N149" s="454" t="str">
        <f t="shared" si="12"/>
        <v>500&lt;</v>
      </c>
      <c r="O149" s="49">
        <f>'[10]ENERO '!O146+[10]FEBRERO!O146+[10]MARZO!O146+[10]ABRIL!O146+[10]MAYO!O146+[10]JUNIO!O146+[10]JULIO!O146+[10]AGOSTO!O146+[10]SEPTIEMBRE!O146+[10]OCTUBRE!O146+[10]NOVIEMBRE!O146+[10]DICIEMBRE!O146</f>
        <v>240.00001</v>
      </c>
      <c r="P149" s="49">
        <f>'[10]ENERO '!P146+[10]FEBRERO!P146+[10]MARZO!P146+[10]ABRIL!P146+[10]MAYO!P146+[10]JUNIO!P146+[10]JULIO!P146+[10]AGOSTO!P146+[10]SEPTIEMBRE!P146+[10]OCTUBRE!P146+[10]NOVIEMBRE!P146+[10]DICIEMBRE!P146</f>
        <v>0</v>
      </c>
      <c r="Q149" s="50">
        <f t="shared" si="13"/>
        <v>240.00001</v>
      </c>
      <c r="R149" s="49">
        <f>'[10]ENERO '!R146+[10]FEBRERO!R146+[10]MARZO!R146+[10]ABRIL!R146+[10]MAYO!R146+[10]JUNIO!R146+[10]JULIO!R146+[10]AGOSTO!R146+[10]SEPTIEMBRE!R146+[10]OCTUBRE!R146+[10]NOVIEMBRE!R146+[10]DICIEMBRE!R146</f>
        <v>174.32636786000003</v>
      </c>
      <c r="S149" s="49">
        <v>0</v>
      </c>
      <c r="T149" s="50">
        <f t="shared" si="15"/>
        <v>174.32636786000003</v>
      </c>
    </row>
    <row r="150" spans="1:20" s="53" customFormat="1" ht="13.5" x14ac:dyDescent="0.25">
      <c r="A150" s="459">
        <v>158</v>
      </c>
      <c r="B150" s="455" t="s">
        <v>574</v>
      </c>
      <c r="C150" s="456" t="s">
        <v>643</v>
      </c>
      <c r="D150" s="457">
        <v>0</v>
      </c>
      <c r="E150" s="458">
        <v>0</v>
      </c>
      <c r="F150" s="458">
        <v>0</v>
      </c>
      <c r="G150" s="457">
        <v>0</v>
      </c>
      <c r="H150" s="454">
        <f t="shared" si="11"/>
        <v>0</v>
      </c>
      <c r="I150" s="457">
        <v>0</v>
      </c>
      <c r="J150" s="457">
        <v>0</v>
      </c>
      <c r="K150" s="457">
        <v>0</v>
      </c>
      <c r="L150" s="457">
        <v>0</v>
      </c>
      <c r="M150" s="457">
        <f t="shared" si="14"/>
        <v>0</v>
      </c>
      <c r="N150" s="454" t="str">
        <f t="shared" si="12"/>
        <v>N.A.</v>
      </c>
      <c r="O150" s="49">
        <f>'[10]ENERO '!O147+[10]FEBRERO!O147+[10]MARZO!O147+[10]ABRIL!O147+[10]MAYO!O147+[10]JUNIO!O147+[10]JULIO!O147+[10]AGOSTO!O147+[10]SEPTIEMBRE!O147+[10]OCTUBRE!O147+[10]NOVIEMBRE!O147+[10]DICIEMBRE!O147</f>
        <v>0</v>
      </c>
      <c r="P150" s="49">
        <f>'[10]ENERO '!P147+[10]FEBRERO!P147+[10]MARZO!P147+[10]ABRIL!P147+[10]MAYO!P147+[10]JUNIO!P147+[10]JULIO!P147+[10]AGOSTO!P147+[10]SEPTIEMBRE!P147+[10]OCTUBRE!P147+[10]NOVIEMBRE!P147+[10]DICIEMBRE!P147</f>
        <v>0</v>
      </c>
      <c r="Q150" s="50">
        <f t="shared" si="13"/>
        <v>0</v>
      </c>
      <c r="R150" s="49">
        <f>'[10]ENERO '!R147+[10]FEBRERO!R147+[10]MARZO!R147+[10]ABRIL!R147+[10]MAYO!R147+[10]JUNIO!R147+[10]JULIO!R147+[10]AGOSTO!R147+[10]SEPTIEMBRE!R147+[10]OCTUBRE!R147+[10]NOVIEMBRE!R147+[10]DICIEMBRE!R147</f>
        <v>0</v>
      </c>
      <c r="S150" s="49">
        <v>0</v>
      </c>
      <c r="T150" s="50">
        <f t="shared" si="15"/>
        <v>0</v>
      </c>
    </row>
    <row r="151" spans="1:20" s="53" customFormat="1" ht="13.5" x14ac:dyDescent="0.25">
      <c r="A151" s="459">
        <v>159</v>
      </c>
      <c r="B151" s="455" t="s">
        <v>582</v>
      </c>
      <c r="C151" s="456" t="s">
        <v>644</v>
      </c>
      <c r="D151" s="457">
        <v>0</v>
      </c>
      <c r="E151" s="458">
        <v>0</v>
      </c>
      <c r="F151" s="458">
        <v>0</v>
      </c>
      <c r="G151" s="457">
        <v>0</v>
      </c>
      <c r="H151" s="454">
        <f t="shared" si="11"/>
        <v>0</v>
      </c>
      <c r="I151" s="457">
        <v>0</v>
      </c>
      <c r="J151" s="457">
        <v>0</v>
      </c>
      <c r="K151" s="457">
        <v>0</v>
      </c>
      <c r="L151" s="457">
        <v>0</v>
      </c>
      <c r="M151" s="457">
        <f t="shared" si="14"/>
        <v>0</v>
      </c>
      <c r="N151" s="454" t="str">
        <f t="shared" si="12"/>
        <v>N.A.</v>
      </c>
      <c r="O151" s="49">
        <f>'[10]ENERO '!O148+[10]FEBRERO!O148+[10]MARZO!O148+[10]ABRIL!O148+[10]MAYO!O148+[10]JUNIO!O148+[10]JULIO!O148+[10]AGOSTO!O148+[10]SEPTIEMBRE!O148+[10]OCTUBRE!O148+[10]NOVIEMBRE!O148+[10]DICIEMBRE!O148</f>
        <v>0</v>
      </c>
      <c r="P151" s="49">
        <f>'[10]ENERO '!P148+[10]FEBRERO!P148+[10]MARZO!P148+[10]ABRIL!P148+[10]MAYO!P148+[10]JUNIO!P148+[10]JULIO!P148+[10]AGOSTO!P148+[10]SEPTIEMBRE!P148+[10]OCTUBRE!P148+[10]NOVIEMBRE!P148+[10]DICIEMBRE!P148</f>
        <v>0</v>
      </c>
      <c r="Q151" s="50">
        <f t="shared" si="13"/>
        <v>0</v>
      </c>
      <c r="R151" s="49">
        <f>'[10]ENERO '!R148+[10]FEBRERO!R148+[10]MARZO!R148+[10]ABRIL!R148+[10]MAYO!R148+[10]JUNIO!R148+[10]JULIO!R148+[10]AGOSTO!R148+[10]SEPTIEMBRE!R148+[10]OCTUBRE!R148+[10]NOVIEMBRE!R148+[10]DICIEMBRE!R148</f>
        <v>0</v>
      </c>
      <c r="S151" s="49">
        <v>0</v>
      </c>
      <c r="T151" s="50">
        <f t="shared" si="15"/>
        <v>0</v>
      </c>
    </row>
    <row r="152" spans="1:20" s="53" customFormat="1" ht="13.5" x14ac:dyDescent="0.25">
      <c r="A152" s="459">
        <v>160</v>
      </c>
      <c r="B152" s="455" t="s">
        <v>582</v>
      </c>
      <c r="C152" s="456" t="s">
        <v>645</v>
      </c>
      <c r="D152" s="457">
        <v>0</v>
      </c>
      <c r="E152" s="458">
        <v>0</v>
      </c>
      <c r="F152" s="458">
        <v>0</v>
      </c>
      <c r="G152" s="457">
        <v>0</v>
      </c>
      <c r="H152" s="454">
        <f t="shared" si="11"/>
        <v>0</v>
      </c>
      <c r="I152" s="457">
        <v>0</v>
      </c>
      <c r="J152" s="457">
        <v>0</v>
      </c>
      <c r="K152" s="457">
        <v>0</v>
      </c>
      <c r="L152" s="457">
        <v>0</v>
      </c>
      <c r="M152" s="457">
        <f t="shared" si="14"/>
        <v>0</v>
      </c>
      <c r="N152" s="454" t="str">
        <f t="shared" si="12"/>
        <v>N.A.</v>
      </c>
      <c r="O152" s="49">
        <f>'[10]ENERO '!O149+[10]FEBRERO!O149+[10]MARZO!O149+[10]ABRIL!O149+[10]MAYO!O149+[10]JUNIO!O149+[10]JULIO!O149+[10]AGOSTO!O149+[10]SEPTIEMBRE!O149+[10]OCTUBRE!O149+[10]NOVIEMBRE!O149+[10]DICIEMBRE!O149</f>
        <v>0</v>
      </c>
      <c r="P152" s="49">
        <f>'[10]ENERO '!P149+[10]FEBRERO!P149+[10]MARZO!P149+[10]ABRIL!P149+[10]MAYO!P149+[10]JUNIO!P149+[10]JULIO!P149+[10]AGOSTO!P149+[10]SEPTIEMBRE!P149+[10]OCTUBRE!P149+[10]NOVIEMBRE!P149+[10]DICIEMBRE!P149</f>
        <v>0</v>
      </c>
      <c r="Q152" s="50">
        <f t="shared" si="13"/>
        <v>0</v>
      </c>
      <c r="R152" s="49">
        <f>'[10]ENERO '!R149+[10]FEBRERO!R149+[10]MARZO!R149+[10]ABRIL!R149+[10]MAYO!R149+[10]JUNIO!R149+[10]JULIO!R149+[10]AGOSTO!R149+[10]SEPTIEMBRE!R149+[10]OCTUBRE!R149+[10]NOVIEMBRE!R149+[10]DICIEMBRE!R149</f>
        <v>0</v>
      </c>
      <c r="S152" s="49">
        <v>0</v>
      </c>
      <c r="T152" s="50">
        <f t="shared" si="15"/>
        <v>0</v>
      </c>
    </row>
    <row r="153" spans="1:20" s="53" customFormat="1" ht="13.5" x14ac:dyDescent="0.25">
      <c r="A153" s="459">
        <v>161</v>
      </c>
      <c r="B153" s="455" t="s">
        <v>582</v>
      </c>
      <c r="C153" s="456" t="s">
        <v>646</v>
      </c>
      <c r="D153" s="457">
        <v>0</v>
      </c>
      <c r="E153" s="458">
        <v>0</v>
      </c>
      <c r="F153" s="458">
        <v>0</v>
      </c>
      <c r="G153" s="457">
        <v>0</v>
      </c>
      <c r="H153" s="454">
        <f t="shared" si="11"/>
        <v>0</v>
      </c>
      <c r="I153" s="457">
        <v>0</v>
      </c>
      <c r="J153" s="457">
        <v>0</v>
      </c>
      <c r="K153" s="457">
        <v>0</v>
      </c>
      <c r="L153" s="457">
        <v>0</v>
      </c>
      <c r="M153" s="457">
        <f t="shared" si="14"/>
        <v>0</v>
      </c>
      <c r="N153" s="454" t="str">
        <f t="shared" si="12"/>
        <v>N.A.</v>
      </c>
      <c r="O153" s="49">
        <f>'[10]ENERO '!O150+[10]FEBRERO!O150+[10]MARZO!O150+[10]ABRIL!O150+[10]MAYO!O150+[10]JUNIO!O150+[10]JULIO!O150+[10]AGOSTO!O150+[10]SEPTIEMBRE!O150+[10]OCTUBRE!O150+[10]NOVIEMBRE!O150+[10]DICIEMBRE!O150</f>
        <v>0</v>
      </c>
      <c r="P153" s="49">
        <f>'[10]ENERO '!P150+[10]FEBRERO!P150+[10]MARZO!P150+[10]ABRIL!P150+[10]MAYO!P150+[10]JUNIO!P150+[10]JULIO!P150+[10]AGOSTO!P150+[10]SEPTIEMBRE!P150+[10]OCTUBRE!P150+[10]NOVIEMBRE!P150+[10]DICIEMBRE!P150</f>
        <v>0</v>
      </c>
      <c r="Q153" s="50">
        <f t="shared" si="13"/>
        <v>0</v>
      </c>
      <c r="R153" s="49">
        <f>'[10]ENERO '!R150+[10]FEBRERO!R150+[10]MARZO!R150+[10]ABRIL!R150+[10]MAYO!R150+[10]JUNIO!R150+[10]JULIO!R150+[10]AGOSTO!R150+[10]SEPTIEMBRE!R150+[10]OCTUBRE!R150+[10]NOVIEMBRE!R150+[10]DICIEMBRE!R150</f>
        <v>0</v>
      </c>
      <c r="S153" s="49">
        <v>0</v>
      </c>
      <c r="T153" s="50">
        <f t="shared" si="15"/>
        <v>0</v>
      </c>
    </row>
    <row r="154" spans="1:20" s="53" customFormat="1" ht="13.5" x14ac:dyDescent="0.25">
      <c r="A154" s="459">
        <v>162</v>
      </c>
      <c r="B154" s="455" t="s">
        <v>574</v>
      </c>
      <c r="C154" s="456" t="s">
        <v>647</v>
      </c>
      <c r="D154" s="457">
        <v>0</v>
      </c>
      <c r="E154" s="458">
        <v>0</v>
      </c>
      <c r="F154" s="458">
        <v>0</v>
      </c>
      <c r="G154" s="457">
        <v>0</v>
      </c>
      <c r="H154" s="454">
        <f t="shared" si="11"/>
        <v>0</v>
      </c>
      <c r="I154" s="457">
        <v>0</v>
      </c>
      <c r="J154" s="457">
        <v>0</v>
      </c>
      <c r="K154" s="457">
        <v>0</v>
      </c>
      <c r="L154" s="457">
        <v>0</v>
      </c>
      <c r="M154" s="457">
        <f t="shared" si="14"/>
        <v>0</v>
      </c>
      <c r="N154" s="454" t="str">
        <f t="shared" si="12"/>
        <v>N.A.</v>
      </c>
      <c r="O154" s="49">
        <f>'[10]ENERO '!O151+[10]FEBRERO!O151+[10]MARZO!O151+[10]ABRIL!O151+[10]MAYO!O151+[10]JUNIO!O151+[10]JULIO!O151+[10]AGOSTO!O151+[10]SEPTIEMBRE!O151+[10]OCTUBRE!O151+[10]NOVIEMBRE!O151+[10]DICIEMBRE!O151</f>
        <v>0</v>
      </c>
      <c r="P154" s="49">
        <f>'[10]ENERO '!P151+[10]FEBRERO!P151+[10]MARZO!P151+[10]ABRIL!P151+[10]MAYO!P151+[10]JUNIO!P151+[10]JULIO!P151+[10]AGOSTO!P151+[10]SEPTIEMBRE!P151+[10]OCTUBRE!P151+[10]NOVIEMBRE!P151+[10]DICIEMBRE!P151</f>
        <v>0</v>
      </c>
      <c r="Q154" s="50">
        <f t="shared" si="13"/>
        <v>0</v>
      </c>
      <c r="R154" s="49">
        <f>'[10]ENERO '!R151+[10]FEBRERO!R151+[10]MARZO!R151+[10]ABRIL!R151+[10]MAYO!R151+[10]JUNIO!R151+[10]JULIO!R151+[10]AGOSTO!R151+[10]SEPTIEMBRE!R151+[10]OCTUBRE!R151+[10]NOVIEMBRE!R151+[10]DICIEMBRE!R151</f>
        <v>0</v>
      </c>
      <c r="S154" s="49">
        <v>0</v>
      </c>
      <c r="T154" s="50">
        <f t="shared" si="15"/>
        <v>0</v>
      </c>
    </row>
    <row r="155" spans="1:20" s="53" customFormat="1" ht="13.5" x14ac:dyDescent="0.25">
      <c r="A155" s="459">
        <v>163</v>
      </c>
      <c r="B155" s="455" t="s">
        <v>509</v>
      </c>
      <c r="C155" s="456" t="s">
        <v>648</v>
      </c>
      <c r="D155" s="457">
        <v>0</v>
      </c>
      <c r="E155" s="458">
        <v>0</v>
      </c>
      <c r="F155" s="458">
        <v>0</v>
      </c>
      <c r="G155" s="457">
        <v>0</v>
      </c>
      <c r="H155" s="454">
        <f t="shared" si="11"/>
        <v>0</v>
      </c>
      <c r="I155" s="457">
        <v>0</v>
      </c>
      <c r="J155" s="457">
        <v>0</v>
      </c>
      <c r="K155" s="457">
        <v>0</v>
      </c>
      <c r="L155" s="457">
        <v>0</v>
      </c>
      <c r="M155" s="457">
        <f t="shared" si="14"/>
        <v>0</v>
      </c>
      <c r="N155" s="454" t="str">
        <f t="shared" si="12"/>
        <v>N.A.</v>
      </c>
      <c r="O155" s="49">
        <f>'[10]ENERO '!O152+[10]FEBRERO!O152+[10]MARZO!O152+[10]ABRIL!O152+[10]MAYO!O152+[10]JUNIO!O152+[10]JULIO!O152+[10]AGOSTO!O152+[10]SEPTIEMBRE!O152+[10]OCTUBRE!O152+[10]NOVIEMBRE!O152+[10]DICIEMBRE!O152</f>
        <v>0</v>
      </c>
      <c r="P155" s="49">
        <f>'[10]ENERO '!P152+[10]FEBRERO!P152+[10]MARZO!P152+[10]ABRIL!P152+[10]MAYO!P152+[10]JUNIO!P152+[10]JULIO!P152+[10]AGOSTO!P152+[10]SEPTIEMBRE!P152+[10]OCTUBRE!P152+[10]NOVIEMBRE!P152+[10]DICIEMBRE!P152</f>
        <v>0</v>
      </c>
      <c r="Q155" s="50">
        <f t="shared" si="13"/>
        <v>0</v>
      </c>
      <c r="R155" s="49">
        <f>'[10]ENERO '!R152+[10]FEBRERO!R152+[10]MARZO!R152+[10]ABRIL!R152+[10]MAYO!R152+[10]JUNIO!R152+[10]JULIO!R152+[10]AGOSTO!R152+[10]SEPTIEMBRE!R152+[10]OCTUBRE!R152+[10]NOVIEMBRE!R152+[10]DICIEMBRE!R152</f>
        <v>0</v>
      </c>
      <c r="S155" s="49">
        <v>0</v>
      </c>
      <c r="T155" s="50">
        <f t="shared" si="15"/>
        <v>0</v>
      </c>
    </row>
    <row r="156" spans="1:20" s="53" customFormat="1" ht="13.5" x14ac:dyDescent="0.25">
      <c r="A156" s="459">
        <v>164</v>
      </c>
      <c r="B156" s="455" t="s">
        <v>615</v>
      </c>
      <c r="C156" s="456" t="s">
        <v>649</v>
      </c>
      <c r="D156" s="457">
        <v>235.57364799999996</v>
      </c>
      <c r="E156" s="458">
        <v>118.354107</v>
      </c>
      <c r="F156" s="458">
        <v>0</v>
      </c>
      <c r="G156" s="457">
        <v>9.9999910000000085</v>
      </c>
      <c r="H156" s="454">
        <f t="shared" si="11"/>
        <v>107.21954999999996</v>
      </c>
      <c r="I156" s="457">
        <v>197.55374065542384</v>
      </c>
      <c r="J156" s="457">
        <v>86.967194626333878</v>
      </c>
      <c r="K156" s="457">
        <v>0</v>
      </c>
      <c r="L156" s="457">
        <v>8.9671891299999977</v>
      </c>
      <c r="M156" s="457">
        <f t="shared" si="14"/>
        <v>101.61935689908996</v>
      </c>
      <c r="N156" s="454">
        <f t="shared" si="12"/>
        <v>-5.2231081933378682</v>
      </c>
      <c r="O156" s="49">
        <f>'[10]ENERO '!O153+[10]FEBRERO!O153+[10]MARZO!O153+[10]ABRIL!O153+[10]MAYO!O153+[10]JUNIO!O153+[10]JULIO!O153+[10]AGOSTO!O153+[10]SEPTIEMBRE!O153+[10]OCTUBRE!O153+[10]NOVIEMBRE!O153+[10]DICIEMBRE!O153</f>
        <v>85.807443000000006</v>
      </c>
      <c r="P156" s="49">
        <f>'[10]ENERO '!P153+[10]FEBRERO!P153+[10]MARZO!P153+[10]ABRIL!P153+[10]MAYO!P153+[10]JUNIO!P153+[10]JULIO!P153+[10]AGOSTO!P153+[10]SEPTIEMBRE!P153+[10]OCTUBRE!P153+[10]NOVIEMBRE!P153+[10]DICIEMBRE!P153</f>
        <v>32.546664</v>
      </c>
      <c r="Q156" s="50">
        <f t="shared" si="13"/>
        <v>118.354107</v>
      </c>
      <c r="R156" s="49">
        <f>'[10]ENERO '!R153+[10]FEBRERO!R153+[10]MARZO!R153+[10]ABRIL!R153+[10]MAYO!R153+[10]JUNIO!R153+[10]JULIO!R153+[10]AGOSTO!R153+[10]SEPTIEMBRE!R153+[10]OCTUBRE!R153+[10]NOVIEMBRE!R153+[10]DICIEMBRE!R153</f>
        <v>52.212979100000005</v>
      </c>
      <c r="S156" s="49">
        <v>34.754215526333866</v>
      </c>
      <c r="T156" s="50">
        <f t="shared" si="15"/>
        <v>86.967194626333878</v>
      </c>
    </row>
    <row r="157" spans="1:20" s="53" customFormat="1" ht="13.5" x14ac:dyDescent="0.25">
      <c r="A157" s="459">
        <v>165</v>
      </c>
      <c r="B157" s="455" t="s">
        <v>505</v>
      </c>
      <c r="C157" s="456" t="s">
        <v>650</v>
      </c>
      <c r="D157" s="457">
        <v>0</v>
      </c>
      <c r="E157" s="458">
        <v>0</v>
      </c>
      <c r="F157" s="458">
        <v>0</v>
      </c>
      <c r="G157" s="457">
        <v>0</v>
      </c>
      <c r="H157" s="454">
        <f t="shared" si="11"/>
        <v>0</v>
      </c>
      <c r="I157" s="457">
        <v>0</v>
      </c>
      <c r="J157" s="457">
        <v>0</v>
      </c>
      <c r="K157" s="457">
        <v>0</v>
      </c>
      <c r="L157" s="457">
        <v>0</v>
      </c>
      <c r="M157" s="457">
        <f t="shared" si="14"/>
        <v>0</v>
      </c>
      <c r="N157" s="454" t="str">
        <f t="shared" si="12"/>
        <v>N.A.</v>
      </c>
      <c r="O157" s="49">
        <f>'[10]ENERO '!O154+[10]FEBRERO!O154+[10]MARZO!O154+[10]ABRIL!O154+[10]MAYO!O154+[10]JUNIO!O154+[10]JULIO!O154+[10]AGOSTO!O154+[10]SEPTIEMBRE!O154+[10]OCTUBRE!O154+[10]NOVIEMBRE!O154+[10]DICIEMBRE!O154</f>
        <v>0</v>
      </c>
      <c r="P157" s="49">
        <f>'[10]ENERO '!P154+[10]FEBRERO!P154+[10]MARZO!P154+[10]ABRIL!P154+[10]MAYO!P154+[10]JUNIO!P154+[10]JULIO!P154+[10]AGOSTO!P154+[10]SEPTIEMBRE!P154+[10]OCTUBRE!P154+[10]NOVIEMBRE!P154+[10]DICIEMBRE!P154</f>
        <v>0</v>
      </c>
      <c r="Q157" s="50">
        <f t="shared" si="13"/>
        <v>0</v>
      </c>
      <c r="R157" s="49">
        <f>'[10]ENERO '!R154+[10]FEBRERO!R154+[10]MARZO!R154+[10]ABRIL!R154+[10]MAYO!R154+[10]JUNIO!R154+[10]JULIO!R154+[10]AGOSTO!R154+[10]SEPTIEMBRE!R154+[10]OCTUBRE!R154+[10]NOVIEMBRE!R154+[10]DICIEMBRE!R154</f>
        <v>0</v>
      </c>
      <c r="S157" s="49">
        <v>0</v>
      </c>
      <c r="T157" s="50">
        <f t="shared" si="15"/>
        <v>0</v>
      </c>
    </row>
    <row r="158" spans="1:20" s="53" customFormat="1" ht="27" x14ac:dyDescent="0.25">
      <c r="A158" s="459">
        <v>166</v>
      </c>
      <c r="B158" s="455" t="s">
        <v>597</v>
      </c>
      <c r="C158" s="456" t="s">
        <v>651</v>
      </c>
      <c r="D158" s="457">
        <v>303.42648500000001</v>
      </c>
      <c r="E158" s="458">
        <v>98.207212999999996</v>
      </c>
      <c r="F158" s="458">
        <v>0</v>
      </c>
      <c r="G158" s="457">
        <v>2.9416549999999999</v>
      </c>
      <c r="H158" s="454">
        <f t="shared" si="11"/>
        <v>202.27761700000002</v>
      </c>
      <c r="I158" s="457">
        <v>155.65901207134689</v>
      </c>
      <c r="J158" s="457">
        <v>73.443280862049164</v>
      </c>
      <c r="K158" s="457">
        <v>0</v>
      </c>
      <c r="L158" s="457">
        <v>2.14653735</v>
      </c>
      <c r="M158" s="457">
        <f t="shared" si="14"/>
        <v>80.069193859297727</v>
      </c>
      <c r="N158" s="454">
        <f t="shared" si="12"/>
        <v>-60.416186898574288</v>
      </c>
      <c r="O158" s="49">
        <f>'[10]ENERO '!O155+[10]FEBRERO!O155+[10]MARZO!O155+[10]ABRIL!O155+[10]MAYO!O155+[10]JUNIO!O155+[10]JULIO!O155+[10]AGOSTO!O155+[10]SEPTIEMBRE!O155+[10]OCTUBRE!O155+[10]NOVIEMBRE!O155+[10]DICIEMBRE!O155</f>
        <v>43.355519000000001</v>
      </c>
      <c r="P158" s="49">
        <f>'[10]ENERO '!P155+[10]FEBRERO!P155+[10]MARZO!P155+[10]ABRIL!P155+[10]MAYO!P155+[10]JUNIO!P155+[10]JULIO!P155+[10]AGOSTO!P155+[10]SEPTIEMBRE!P155+[10]OCTUBRE!P155+[10]NOVIEMBRE!P155+[10]DICIEMBRE!P155</f>
        <v>54.851693999999988</v>
      </c>
      <c r="Q158" s="50">
        <f t="shared" si="13"/>
        <v>98.207212999999996</v>
      </c>
      <c r="R158" s="49">
        <f>'[10]ENERO '!R155+[10]FEBRERO!R155+[10]MARZO!R155+[10]ABRIL!R155+[10]MAYO!R155+[10]JUNIO!R155+[10]JULIO!R155+[10]AGOSTO!R155+[10]SEPTIEMBRE!R155+[10]OCTUBRE!R155+[10]NOVIEMBRE!R155+[10]DICIEMBRE!R155</f>
        <v>14.182333020000002</v>
      </c>
      <c r="S158" s="49">
        <v>59.260947842049156</v>
      </c>
      <c r="T158" s="50">
        <f t="shared" si="15"/>
        <v>73.443280862049164</v>
      </c>
    </row>
    <row r="159" spans="1:20" s="53" customFormat="1" ht="13.5" x14ac:dyDescent="0.25">
      <c r="A159" s="459">
        <v>167</v>
      </c>
      <c r="B159" s="455" t="s">
        <v>495</v>
      </c>
      <c r="C159" s="456" t="s">
        <v>652</v>
      </c>
      <c r="D159" s="457">
        <v>2994.8999999999996</v>
      </c>
      <c r="E159" s="458">
        <v>796.16100000000006</v>
      </c>
      <c r="F159" s="458">
        <v>0</v>
      </c>
      <c r="G159" s="457">
        <v>56.600032000000006</v>
      </c>
      <c r="H159" s="454">
        <f t="shared" si="11"/>
        <v>2142.1389679999997</v>
      </c>
      <c r="I159" s="457">
        <v>1978.4212755100029</v>
      </c>
      <c r="J159" s="457">
        <v>199.54747862977399</v>
      </c>
      <c r="K159" s="457">
        <v>0</v>
      </c>
      <c r="L159" s="457">
        <v>51.666839809999999</v>
      </c>
      <c r="M159" s="457">
        <f t="shared" si="14"/>
        <v>1727.2069570702288</v>
      </c>
      <c r="N159" s="454">
        <f t="shared" si="12"/>
        <v>-19.369985660508792</v>
      </c>
      <c r="O159" s="49">
        <f>'[10]ENERO '!O156+[10]FEBRERO!O156+[10]MARZO!O156+[10]ABRIL!O156+[10]MAYO!O156+[10]JUNIO!O156+[10]JULIO!O156+[10]AGOSTO!O156+[10]SEPTIEMBRE!O156+[10]OCTUBRE!O156+[10]NOVIEMBRE!O156+[10]DICIEMBRE!O156</f>
        <v>193.161</v>
      </c>
      <c r="P159" s="49">
        <f>'[10]ENERO '!P156+[10]FEBRERO!P156+[10]MARZO!P156+[10]ABRIL!P156+[10]MAYO!P156+[10]JUNIO!P156+[10]JULIO!P156+[10]AGOSTO!P156+[10]SEPTIEMBRE!P156+[10]OCTUBRE!P156+[10]NOVIEMBRE!P156+[10]DICIEMBRE!P156</f>
        <v>603</v>
      </c>
      <c r="Q159" s="50">
        <f t="shared" si="13"/>
        <v>796.16100000000006</v>
      </c>
      <c r="R159" s="49">
        <f>'[10]ENERO '!R156+[10]FEBRERO!R156+[10]MARZO!R156+[10]ABRIL!R156+[10]MAYO!R156+[10]JUNIO!R156+[10]JULIO!R156+[10]AGOSTO!R156+[10]SEPTIEMBRE!R156+[10]OCTUBRE!R156+[10]NOVIEMBRE!R156+[10]DICIEMBRE!R156</f>
        <v>176.34780469999998</v>
      </c>
      <c r="S159" s="49">
        <v>23.199673929773997</v>
      </c>
      <c r="T159" s="50">
        <f t="shared" si="15"/>
        <v>199.54747862977399</v>
      </c>
    </row>
    <row r="160" spans="1:20" s="53" customFormat="1" ht="13.5" x14ac:dyDescent="0.25">
      <c r="A160" s="459">
        <v>168</v>
      </c>
      <c r="B160" s="455" t="s">
        <v>619</v>
      </c>
      <c r="C160" s="456" t="s">
        <v>653</v>
      </c>
      <c r="D160" s="457">
        <v>0</v>
      </c>
      <c r="E160" s="458">
        <v>0</v>
      </c>
      <c r="F160" s="458">
        <v>0</v>
      </c>
      <c r="G160" s="457">
        <v>0</v>
      </c>
      <c r="H160" s="454">
        <f t="shared" si="11"/>
        <v>0</v>
      </c>
      <c r="I160" s="457">
        <v>0</v>
      </c>
      <c r="J160" s="457">
        <v>0</v>
      </c>
      <c r="K160" s="457">
        <v>0</v>
      </c>
      <c r="L160" s="457">
        <v>0</v>
      </c>
      <c r="M160" s="457">
        <f t="shared" si="14"/>
        <v>0</v>
      </c>
      <c r="N160" s="454" t="str">
        <f t="shared" si="12"/>
        <v>N.A.</v>
      </c>
      <c r="O160" s="49">
        <f>'[10]ENERO '!O157+[10]FEBRERO!O157+[10]MARZO!O157+[10]ABRIL!O157+[10]MAYO!O157+[10]JUNIO!O157+[10]JULIO!O157+[10]AGOSTO!O157+[10]SEPTIEMBRE!O157+[10]OCTUBRE!O157+[10]NOVIEMBRE!O157+[10]DICIEMBRE!O157</f>
        <v>0</v>
      </c>
      <c r="P160" s="49">
        <f>'[10]ENERO '!P157+[10]FEBRERO!P157+[10]MARZO!P157+[10]ABRIL!P157+[10]MAYO!P157+[10]JUNIO!P157+[10]JULIO!P157+[10]AGOSTO!P157+[10]SEPTIEMBRE!P157+[10]OCTUBRE!P157+[10]NOVIEMBRE!P157+[10]DICIEMBRE!P157</f>
        <v>0</v>
      </c>
      <c r="Q160" s="50">
        <f t="shared" si="13"/>
        <v>0</v>
      </c>
      <c r="R160" s="49">
        <f>'[10]ENERO '!R157+[10]FEBRERO!R157+[10]MARZO!R157+[10]ABRIL!R157+[10]MAYO!R157+[10]JUNIO!R157+[10]JULIO!R157+[10]AGOSTO!R157+[10]SEPTIEMBRE!R157+[10]OCTUBRE!R157+[10]NOVIEMBRE!R157+[10]DICIEMBRE!R157</f>
        <v>0</v>
      </c>
      <c r="S160" s="49">
        <v>0</v>
      </c>
      <c r="T160" s="50">
        <f t="shared" si="15"/>
        <v>0</v>
      </c>
    </row>
    <row r="161" spans="1:20" s="53" customFormat="1" ht="13.5" x14ac:dyDescent="0.25">
      <c r="A161" s="459">
        <v>170</v>
      </c>
      <c r="B161" s="455" t="s">
        <v>505</v>
      </c>
      <c r="C161" s="456" t="s">
        <v>654</v>
      </c>
      <c r="D161" s="457">
        <v>397.45022400000011</v>
      </c>
      <c r="E161" s="458">
        <v>125.34683600000001</v>
      </c>
      <c r="F161" s="458">
        <v>0</v>
      </c>
      <c r="G161" s="457">
        <v>32.000004000000004</v>
      </c>
      <c r="H161" s="454">
        <f t="shared" si="11"/>
        <v>240.10338400000012</v>
      </c>
      <c r="I161" s="457">
        <v>300.51576910001421</v>
      </c>
      <c r="J161" s="457">
        <v>114.6828220374496</v>
      </c>
      <c r="K161" s="457">
        <v>0</v>
      </c>
      <c r="L161" s="457">
        <v>31.251114300000005</v>
      </c>
      <c r="M161" s="457">
        <f t="shared" si="14"/>
        <v>154.5818327625646</v>
      </c>
      <c r="N161" s="454">
        <f t="shared" si="12"/>
        <v>-35.618636361008335</v>
      </c>
      <c r="O161" s="49">
        <f>'[10]ENERO '!O158+[10]FEBRERO!O158+[10]MARZO!O158+[10]ABRIL!O158+[10]MAYO!O158+[10]JUNIO!O158+[10]JULIO!O158+[10]AGOSTO!O158+[10]SEPTIEMBRE!O158+[10]OCTUBRE!O158+[10]NOVIEMBRE!O158+[10]DICIEMBRE!O158</f>
        <v>110.000004</v>
      </c>
      <c r="P161" s="49">
        <f>'[10]ENERO '!P158+[10]FEBRERO!P158+[10]MARZO!P158+[10]ABRIL!P158+[10]MAYO!P158+[10]JUNIO!P158+[10]JULIO!P158+[10]AGOSTO!P158+[10]SEPTIEMBRE!P158+[10]OCTUBRE!P158+[10]NOVIEMBRE!P158+[10]DICIEMBRE!P158</f>
        <v>15.346832000000004</v>
      </c>
      <c r="Q161" s="50">
        <f t="shared" si="13"/>
        <v>125.34683600000001</v>
      </c>
      <c r="R161" s="49">
        <f>'[10]ENERO '!R158+[10]FEBRERO!R158+[10]MARZO!R158+[10]ABRIL!R158+[10]MAYO!R158+[10]JUNIO!R158+[10]JULIO!R158+[10]AGOSTO!R158+[10]SEPTIEMBRE!R158+[10]OCTUBRE!R158+[10]NOVIEMBRE!R158+[10]DICIEMBRE!R158</f>
        <v>99.809342059999992</v>
      </c>
      <c r="S161" s="49">
        <v>14.873479977449611</v>
      </c>
      <c r="T161" s="50">
        <f t="shared" si="15"/>
        <v>114.6828220374496</v>
      </c>
    </row>
    <row r="162" spans="1:20" s="53" customFormat="1" ht="13.5" x14ac:dyDescent="0.25">
      <c r="A162" s="455">
        <v>171</v>
      </c>
      <c r="B162" s="455" t="s">
        <v>495</v>
      </c>
      <c r="C162" s="456" t="s">
        <v>655</v>
      </c>
      <c r="D162" s="457">
        <v>5004.8999999999987</v>
      </c>
      <c r="E162" s="458">
        <v>2651.335423</v>
      </c>
      <c r="F162" s="458">
        <v>0</v>
      </c>
      <c r="G162" s="457">
        <v>482.30044500000002</v>
      </c>
      <c r="H162" s="454">
        <f t="shared" si="11"/>
        <v>1871.2641319999987</v>
      </c>
      <c r="I162" s="457">
        <v>1309.7926310974492</v>
      </c>
      <c r="J162" s="457">
        <v>648.72389540999995</v>
      </c>
      <c r="K162" s="457">
        <v>0</v>
      </c>
      <c r="L162" s="457">
        <v>442.73527716999996</v>
      </c>
      <c r="M162" s="457">
        <f t="shared" si="14"/>
        <v>218.33345851744929</v>
      </c>
      <c r="N162" s="454">
        <f t="shared" si="12"/>
        <v>-88.332301422135657</v>
      </c>
      <c r="O162" s="49">
        <f>'[10]ENERO '!O159+[10]FEBRERO!O159+[10]MARZO!O159+[10]ABRIL!O159+[10]MAYO!O159+[10]JUNIO!O159+[10]JULIO!O159+[10]AGOSTO!O159+[10]SEPTIEMBRE!O159+[10]OCTUBRE!O159+[10]NOVIEMBRE!O159+[10]DICIEMBRE!O159</f>
        <v>641.33542299999999</v>
      </c>
      <c r="P162" s="49">
        <f>'[10]ENERO '!P159+[10]FEBRERO!P159+[10]MARZO!P159+[10]ABRIL!P159+[10]MAYO!P159+[10]JUNIO!P159+[10]JULIO!P159+[10]AGOSTO!P159+[10]SEPTIEMBRE!P159+[10]OCTUBRE!P159+[10]NOVIEMBRE!P159+[10]DICIEMBRE!P159</f>
        <v>2010</v>
      </c>
      <c r="Q162" s="50">
        <f t="shared" si="13"/>
        <v>2651.335423</v>
      </c>
      <c r="R162" s="49">
        <f>'[10]ENERO '!R159+[10]FEBRERO!R159+[10]MARZO!R159+[10]ABRIL!R159+[10]MAYO!R159+[10]JUNIO!R159+[10]JULIO!R159+[10]AGOSTO!R159+[10]SEPTIEMBRE!R159+[10]OCTUBRE!R159+[10]NOVIEMBRE!R159+[10]DICIEMBRE!R159</f>
        <v>570.54375603999995</v>
      </c>
      <c r="S162" s="49">
        <v>78.180139370000006</v>
      </c>
      <c r="T162" s="50">
        <f t="shared" si="15"/>
        <v>648.72389540999995</v>
      </c>
    </row>
    <row r="163" spans="1:20" s="53" customFormat="1" ht="13.5" x14ac:dyDescent="0.25">
      <c r="A163" s="459">
        <v>176</v>
      </c>
      <c r="B163" s="455" t="s">
        <v>505</v>
      </c>
      <c r="C163" s="456" t="s">
        <v>656</v>
      </c>
      <c r="D163" s="457">
        <v>175.72834999999998</v>
      </c>
      <c r="E163" s="458">
        <v>58.264934999999994</v>
      </c>
      <c r="F163" s="458">
        <v>0</v>
      </c>
      <c r="G163" s="457">
        <v>12.999997</v>
      </c>
      <c r="H163" s="454">
        <f t="shared" si="11"/>
        <v>104.46341799999999</v>
      </c>
      <c r="I163" s="457">
        <v>137.57795635720902</v>
      </c>
      <c r="J163" s="457">
        <v>55.382624421335919</v>
      </c>
      <c r="K163" s="457">
        <v>0</v>
      </c>
      <c r="L163" s="457">
        <v>11.426824039999998</v>
      </c>
      <c r="M163" s="457">
        <f t="shared" si="14"/>
        <v>70.7685078958731</v>
      </c>
      <c r="N163" s="454">
        <f t="shared" si="12"/>
        <v>-32.255224603245217</v>
      </c>
      <c r="O163" s="49">
        <f>'[10]ENERO '!O160+[10]FEBRERO!O160+[10]MARZO!O160+[10]ABRIL!O160+[10]MAYO!O160+[10]JUNIO!O160+[10]JULIO!O160+[10]AGOSTO!O160+[10]SEPTIEMBRE!O160+[10]OCTUBRE!O160+[10]NOVIEMBRE!O160+[10]DICIEMBRE!O160</f>
        <v>49.999995999999996</v>
      </c>
      <c r="P163" s="49">
        <f>'[10]ENERO '!P160+[10]FEBRERO!P160+[10]MARZO!P160+[10]ABRIL!P160+[10]MAYO!P160+[10]JUNIO!P160+[10]JULIO!P160+[10]AGOSTO!P160+[10]SEPTIEMBRE!P160+[10]OCTUBRE!P160+[10]NOVIEMBRE!P160+[10]DICIEMBRE!P160</f>
        <v>8.264939</v>
      </c>
      <c r="Q163" s="50">
        <f t="shared" si="13"/>
        <v>58.264934999999994</v>
      </c>
      <c r="R163" s="49">
        <f>'[10]ENERO '!R160+[10]FEBRERO!R160+[10]MARZO!R160+[10]ABRIL!R160+[10]MAYO!R160+[10]JUNIO!R160+[10]JULIO!R160+[10]AGOSTO!R160+[10]SEPTIEMBRE!R160+[10]OCTUBRE!R160+[10]NOVIEMBRE!R160+[10]DICIEMBRE!R160</f>
        <v>47.888093339999998</v>
      </c>
      <c r="S163" s="49">
        <v>7.4945310813359178</v>
      </c>
      <c r="T163" s="50">
        <f t="shared" si="15"/>
        <v>55.382624421335919</v>
      </c>
    </row>
    <row r="164" spans="1:20" s="53" customFormat="1" ht="13.5" x14ac:dyDescent="0.25">
      <c r="A164" s="459">
        <v>177</v>
      </c>
      <c r="B164" s="455" t="s">
        <v>505</v>
      </c>
      <c r="C164" s="456" t="s">
        <v>657</v>
      </c>
      <c r="D164" s="457">
        <v>20.472413000000003</v>
      </c>
      <c r="E164" s="458">
        <v>4.0011060000000001</v>
      </c>
      <c r="F164" s="458">
        <v>0</v>
      </c>
      <c r="G164" s="457">
        <v>0.16847800000000002</v>
      </c>
      <c r="H164" s="454">
        <f t="shared" si="11"/>
        <v>16.302829000000003</v>
      </c>
      <c r="I164" s="457">
        <v>3.3180487385963513</v>
      </c>
      <c r="J164" s="457">
        <v>1.4942619129609698</v>
      </c>
      <c r="K164" s="457">
        <v>0</v>
      </c>
      <c r="L164" s="457">
        <v>0.11702097000000002</v>
      </c>
      <c r="M164" s="457">
        <f t="shared" si="14"/>
        <v>1.7067658556353815</v>
      </c>
      <c r="N164" s="454">
        <f t="shared" si="12"/>
        <v>-89.530860836267252</v>
      </c>
      <c r="O164" s="49">
        <f>'[10]ENERO '!O161+[10]FEBRERO!O161+[10]MARZO!O161+[10]ABRIL!O161+[10]MAYO!O161+[10]JUNIO!O161+[10]JULIO!O161+[10]AGOSTO!O161+[10]SEPTIEMBRE!O161+[10]OCTUBRE!O161+[10]NOVIEMBRE!O161+[10]DICIEMBRE!O161</f>
        <v>2.4829929999999996</v>
      </c>
      <c r="P164" s="49">
        <f>'[10]ENERO '!P161+[10]FEBRERO!P161+[10]MARZO!P161+[10]ABRIL!P161+[10]MAYO!P161+[10]JUNIO!P161+[10]JULIO!P161+[10]AGOSTO!P161+[10]SEPTIEMBRE!P161+[10]OCTUBRE!P161+[10]NOVIEMBRE!P161+[10]DICIEMBRE!P161</f>
        <v>1.5181130000000003</v>
      </c>
      <c r="Q164" s="50">
        <f t="shared" si="13"/>
        <v>4.0011060000000001</v>
      </c>
      <c r="R164" s="49">
        <f>'[10]ENERO '!R161+[10]FEBRERO!R161+[10]MARZO!R161+[10]ABRIL!R161+[10]MAYO!R161+[10]JUNIO!R161+[10]JULIO!R161+[10]AGOSTO!R161+[10]SEPTIEMBRE!R161+[10]OCTUBRE!R161+[10]NOVIEMBRE!R161+[10]DICIEMBRE!R161</f>
        <v>0.77316649000000015</v>
      </c>
      <c r="S164" s="49">
        <v>0.72109542296096962</v>
      </c>
      <c r="T164" s="50">
        <f t="shared" si="15"/>
        <v>1.4942619129609698</v>
      </c>
    </row>
    <row r="165" spans="1:20" s="53" customFormat="1" ht="13.5" x14ac:dyDescent="0.25">
      <c r="A165" s="459">
        <v>181</v>
      </c>
      <c r="B165" s="455" t="s">
        <v>574</v>
      </c>
      <c r="C165" s="456" t="s">
        <v>658</v>
      </c>
      <c r="D165" s="457">
        <v>2620.3140679999997</v>
      </c>
      <c r="E165" s="458">
        <v>548.99493900000004</v>
      </c>
      <c r="F165" s="458">
        <v>0</v>
      </c>
      <c r="G165" s="457">
        <v>257.39452999999997</v>
      </c>
      <c r="H165" s="454">
        <f t="shared" si="11"/>
        <v>1813.9245989999995</v>
      </c>
      <c r="I165" s="457">
        <v>27897.497973098663</v>
      </c>
      <c r="J165" s="457">
        <v>527.74866338000004</v>
      </c>
      <c r="K165" s="457">
        <v>0</v>
      </c>
      <c r="L165" s="457">
        <v>247.38105558000001</v>
      </c>
      <c r="M165" s="457">
        <f t="shared" si="14"/>
        <v>27122.368254138662</v>
      </c>
      <c r="N165" s="454" t="str">
        <f t="shared" si="12"/>
        <v>500&lt;</v>
      </c>
      <c r="O165" s="49">
        <f>'[10]ENERO '!O162+[10]FEBRERO!O162+[10]MARZO!O162+[10]ABRIL!O162+[10]MAYO!O162+[10]JUNIO!O162+[10]JULIO!O162+[10]AGOSTO!O162+[10]SEPTIEMBRE!O162+[10]OCTUBRE!O162+[10]NOVIEMBRE!O162+[10]DICIEMBRE!O162</f>
        <v>548.99493900000004</v>
      </c>
      <c r="P165" s="49">
        <f>'[10]ENERO '!P162+[10]FEBRERO!P162+[10]MARZO!P162+[10]ABRIL!P162+[10]MAYO!P162+[10]JUNIO!P162+[10]JULIO!P162+[10]AGOSTO!P162+[10]SEPTIEMBRE!P162+[10]OCTUBRE!P162+[10]NOVIEMBRE!P162+[10]DICIEMBRE!P162</f>
        <v>0</v>
      </c>
      <c r="Q165" s="50">
        <f t="shared" si="13"/>
        <v>548.99493900000004</v>
      </c>
      <c r="R165" s="49">
        <f>'[10]ENERO '!R162+[10]FEBRERO!R162+[10]MARZO!R162+[10]ABRIL!R162+[10]MAYO!R162+[10]JUNIO!R162+[10]JULIO!R162+[10]AGOSTO!R162+[10]SEPTIEMBRE!R162+[10]OCTUBRE!R162+[10]NOVIEMBRE!R162+[10]DICIEMBRE!R162</f>
        <v>527.74866338000004</v>
      </c>
      <c r="S165" s="49">
        <v>0</v>
      </c>
      <c r="T165" s="50">
        <f t="shared" si="15"/>
        <v>527.74866338000004</v>
      </c>
    </row>
    <row r="166" spans="1:20" s="53" customFormat="1" ht="13.5" x14ac:dyDescent="0.25">
      <c r="A166" s="459">
        <v>182</v>
      </c>
      <c r="B166" s="455" t="s">
        <v>582</v>
      </c>
      <c r="C166" s="456" t="s">
        <v>659</v>
      </c>
      <c r="D166" s="457">
        <v>0</v>
      </c>
      <c r="E166" s="458">
        <v>0</v>
      </c>
      <c r="F166" s="458">
        <v>0</v>
      </c>
      <c r="G166" s="457">
        <v>0</v>
      </c>
      <c r="H166" s="454">
        <f t="shared" si="11"/>
        <v>0</v>
      </c>
      <c r="I166" s="457">
        <v>0</v>
      </c>
      <c r="J166" s="457">
        <v>0</v>
      </c>
      <c r="K166" s="457">
        <v>0</v>
      </c>
      <c r="L166" s="457">
        <v>0</v>
      </c>
      <c r="M166" s="457">
        <f t="shared" si="14"/>
        <v>0</v>
      </c>
      <c r="N166" s="454" t="str">
        <f t="shared" si="12"/>
        <v>N.A.</v>
      </c>
      <c r="O166" s="49">
        <f>'[10]ENERO '!O163+[10]FEBRERO!O163+[10]MARZO!O163+[10]ABRIL!O163+[10]MAYO!O163+[10]JUNIO!O163+[10]JULIO!O163+[10]AGOSTO!O163+[10]SEPTIEMBRE!O163+[10]OCTUBRE!O163+[10]NOVIEMBRE!O163+[10]DICIEMBRE!O163</f>
        <v>0</v>
      </c>
      <c r="P166" s="49">
        <f>'[10]ENERO '!P163+[10]FEBRERO!P163+[10]MARZO!P163+[10]ABRIL!P163+[10]MAYO!P163+[10]JUNIO!P163+[10]JULIO!P163+[10]AGOSTO!P163+[10]SEPTIEMBRE!P163+[10]OCTUBRE!P163+[10]NOVIEMBRE!P163+[10]DICIEMBRE!P163</f>
        <v>0</v>
      </c>
      <c r="Q166" s="50">
        <f t="shared" si="13"/>
        <v>0</v>
      </c>
      <c r="R166" s="49">
        <f>'[10]ENERO '!R163+[10]FEBRERO!R163+[10]MARZO!R163+[10]ABRIL!R163+[10]MAYO!R163+[10]JUNIO!R163+[10]JULIO!R163+[10]AGOSTO!R163+[10]SEPTIEMBRE!R163+[10]OCTUBRE!R163+[10]NOVIEMBRE!R163+[10]DICIEMBRE!R163</f>
        <v>0</v>
      </c>
      <c r="S166" s="49">
        <v>0</v>
      </c>
      <c r="T166" s="50">
        <f t="shared" si="15"/>
        <v>0</v>
      </c>
    </row>
    <row r="167" spans="1:20" s="53" customFormat="1" ht="13.5" x14ac:dyDescent="0.25">
      <c r="A167" s="459">
        <v>183</v>
      </c>
      <c r="B167" s="455" t="s">
        <v>574</v>
      </c>
      <c r="C167" s="456" t="s">
        <v>660</v>
      </c>
      <c r="D167" s="457">
        <v>0</v>
      </c>
      <c r="E167" s="458">
        <v>0</v>
      </c>
      <c r="F167" s="458">
        <v>0</v>
      </c>
      <c r="G167" s="457">
        <v>0</v>
      </c>
      <c r="H167" s="454">
        <f t="shared" si="11"/>
        <v>0</v>
      </c>
      <c r="I167" s="457">
        <v>0</v>
      </c>
      <c r="J167" s="457">
        <v>0</v>
      </c>
      <c r="K167" s="457">
        <v>0</v>
      </c>
      <c r="L167" s="457">
        <v>0</v>
      </c>
      <c r="M167" s="457">
        <f t="shared" si="14"/>
        <v>0</v>
      </c>
      <c r="N167" s="454" t="str">
        <f t="shared" si="12"/>
        <v>N.A.</v>
      </c>
      <c r="O167" s="49">
        <f>'[10]ENERO '!O164+[10]FEBRERO!O164+[10]MARZO!O164+[10]ABRIL!O164+[10]MAYO!O164+[10]JUNIO!O164+[10]JULIO!O164+[10]AGOSTO!O164+[10]SEPTIEMBRE!O164+[10]OCTUBRE!O164+[10]NOVIEMBRE!O164+[10]DICIEMBRE!O164</f>
        <v>0</v>
      </c>
      <c r="P167" s="49">
        <f>'[10]ENERO '!P164+[10]FEBRERO!P164+[10]MARZO!P164+[10]ABRIL!P164+[10]MAYO!P164+[10]JUNIO!P164+[10]JULIO!P164+[10]AGOSTO!P164+[10]SEPTIEMBRE!P164+[10]OCTUBRE!P164+[10]NOVIEMBRE!P164+[10]DICIEMBRE!P164</f>
        <v>0</v>
      </c>
      <c r="Q167" s="50">
        <f t="shared" si="13"/>
        <v>0</v>
      </c>
      <c r="R167" s="49">
        <f>'[10]ENERO '!R164+[10]FEBRERO!R164+[10]MARZO!R164+[10]ABRIL!R164+[10]MAYO!R164+[10]JUNIO!R164+[10]JULIO!R164+[10]AGOSTO!R164+[10]SEPTIEMBRE!R164+[10]OCTUBRE!R164+[10]NOVIEMBRE!R164+[10]DICIEMBRE!R164</f>
        <v>0</v>
      </c>
      <c r="S167" s="49">
        <v>0</v>
      </c>
      <c r="T167" s="50">
        <f t="shared" si="15"/>
        <v>0</v>
      </c>
    </row>
    <row r="168" spans="1:20" s="53" customFormat="1" ht="13.5" x14ac:dyDescent="0.25">
      <c r="A168" s="459">
        <v>185</v>
      </c>
      <c r="B168" s="455" t="s">
        <v>509</v>
      </c>
      <c r="C168" s="456" t="s">
        <v>661</v>
      </c>
      <c r="D168" s="457">
        <v>215.43652400000005</v>
      </c>
      <c r="E168" s="458">
        <v>102.26920199999999</v>
      </c>
      <c r="F168" s="458">
        <v>0</v>
      </c>
      <c r="G168" s="457">
        <v>11.679688000000009</v>
      </c>
      <c r="H168" s="454">
        <f t="shared" si="11"/>
        <v>101.48763400000004</v>
      </c>
      <c r="I168" s="457">
        <v>195.15855634659721</v>
      </c>
      <c r="J168" s="457">
        <v>86.591728815830422</v>
      </c>
      <c r="K168" s="457">
        <v>0</v>
      </c>
      <c r="L168" s="457">
        <v>8.1795256300000005</v>
      </c>
      <c r="M168" s="457">
        <f t="shared" si="14"/>
        <v>100.38730190076679</v>
      </c>
      <c r="N168" s="454">
        <f t="shared" si="12"/>
        <v>-1.0842031249179143</v>
      </c>
      <c r="O168" s="49">
        <f>'[10]ENERO '!O165+[10]FEBRERO!O165+[10]MARZO!O165+[10]ABRIL!O165+[10]MAYO!O165+[10]JUNIO!O165+[10]JULIO!O165+[10]AGOSTO!O165+[10]SEPTIEMBRE!O165+[10]OCTUBRE!O165+[10]NOVIEMBRE!O165+[10]DICIEMBRE!O165</f>
        <v>52.807283000000005</v>
      </c>
      <c r="P168" s="49">
        <f>'[10]ENERO '!P165+[10]FEBRERO!P165+[10]MARZO!P165+[10]ABRIL!P165+[10]MAYO!P165+[10]JUNIO!P165+[10]JULIO!P165+[10]AGOSTO!P165+[10]SEPTIEMBRE!P165+[10]OCTUBRE!P165+[10]NOVIEMBRE!P165+[10]DICIEMBRE!P165</f>
        <v>49.461918999999988</v>
      </c>
      <c r="Q168" s="50">
        <f t="shared" si="13"/>
        <v>102.26920199999999</v>
      </c>
      <c r="R168" s="49">
        <f>'[10]ENERO '!R165+[10]FEBRERO!R165+[10]MARZO!R165+[10]ABRIL!R165+[10]MAYO!R165+[10]JUNIO!R165+[10]JULIO!R165+[10]AGOSTO!R165+[10]SEPTIEMBRE!R165+[10]OCTUBRE!R165+[10]NOVIEMBRE!R165+[10]DICIEMBRE!R165</f>
        <v>33.153813240000005</v>
      </c>
      <c r="S168" s="49">
        <v>53.437915575830417</v>
      </c>
      <c r="T168" s="50">
        <f t="shared" si="15"/>
        <v>86.591728815830422</v>
      </c>
    </row>
    <row r="169" spans="1:20" s="53" customFormat="1" ht="13.5" x14ac:dyDescent="0.25">
      <c r="A169" s="459">
        <v>188</v>
      </c>
      <c r="B169" s="455" t="s">
        <v>509</v>
      </c>
      <c r="C169" s="456" t="s">
        <v>662</v>
      </c>
      <c r="D169" s="457">
        <v>2923.9260159999999</v>
      </c>
      <c r="E169" s="458">
        <v>374.6318</v>
      </c>
      <c r="F169" s="458">
        <v>0</v>
      </c>
      <c r="G169" s="457">
        <v>59.988149000000007</v>
      </c>
      <c r="H169" s="454">
        <f t="shared" si="11"/>
        <v>2489.306067</v>
      </c>
      <c r="I169" s="457">
        <v>647.39452202870712</v>
      </c>
      <c r="J169" s="457">
        <v>276.86446299104603</v>
      </c>
      <c r="K169" s="457">
        <v>0</v>
      </c>
      <c r="L169" s="457">
        <v>37.51781158</v>
      </c>
      <c r="M169" s="457">
        <f t="shared" si="14"/>
        <v>333.01224745766109</v>
      </c>
      <c r="N169" s="454">
        <f t="shared" si="12"/>
        <v>-86.622285950598581</v>
      </c>
      <c r="O169" s="49">
        <f>'[10]ENERO '!O166+[10]FEBRERO!O166+[10]MARZO!O166+[10]ABRIL!O166+[10]MAYO!O166+[10]JUNIO!O166+[10]JULIO!O166+[10]AGOSTO!O166+[10]SEPTIEMBRE!O166+[10]OCTUBRE!O166+[10]NOVIEMBRE!O166+[10]DICIEMBRE!O166</f>
        <v>334.46351800000002</v>
      </c>
      <c r="P169" s="49">
        <f>'[10]ENERO '!P166+[10]FEBRERO!P166+[10]MARZO!P166+[10]ABRIL!P166+[10]MAYO!P166+[10]JUNIO!P166+[10]JULIO!P166+[10]AGOSTO!P166+[10]SEPTIEMBRE!P166+[10]OCTUBRE!P166+[10]NOVIEMBRE!P166+[10]DICIEMBRE!P166</f>
        <v>40.168282000000005</v>
      </c>
      <c r="Q169" s="50">
        <f t="shared" si="13"/>
        <v>374.6318</v>
      </c>
      <c r="R169" s="49">
        <f>'[10]ENERO '!R166+[10]FEBRERO!R166+[10]MARZO!R166+[10]ABRIL!R166+[10]MAYO!R166+[10]JUNIO!R166+[10]JULIO!R166+[10]AGOSTO!R166+[10]SEPTIEMBRE!R166+[10]OCTUBRE!R166+[10]NOVIEMBRE!R166+[10]DICIEMBRE!R166</f>
        <v>183.82305842999997</v>
      </c>
      <c r="S169" s="49">
        <v>93.041404561046022</v>
      </c>
      <c r="T169" s="50">
        <f t="shared" si="15"/>
        <v>276.86446299104603</v>
      </c>
    </row>
    <row r="170" spans="1:20" s="53" customFormat="1" ht="13.5" x14ac:dyDescent="0.25">
      <c r="A170" s="459">
        <v>189</v>
      </c>
      <c r="B170" s="455" t="s">
        <v>509</v>
      </c>
      <c r="C170" s="456" t="s">
        <v>663</v>
      </c>
      <c r="D170" s="457">
        <v>84.594569000000021</v>
      </c>
      <c r="E170" s="458">
        <v>40.073630999999992</v>
      </c>
      <c r="F170" s="458">
        <v>0</v>
      </c>
      <c r="G170" s="457">
        <v>7.8416329999999981</v>
      </c>
      <c r="H170" s="454">
        <f t="shared" si="11"/>
        <v>36.679305000000028</v>
      </c>
      <c r="I170" s="457">
        <v>70.437993667030696</v>
      </c>
      <c r="J170" s="457">
        <v>28.952600116056111</v>
      </c>
      <c r="K170" s="457">
        <v>0</v>
      </c>
      <c r="L170" s="457">
        <v>5.2529050700000006</v>
      </c>
      <c r="M170" s="457">
        <f t="shared" si="14"/>
        <v>36.232488480974581</v>
      </c>
      <c r="N170" s="454">
        <f t="shared" si="12"/>
        <v>-1.2181706251670972</v>
      </c>
      <c r="O170" s="49">
        <f>'[10]ENERO '!O167+[10]FEBRERO!O167+[10]MARZO!O167+[10]ABRIL!O167+[10]MAYO!O167+[10]JUNIO!O167+[10]JULIO!O167+[10]AGOSTO!O167+[10]SEPTIEMBRE!O167+[10]OCTUBRE!O167+[10]NOVIEMBRE!O167+[10]DICIEMBRE!O167</f>
        <v>33.075795999999997</v>
      </c>
      <c r="P170" s="49">
        <f>'[10]ENERO '!P167+[10]FEBRERO!P167+[10]MARZO!P167+[10]ABRIL!P167+[10]MAYO!P167+[10]JUNIO!P167+[10]JULIO!P167+[10]AGOSTO!P167+[10]SEPTIEMBRE!P167+[10]OCTUBRE!P167+[10]NOVIEMBRE!P167+[10]DICIEMBRE!P167</f>
        <v>6.9978349999999976</v>
      </c>
      <c r="Q170" s="50">
        <f t="shared" si="13"/>
        <v>40.073630999999992</v>
      </c>
      <c r="R170" s="49">
        <f>'[10]ENERO '!R167+[10]FEBRERO!R167+[10]MARZO!R167+[10]ABRIL!R167+[10]MAYO!R167+[10]JUNIO!R167+[10]JULIO!R167+[10]AGOSTO!R167+[10]SEPTIEMBRE!R167+[10]OCTUBRE!R167+[10]NOVIEMBRE!R167+[10]DICIEMBRE!R167</f>
        <v>21.503145669999999</v>
      </c>
      <c r="S170" s="49">
        <v>7.4494544460561132</v>
      </c>
      <c r="T170" s="50">
        <f t="shared" si="15"/>
        <v>28.952600116056111</v>
      </c>
    </row>
    <row r="171" spans="1:20" s="53" customFormat="1" ht="13.5" x14ac:dyDescent="0.25">
      <c r="A171" s="459">
        <v>190</v>
      </c>
      <c r="B171" s="455" t="s">
        <v>509</v>
      </c>
      <c r="C171" s="456" t="s">
        <v>664</v>
      </c>
      <c r="D171" s="457">
        <v>235.85131000000004</v>
      </c>
      <c r="E171" s="458">
        <v>110.42140099999999</v>
      </c>
      <c r="F171" s="458">
        <v>0</v>
      </c>
      <c r="G171" s="457">
        <v>21.181962999999989</v>
      </c>
      <c r="H171" s="454">
        <f t="shared" si="11"/>
        <v>104.24794600000007</v>
      </c>
      <c r="I171" s="457">
        <v>175.46461513046461</v>
      </c>
      <c r="J171" s="457">
        <v>68.70745916507417</v>
      </c>
      <c r="K171" s="457">
        <v>0</v>
      </c>
      <c r="L171" s="457">
        <v>16.500189339999999</v>
      </c>
      <c r="M171" s="457">
        <f t="shared" si="14"/>
        <v>90.256966625390447</v>
      </c>
      <c r="N171" s="454">
        <f t="shared" si="12"/>
        <v>-13.420868143157097</v>
      </c>
      <c r="O171" s="49">
        <f>'[10]ENERO '!O168+[10]FEBRERO!O168+[10]MARZO!O168+[10]ABRIL!O168+[10]MAYO!O168+[10]JUNIO!O168+[10]JULIO!O168+[10]AGOSTO!O168+[10]SEPTIEMBRE!O168+[10]OCTUBRE!O168+[10]NOVIEMBRE!O168+[10]DICIEMBRE!O168</f>
        <v>93.56724899999999</v>
      </c>
      <c r="P171" s="49">
        <f>'[10]ENERO '!P168+[10]FEBRERO!P168+[10]MARZO!P168+[10]ABRIL!P168+[10]MAYO!P168+[10]JUNIO!P168+[10]JULIO!P168+[10]AGOSTO!P168+[10]SEPTIEMBRE!P168+[10]OCTUBRE!P168+[10]NOVIEMBRE!P168+[10]DICIEMBRE!P168</f>
        <v>16.854152000000003</v>
      </c>
      <c r="Q171" s="50">
        <f t="shared" si="13"/>
        <v>110.42140099999999</v>
      </c>
      <c r="R171" s="49">
        <f>'[10]ENERO '!R168+[10]FEBRERO!R168+[10]MARZO!R168+[10]ABRIL!R168+[10]MAYO!R168+[10]JUNIO!R168+[10]JULIO!R168+[10]AGOSTO!R168+[10]SEPTIEMBRE!R168+[10]OCTUBRE!R168+[10]NOVIEMBRE!R168+[10]DICIEMBRE!R168</f>
        <v>51.054575659999998</v>
      </c>
      <c r="S171" s="49">
        <v>17.652883505074172</v>
      </c>
      <c r="T171" s="50">
        <f t="shared" si="15"/>
        <v>68.70745916507417</v>
      </c>
    </row>
    <row r="172" spans="1:20" s="53" customFormat="1" ht="13.5" x14ac:dyDescent="0.25">
      <c r="A172" s="459">
        <v>191</v>
      </c>
      <c r="B172" s="463" t="s">
        <v>615</v>
      </c>
      <c r="C172" s="462" t="s">
        <v>665</v>
      </c>
      <c r="D172" s="457">
        <v>27.257489000000003</v>
      </c>
      <c r="E172" s="458">
        <v>12.687060000000002</v>
      </c>
      <c r="F172" s="458">
        <v>0</v>
      </c>
      <c r="G172" s="457">
        <v>1.7582269999999998</v>
      </c>
      <c r="H172" s="454">
        <f t="shared" si="11"/>
        <v>12.812202000000001</v>
      </c>
      <c r="I172" s="457">
        <v>23.837247864291172</v>
      </c>
      <c r="J172" s="457">
        <v>10.173357417823397</v>
      </c>
      <c r="K172" s="457">
        <v>0</v>
      </c>
      <c r="L172" s="457">
        <v>1.4022858899999999</v>
      </c>
      <c r="M172" s="457">
        <f t="shared" si="14"/>
        <v>12.261604556467775</v>
      </c>
      <c r="N172" s="454">
        <f t="shared" si="12"/>
        <v>-4.2974458530409194</v>
      </c>
      <c r="O172" s="49">
        <f>'[10]ENERO '!O169+[10]FEBRERO!O169+[10]MARZO!O169+[10]ABRIL!O169+[10]MAYO!O169+[10]JUNIO!O169+[10]JULIO!O169+[10]AGOSTO!O169+[10]SEPTIEMBRE!O169+[10]OCTUBRE!O169+[10]NOVIEMBRE!O169+[10]DICIEMBRE!O169</f>
        <v>9.4971500000000013</v>
      </c>
      <c r="P172" s="49">
        <f>'[10]ENERO '!P169+[10]FEBRERO!P169+[10]MARZO!P169+[10]ABRIL!P169+[10]MAYO!P169+[10]JUNIO!P169+[10]JULIO!P169+[10]AGOSTO!P169+[10]SEPTIEMBRE!P169+[10]OCTUBRE!P169+[10]NOVIEMBRE!P169+[10]DICIEMBRE!P169</f>
        <v>3.1899100000000007</v>
      </c>
      <c r="Q172" s="50">
        <f t="shared" si="13"/>
        <v>12.687060000000002</v>
      </c>
      <c r="R172" s="49">
        <f>'[10]ENERO '!R169+[10]FEBRERO!R169+[10]MARZO!R169+[10]ABRIL!R169+[10]MAYO!R169+[10]JUNIO!R169+[10]JULIO!R169+[10]AGOSTO!R169+[10]SEPTIEMBRE!R169+[10]OCTUBRE!R169+[10]NOVIEMBRE!R169+[10]DICIEMBRE!R169</f>
        <v>6.7541809199999996</v>
      </c>
      <c r="S172" s="49">
        <v>3.4191764978233961</v>
      </c>
      <c r="T172" s="50">
        <f t="shared" si="15"/>
        <v>10.173357417823397</v>
      </c>
    </row>
    <row r="173" spans="1:20" s="53" customFormat="1" ht="13.5" x14ac:dyDescent="0.25">
      <c r="A173" s="459">
        <v>192</v>
      </c>
      <c r="B173" s="463" t="s">
        <v>509</v>
      </c>
      <c r="C173" s="462" t="s">
        <v>666</v>
      </c>
      <c r="D173" s="457">
        <v>205.41765799999996</v>
      </c>
      <c r="E173" s="458">
        <v>93.526384999999991</v>
      </c>
      <c r="F173" s="458">
        <v>0</v>
      </c>
      <c r="G173" s="457">
        <v>13.604021999999999</v>
      </c>
      <c r="H173" s="454">
        <f t="shared" si="11"/>
        <v>98.287250999999969</v>
      </c>
      <c r="I173" s="457">
        <v>163.22327595088873</v>
      </c>
      <c r="J173" s="457">
        <v>68.745638520258467</v>
      </c>
      <c r="K173" s="457">
        <v>0</v>
      </c>
      <c r="L173" s="457">
        <v>10.517473790000002</v>
      </c>
      <c r="M173" s="457">
        <f t="shared" si="14"/>
        <v>83.96016364063027</v>
      </c>
      <c r="N173" s="454">
        <f t="shared" si="12"/>
        <v>-14.576750507926715</v>
      </c>
      <c r="O173" s="49">
        <f>'[10]ENERO '!O170+[10]FEBRERO!O170+[10]MARZO!O170+[10]ABRIL!O170+[10]MAYO!O170+[10]JUNIO!O170+[10]JULIO!O170+[10]AGOSTO!O170+[10]SEPTIEMBRE!O170+[10]OCTUBRE!O170+[10]NOVIEMBRE!O170+[10]DICIEMBRE!O170</f>
        <v>79.446656999999988</v>
      </c>
      <c r="P173" s="49">
        <f>'[10]ENERO '!P170+[10]FEBRERO!P170+[10]MARZO!P170+[10]ABRIL!P170+[10]MAYO!P170+[10]JUNIO!P170+[10]JULIO!P170+[10]AGOSTO!P170+[10]SEPTIEMBRE!P170+[10]OCTUBRE!P170+[10]NOVIEMBRE!P170+[10]DICIEMBRE!P170</f>
        <v>14.079728000000005</v>
      </c>
      <c r="Q173" s="50">
        <f t="shared" si="13"/>
        <v>93.526384999999991</v>
      </c>
      <c r="R173" s="49">
        <f>'[10]ENERO '!R170+[10]FEBRERO!R170+[10]MARZO!R170+[10]ABRIL!R170+[10]MAYO!R170+[10]JUNIO!R170+[10]JULIO!R170+[10]AGOSTO!R170+[10]SEPTIEMBRE!R170+[10]OCTUBRE!R170+[10]NOVIEMBRE!R170+[10]DICIEMBRE!R170</f>
        <v>54.135179409999999</v>
      </c>
      <c r="S173" s="49">
        <v>14.610459110258473</v>
      </c>
      <c r="T173" s="50">
        <f t="shared" si="15"/>
        <v>68.745638520258467</v>
      </c>
    </row>
    <row r="174" spans="1:20" s="53" customFormat="1" ht="13.5" x14ac:dyDescent="0.25">
      <c r="A174" s="459">
        <v>193</v>
      </c>
      <c r="B174" s="463" t="s">
        <v>615</v>
      </c>
      <c r="C174" s="462" t="s">
        <v>667</v>
      </c>
      <c r="D174" s="457">
        <v>30.414334999999991</v>
      </c>
      <c r="E174" s="458">
        <v>14.724677000000003</v>
      </c>
      <c r="F174" s="458">
        <v>0</v>
      </c>
      <c r="G174" s="457">
        <v>0.81792899999999968</v>
      </c>
      <c r="H174" s="454">
        <f t="shared" si="11"/>
        <v>14.871728999999988</v>
      </c>
      <c r="I174" s="457">
        <v>25.652287742100491</v>
      </c>
      <c r="J174" s="457">
        <v>11.894868029180399</v>
      </c>
      <c r="K174" s="457">
        <v>0</v>
      </c>
      <c r="L174" s="457">
        <v>0.56217991999999994</v>
      </c>
      <c r="M174" s="457">
        <f t="shared" si="14"/>
        <v>13.195239792920091</v>
      </c>
      <c r="N174" s="454">
        <f t="shared" si="12"/>
        <v>-11.272994599887463</v>
      </c>
      <c r="O174" s="49">
        <f>'[10]ENERO '!O171+[10]FEBRERO!O171+[10]MARZO!O171+[10]ABRIL!O171+[10]MAYO!O171+[10]JUNIO!O171+[10]JULIO!O171+[10]AGOSTO!O171+[10]SEPTIEMBRE!O171+[10]OCTUBRE!O171+[10]NOVIEMBRE!O171+[10]DICIEMBRE!O171</f>
        <v>7.6512860000000007</v>
      </c>
      <c r="P174" s="49">
        <f>'[10]ENERO '!P171+[10]FEBRERO!P171+[10]MARZO!P171+[10]ABRIL!P171+[10]MAYO!P171+[10]JUNIO!P171+[10]JULIO!P171+[10]AGOSTO!P171+[10]SEPTIEMBRE!P171+[10]OCTUBRE!P171+[10]NOVIEMBRE!P171+[10]DICIEMBRE!P171</f>
        <v>7.0733910000000018</v>
      </c>
      <c r="Q174" s="50">
        <f t="shared" si="13"/>
        <v>14.724677000000003</v>
      </c>
      <c r="R174" s="49">
        <f>'[10]ENERO '!R171+[10]FEBRERO!R171+[10]MARZO!R171+[10]ABRIL!R171+[10]MAYO!R171+[10]JUNIO!R171+[10]JULIO!R171+[10]AGOSTO!R171+[10]SEPTIEMBRE!R171+[10]OCTUBRE!R171+[10]NOVIEMBRE!R171+[10]DICIEMBRE!R171</f>
        <v>4.9508793600000001</v>
      </c>
      <c r="S174" s="49">
        <v>6.9439886691803991</v>
      </c>
      <c r="T174" s="50">
        <f t="shared" si="15"/>
        <v>11.894868029180399</v>
      </c>
    </row>
    <row r="175" spans="1:20" s="53" customFormat="1" ht="13.5" x14ac:dyDescent="0.25">
      <c r="A175" s="459">
        <v>194</v>
      </c>
      <c r="B175" s="463" t="s">
        <v>509</v>
      </c>
      <c r="C175" s="462" t="s">
        <v>668</v>
      </c>
      <c r="D175" s="457">
        <v>175.69415999999998</v>
      </c>
      <c r="E175" s="458">
        <v>58.786992000000005</v>
      </c>
      <c r="F175" s="458">
        <v>0</v>
      </c>
      <c r="G175" s="457">
        <v>9.9999909999999996</v>
      </c>
      <c r="H175" s="454">
        <f t="shared" si="11"/>
        <v>106.90717699999999</v>
      </c>
      <c r="I175" s="457">
        <v>131.97440560547199</v>
      </c>
      <c r="J175" s="457">
        <v>55.086842418198898</v>
      </c>
      <c r="K175" s="457">
        <v>0</v>
      </c>
      <c r="L175" s="457">
        <v>9.0014565799999993</v>
      </c>
      <c r="M175" s="457">
        <f t="shared" si="14"/>
        <v>67.886106607273092</v>
      </c>
      <c r="N175" s="454">
        <f t="shared" si="12"/>
        <v>-36.499953967287816</v>
      </c>
      <c r="O175" s="49">
        <f>'[10]ENERO '!O172+[10]FEBRERO!O172+[10]MARZO!O172+[10]ABRIL!O172+[10]MAYO!O172+[10]JUNIO!O172+[10]JULIO!O172+[10]AGOSTO!O172+[10]SEPTIEMBRE!O172+[10]OCTUBRE!O172+[10]NOVIEMBRE!O172+[10]DICIEMBRE!O172</f>
        <v>50.999991000000009</v>
      </c>
      <c r="P175" s="49">
        <f>'[10]ENERO '!P172+[10]FEBRERO!P172+[10]MARZO!P172+[10]ABRIL!P172+[10]MAYO!P172+[10]JUNIO!P172+[10]JULIO!P172+[10]AGOSTO!P172+[10]SEPTIEMBRE!P172+[10]OCTUBRE!P172+[10]NOVIEMBRE!P172+[10]DICIEMBRE!P172</f>
        <v>7.7870009999999992</v>
      </c>
      <c r="Q175" s="50">
        <f t="shared" si="13"/>
        <v>58.786992000000005</v>
      </c>
      <c r="R175" s="49">
        <f>'[10]ENERO '!R172+[10]FEBRERO!R172+[10]MARZO!R172+[10]ABRIL!R172+[10]MAYO!R172+[10]JUNIO!R172+[10]JULIO!R172+[10]AGOSTO!R172+[10]SEPTIEMBRE!R172+[10]OCTUBRE!R172+[10]NOVIEMBRE!R172+[10]DICIEMBRE!R172</f>
        <v>47.499086200000008</v>
      </c>
      <c r="S175" s="49">
        <v>7.5877562181988889</v>
      </c>
      <c r="T175" s="50">
        <f t="shared" si="15"/>
        <v>55.086842418198898</v>
      </c>
    </row>
    <row r="176" spans="1:20" s="53" customFormat="1" ht="13.5" x14ac:dyDescent="0.25">
      <c r="A176" s="459">
        <v>195</v>
      </c>
      <c r="B176" s="455" t="s">
        <v>509</v>
      </c>
      <c r="C176" s="456" t="s">
        <v>669</v>
      </c>
      <c r="D176" s="457">
        <v>445.75148899999982</v>
      </c>
      <c r="E176" s="458">
        <v>152.20726999999997</v>
      </c>
      <c r="F176" s="458">
        <v>0</v>
      </c>
      <c r="G176" s="457">
        <v>20.000003000000007</v>
      </c>
      <c r="H176" s="454">
        <f t="shared" si="11"/>
        <v>273.54421599999989</v>
      </c>
      <c r="I176" s="457">
        <v>291.69656874602379</v>
      </c>
      <c r="J176" s="457">
        <v>121.1126885584036</v>
      </c>
      <c r="K176" s="457">
        <v>0</v>
      </c>
      <c r="L176" s="457">
        <v>20.538541959999993</v>
      </c>
      <c r="M176" s="457">
        <f t="shared" si="14"/>
        <v>150.04533822762019</v>
      </c>
      <c r="N176" s="454">
        <f t="shared" si="12"/>
        <v>-45.147683829066871</v>
      </c>
      <c r="O176" s="49">
        <f>'[10]ENERO '!O173+[10]FEBRERO!O173+[10]MARZO!O173+[10]ABRIL!O173+[10]MAYO!O173+[10]JUNIO!O173+[10]JULIO!O173+[10]AGOSTO!O173+[10]SEPTIEMBRE!O173+[10]OCTUBRE!O173+[10]NOVIEMBRE!O173+[10]DICIEMBRE!O173</f>
        <v>129.59999599999998</v>
      </c>
      <c r="P176" s="49">
        <f>'[10]ENERO '!P173+[10]FEBRERO!P173+[10]MARZO!P173+[10]ABRIL!P173+[10]MAYO!P173+[10]JUNIO!P173+[10]JULIO!P173+[10]AGOSTO!P173+[10]SEPTIEMBRE!P173+[10]OCTUBRE!P173+[10]NOVIEMBRE!P173+[10]DICIEMBRE!P173</f>
        <v>22.607274</v>
      </c>
      <c r="Q176" s="50">
        <f t="shared" si="13"/>
        <v>152.20726999999997</v>
      </c>
      <c r="R176" s="49">
        <f>'[10]ENERO '!R173+[10]FEBRERO!R173+[10]MARZO!R173+[10]ABRIL!R173+[10]MAYO!R173+[10]JUNIO!R173+[10]JULIO!R173+[10]AGOSTO!R173+[10]SEPTIEMBRE!R173+[10]OCTUBRE!R173+[10]NOVIEMBRE!R173+[10]DICIEMBRE!R173</f>
        <v>99.75160099</v>
      </c>
      <c r="S176" s="49">
        <v>21.361087568403605</v>
      </c>
      <c r="T176" s="50">
        <f t="shared" si="15"/>
        <v>121.1126885584036</v>
      </c>
    </row>
    <row r="177" spans="1:20" s="53" customFormat="1" ht="16.5" customHeight="1" x14ac:dyDescent="0.25">
      <c r="A177" s="459">
        <v>197</v>
      </c>
      <c r="B177" s="455" t="s">
        <v>509</v>
      </c>
      <c r="C177" s="456" t="s">
        <v>670</v>
      </c>
      <c r="D177" s="457">
        <v>65.725874000000005</v>
      </c>
      <c r="E177" s="458">
        <v>34.813541999999998</v>
      </c>
      <c r="F177" s="458">
        <v>0</v>
      </c>
      <c r="G177" s="457">
        <v>4.2434720000000006</v>
      </c>
      <c r="H177" s="454">
        <f t="shared" si="11"/>
        <v>26.668860000000006</v>
      </c>
      <c r="I177" s="457">
        <v>32.411492639301393</v>
      </c>
      <c r="J177" s="457">
        <v>12.955357273187172</v>
      </c>
      <c r="K177" s="457">
        <v>0</v>
      </c>
      <c r="L177" s="457">
        <v>2.7840386699999997</v>
      </c>
      <c r="M177" s="457">
        <f t="shared" si="14"/>
        <v>16.67209669611422</v>
      </c>
      <c r="N177" s="454">
        <f t="shared" si="12"/>
        <v>-37.48477926647702</v>
      </c>
      <c r="O177" s="49">
        <f>'[10]ENERO '!O174+[10]FEBRERO!O174+[10]MARZO!O174+[10]ABRIL!O174+[10]MAYO!O174+[10]JUNIO!O174+[10]JULIO!O174+[10]AGOSTO!O174+[10]SEPTIEMBRE!O174+[10]OCTUBRE!O174+[10]NOVIEMBRE!O174+[10]DICIEMBRE!O174</f>
        <v>32.004145000000001</v>
      </c>
      <c r="P177" s="49">
        <f>'[10]ENERO '!P174+[10]FEBRERO!P174+[10]MARZO!P174+[10]ABRIL!P174+[10]MAYO!P174+[10]JUNIO!P174+[10]JULIO!P174+[10]AGOSTO!P174+[10]SEPTIEMBRE!P174+[10]OCTUBRE!P174+[10]NOVIEMBRE!P174+[10]DICIEMBRE!P174</f>
        <v>2.8093970000000001</v>
      </c>
      <c r="Q177" s="50">
        <f t="shared" si="13"/>
        <v>34.813541999999998</v>
      </c>
      <c r="R177" s="49">
        <f>'[10]ENERO '!R174+[10]FEBRERO!R174+[10]MARZO!R174+[10]ABRIL!R174+[10]MAYO!R174+[10]JUNIO!R174+[10]JULIO!R174+[10]AGOSTO!R174+[10]SEPTIEMBRE!R174+[10]OCTUBRE!R174+[10]NOVIEMBRE!R174+[10]DICIEMBRE!R174</f>
        <v>9.9689813800000007</v>
      </c>
      <c r="S177" s="49">
        <v>2.9863758931871711</v>
      </c>
      <c r="T177" s="50">
        <f t="shared" si="15"/>
        <v>12.955357273187172</v>
      </c>
    </row>
    <row r="178" spans="1:20" s="53" customFormat="1" ht="13.5" x14ac:dyDescent="0.25">
      <c r="A178" s="459">
        <v>198</v>
      </c>
      <c r="B178" s="455" t="s">
        <v>509</v>
      </c>
      <c r="C178" s="456" t="s">
        <v>671</v>
      </c>
      <c r="D178" s="457">
        <v>126.70581700000001</v>
      </c>
      <c r="E178" s="458">
        <v>57.232941000000004</v>
      </c>
      <c r="F178" s="458">
        <v>0</v>
      </c>
      <c r="G178" s="457">
        <v>13.098245000000002</v>
      </c>
      <c r="H178" s="454">
        <f t="shared" si="11"/>
        <v>56.374631000000008</v>
      </c>
      <c r="I178" s="457">
        <v>104.82460462844267</v>
      </c>
      <c r="J178" s="457">
        <v>41.690324099979293</v>
      </c>
      <c r="K178" s="457">
        <v>0</v>
      </c>
      <c r="L178" s="457">
        <v>9.2137173600000004</v>
      </c>
      <c r="M178" s="457">
        <f t="shared" si="14"/>
        <v>53.920563168463374</v>
      </c>
      <c r="N178" s="454">
        <f t="shared" si="12"/>
        <v>-4.3531421634256606</v>
      </c>
      <c r="O178" s="49">
        <f>'[10]ENERO '!O175+[10]FEBRERO!O175+[10]MARZO!O175+[10]ABRIL!O175+[10]MAYO!O175+[10]JUNIO!O175+[10]JULIO!O175+[10]AGOSTO!O175+[10]SEPTIEMBRE!O175+[10]OCTUBRE!O175+[10]NOVIEMBRE!O175+[10]DICIEMBRE!O175</f>
        <v>42.582815000000004</v>
      </c>
      <c r="P178" s="49">
        <f>'[10]ENERO '!P175+[10]FEBRERO!P175+[10]MARZO!P175+[10]ABRIL!P175+[10]MAYO!P175+[10]JUNIO!P175+[10]JULIO!P175+[10]AGOSTO!P175+[10]SEPTIEMBRE!P175+[10]OCTUBRE!P175+[10]NOVIEMBRE!P175+[10]DICIEMBRE!P175</f>
        <v>14.650126</v>
      </c>
      <c r="Q178" s="50">
        <f t="shared" si="13"/>
        <v>57.232941000000004</v>
      </c>
      <c r="R178" s="49">
        <f>'[10]ENERO '!R175+[10]FEBRERO!R175+[10]MARZO!R175+[10]ABRIL!R175+[10]MAYO!R175+[10]JUNIO!R175+[10]JULIO!R175+[10]AGOSTO!R175+[10]SEPTIEMBRE!R175+[10]OCTUBRE!R175+[10]NOVIEMBRE!R175+[10]DICIEMBRE!R175</f>
        <v>26.211546420000001</v>
      </c>
      <c r="S178" s="49">
        <v>15.478777679979292</v>
      </c>
      <c r="T178" s="50">
        <f t="shared" si="15"/>
        <v>41.690324099979293</v>
      </c>
    </row>
    <row r="179" spans="1:20" s="53" customFormat="1" ht="13.5" x14ac:dyDescent="0.25">
      <c r="A179" s="459">
        <v>199</v>
      </c>
      <c r="B179" s="455" t="s">
        <v>509</v>
      </c>
      <c r="C179" s="456" t="s">
        <v>672</v>
      </c>
      <c r="D179" s="457">
        <v>82.121465000000001</v>
      </c>
      <c r="E179" s="458">
        <v>30.734327000000008</v>
      </c>
      <c r="F179" s="458">
        <v>0</v>
      </c>
      <c r="G179" s="457">
        <v>3.5029680000000001</v>
      </c>
      <c r="H179" s="454">
        <f t="shared" si="11"/>
        <v>47.88416999999999</v>
      </c>
      <c r="I179" s="457">
        <v>50.770699467339853</v>
      </c>
      <c r="J179" s="457">
        <v>21.762317604520454</v>
      </c>
      <c r="K179" s="457">
        <v>0</v>
      </c>
      <c r="L179" s="457">
        <v>2.8925217400000003</v>
      </c>
      <c r="M179" s="457">
        <f t="shared" si="14"/>
        <v>26.115860122819399</v>
      </c>
      <c r="N179" s="454">
        <f t="shared" si="12"/>
        <v>-45.46034707750097</v>
      </c>
      <c r="O179" s="49">
        <f>'[10]ENERO '!O176+[10]FEBRERO!O176+[10]MARZO!O176+[10]ABRIL!O176+[10]MAYO!O176+[10]JUNIO!O176+[10]JULIO!O176+[10]AGOSTO!O176+[10]SEPTIEMBRE!O176+[10]OCTUBRE!O176+[10]NOVIEMBRE!O176+[10]DICIEMBRE!O176</f>
        <v>20.527145000000004</v>
      </c>
      <c r="P179" s="49">
        <f>'[10]ENERO '!P176+[10]FEBRERO!P176+[10]MARZO!P176+[10]ABRIL!P176+[10]MAYO!P176+[10]JUNIO!P176+[10]JULIO!P176+[10]AGOSTO!P176+[10]SEPTIEMBRE!P176+[10]OCTUBRE!P176+[10]NOVIEMBRE!P176+[10]DICIEMBRE!P176</f>
        <v>10.207182000000001</v>
      </c>
      <c r="Q179" s="50">
        <f t="shared" si="13"/>
        <v>30.734327000000008</v>
      </c>
      <c r="R179" s="49">
        <f>'[10]ENERO '!R176+[10]FEBRERO!R176+[10]MARZO!R176+[10]ABRIL!R176+[10]MAYO!R176+[10]JUNIO!R176+[10]JULIO!R176+[10]AGOSTO!R176+[10]SEPTIEMBRE!R176+[10]OCTUBRE!R176+[10]NOVIEMBRE!R176+[10]DICIEMBRE!R176</f>
        <v>10.73462818</v>
      </c>
      <c r="S179" s="49">
        <v>11.027689424520453</v>
      </c>
      <c r="T179" s="50">
        <f t="shared" si="15"/>
        <v>21.762317604520454</v>
      </c>
    </row>
    <row r="180" spans="1:20" s="53" customFormat="1" ht="27" x14ac:dyDescent="0.25">
      <c r="A180" s="459">
        <v>200</v>
      </c>
      <c r="B180" s="455" t="s">
        <v>597</v>
      </c>
      <c r="C180" s="456" t="s">
        <v>673</v>
      </c>
      <c r="D180" s="457">
        <v>377.41152899999997</v>
      </c>
      <c r="E180" s="458">
        <v>118.25525500000002</v>
      </c>
      <c r="F180" s="458">
        <v>0</v>
      </c>
      <c r="G180" s="457">
        <v>32.499991999999999</v>
      </c>
      <c r="H180" s="454">
        <f t="shared" si="11"/>
        <v>226.65628199999995</v>
      </c>
      <c r="I180" s="457">
        <v>293.0416386616987</v>
      </c>
      <c r="J180" s="457">
        <v>114.19110097215149</v>
      </c>
      <c r="K180" s="457">
        <v>0</v>
      </c>
      <c r="L180" s="457">
        <v>28.113311029999998</v>
      </c>
      <c r="M180" s="457">
        <f t="shared" si="14"/>
        <v>150.73722665954719</v>
      </c>
      <c r="N180" s="454">
        <f t="shared" si="12"/>
        <v>-33.495235459854925</v>
      </c>
      <c r="O180" s="49">
        <f>'[10]ENERO '!O177+[10]FEBRERO!O177+[10]MARZO!O177+[10]ABRIL!O177+[10]MAYO!O177+[10]JUNIO!O177+[10]JULIO!O177+[10]AGOSTO!O177+[10]SEPTIEMBRE!O177+[10]OCTUBRE!O177+[10]NOVIEMBRE!O177+[10]DICIEMBRE!O177</f>
        <v>93.000007000000011</v>
      </c>
      <c r="P180" s="49">
        <f>'[10]ENERO '!P177+[10]FEBRERO!P177+[10]MARZO!P177+[10]ABRIL!P177+[10]MAYO!P177+[10]JUNIO!P177+[10]JULIO!P177+[10]AGOSTO!P177+[10]SEPTIEMBRE!P177+[10]OCTUBRE!P177+[10]NOVIEMBRE!P177+[10]DICIEMBRE!P177</f>
        <v>25.255248000000009</v>
      </c>
      <c r="Q180" s="50">
        <f t="shared" si="13"/>
        <v>118.25525500000002</v>
      </c>
      <c r="R180" s="49">
        <f>'[10]ENERO '!R177+[10]FEBRERO!R177+[10]MARZO!R177+[10]ABRIL!R177+[10]MAYO!R177+[10]JUNIO!R177+[10]JULIO!R177+[10]AGOSTO!R177+[10]SEPTIEMBRE!R177+[10]OCTUBRE!R177+[10]NOVIEMBRE!R177+[10]DICIEMBRE!R177</f>
        <v>88.681740239999996</v>
      </c>
      <c r="S180" s="49">
        <v>25.509360732151492</v>
      </c>
      <c r="T180" s="50">
        <f t="shared" si="15"/>
        <v>114.19110097215149</v>
      </c>
    </row>
    <row r="181" spans="1:20" s="53" customFormat="1" ht="13.5" x14ac:dyDescent="0.25">
      <c r="A181" s="459">
        <v>201</v>
      </c>
      <c r="B181" s="455" t="s">
        <v>597</v>
      </c>
      <c r="C181" s="456" t="s">
        <v>674</v>
      </c>
      <c r="D181" s="457">
        <v>489.50155100000001</v>
      </c>
      <c r="E181" s="458">
        <v>176.19842899999998</v>
      </c>
      <c r="F181" s="458">
        <v>0</v>
      </c>
      <c r="G181" s="457">
        <v>45.000000999999997</v>
      </c>
      <c r="H181" s="454">
        <f t="shared" si="11"/>
        <v>268.30312100000003</v>
      </c>
      <c r="I181" s="457">
        <v>341.2740213889669</v>
      </c>
      <c r="J181" s="457">
        <v>129.38998382759925</v>
      </c>
      <c r="K181" s="457">
        <v>0</v>
      </c>
      <c r="L181" s="457">
        <v>36.33663181</v>
      </c>
      <c r="M181" s="457">
        <f t="shared" si="14"/>
        <v>175.54740575136765</v>
      </c>
      <c r="N181" s="454">
        <f t="shared" si="12"/>
        <v>-34.571239761550288</v>
      </c>
      <c r="O181" s="49">
        <f>'[10]ENERO '!O178+[10]FEBRERO!O178+[10]MARZO!O178+[10]ABRIL!O178+[10]MAYO!O178+[10]JUNIO!O178+[10]JULIO!O178+[10]AGOSTO!O178+[10]SEPTIEMBRE!O178+[10]OCTUBRE!O178+[10]NOVIEMBRE!O178+[10]DICIEMBRE!O178</f>
        <v>147.99999799999998</v>
      </c>
      <c r="P181" s="49">
        <f>'[10]ENERO '!P178+[10]FEBRERO!P178+[10]MARZO!P178+[10]ABRIL!P178+[10]MAYO!P178+[10]JUNIO!P178+[10]JULIO!P178+[10]AGOSTO!P178+[10]SEPTIEMBRE!P178+[10]OCTUBRE!P178+[10]NOVIEMBRE!P178+[10]DICIEMBRE!P178</f>
        <v>28.198431000000003</v>
      </c>
      <c r="Q181" s="50">
        <f t="shared" si="13"/>
        <v>176.19842899999998</v>
      </c>
      <c r="R181" s="49">
        <f>'[10]ENERO '!R178+[10]FEBRERO!R178+[10]MARZO!R178+[10]ABRIL!R178+[10]MAYO!R178+[10]JUNIO!R178+[10]JULIO!R178+[10]AGOSTO!R178+[10]SEPTIEMBRE!R178+[10]OCTUBRE!R178+[10]NOVIEMBRE!R178+[10]DICIEMBRE!R178</f>
        <v>101.10414582999999</v>
      </c>
      <c r="S181" s="49">
        <v>28.285837997599266</v>
      </c>
      <c r="T181" s="50">
        <f t="shared" si="15"/>
        <v>129.38998382759925</v>
      </c>
    </row>
    <row r="182" spans="1:20" s="53" customFormat="1" ht="13.5" x14ac:dyDescent="0.25">
      <c r="A182" s="459">
        <v>202</v>
      </c>
      <c r="B182" s="455" t="s">
        <v>597</v>
      </c>
      <c r="C182" s="456" t="s">
        <v>675</v>
      </c>
      <c r="D182" s="457">
        <v>742.13105400000006</v>
      </c>
      <c r="E182" s="458">
        <v>231.57981799999999</v>
      </c>
      <c r="F182" s="458">
        <v>0</v>
      </c>
      <c r="G182" s="457">
        <v>73.000003999999976</v>
      </c>
      <c r="H182" s="454">
        <f t="shared" si="11"/>
        <v>437.55123200000008</v>
      </c>
      <c r="I182" s="457">
        <v>610.48967423250019</v>
      </c>
      <c r="J182" s="457">
        <v>228.96185373871484</v>
      </c>
      <c r="K182" s="457">
        <v>0</v>
      </c>
      <c r="L182" s="457">
        <v>67.498999539999986</v>
      </c>
      <c r="M182" s="457">
        <f t="shared" si="14"/>
        <v>314.02882095378538</v>
      </c>
      <c r="N182" s="454">
        <f t="shared" si="12"/>
        <v>-28.230388126575924</v>
      </c>
      <c r="O182" s="49">
        <f>'[10]ENERO '!O179+[10]FEBRERO!O179+[10]MARZO!O179+[10]ABRIL!O179+[10]MAYO!O179+[10]JUNIO!O179+[10]JULIO!O179+[10]AGOSTO!O179+[10]SEPTIEMBRE!O179+[10]OCTUBRE!O179+[10]NOVIEMBRE!O179+[10]DICIEMBRE!O179</f>
        <v>195.00000899999998</v>
      </c>
      <c r="P182" s="49">
        <f>'[10]ENERO '!P179+[10]FEBRERO!P179+[10]MARZO!P179+[10]ABRIL!P179+[10]MAYO!P179+[10]JUNIO!P179+[10]JULIO!P179+[10]AGOSTO!P179+[10]SEPTIEMBRE!P179+[10]OCTUBRE!P179+[10]NOVIEMBRE!P179+[10]DICIEMBRE!P179</f>
        <v>36.579808999999997</v>
      </c>
      <c r="Q182" s="50">
        <f t="shared" si="13"/>
        <v>231.57981799999999</v>
      </c>
      <c r="R182" s="49">
        <f>'[10]ENERO '!R179+[10]FEBRERO!R179+[10]MARZO!R179+[10]ABRIL!R179+[10]MAYO!R179+[10]JUNIO!R179+[10]JULIO!R179+[10]AGOSTO!R179+[10]SEPTIEMBRE!R179+[10]OCTUBRE!R179+[10]NOVIEMBRE!R179+[10]DICIEMBRE!R179</f>
        <v>193.30775310000001</v>
      </c>
      <c r="S182" s="49">
        <v>35.654100638714816</v>
      </c>
      <c r="T182" s="50">
        <f t="shared" si="15"/>
        <v>228.96185373871484</v>
      </c>
    </row>
    <row r="183" spans="1:20" s="53" customFormat="1" ht="13.5" x14ac:dyDescent="0.25">
      <c r="A183" s="459">
        <v>203</v>
      </c>
      <c r="B183" s="455" t="s">
        <v>619</v>
      </c>
      <c r="C183" s="456" t="s">
        <v>676</v>
      </c>
      <c r="D183" s="457">
        <v>153.28798700000002</v>
      </c>
      <c r="E183" s="458">
        <v>36.190151</v>
      </c>
      <c r="F183" s="458">
        <v>0</v>
      </c>
      <c r="G183" s="457">
        <v>5.3375349999999981</v>
      </c>
      <c r="H183" s="454">
        <f t="shared" si="11"/>
        <v>111.76030100000001</v>
      </c>
      <c r="I183" s="457">
        <v>80.585754564640908</v>
      </c>
      <c r="J183" s="457">
        <v>34.209394451646574</v>
      </c>
      <c r="K183" s="457">
        <v>0</v>
      </c>
      <c r="L183" s="457">
        <v>4.92398077</v>
      </c>
      <c r="M183" s="457">
        <f t="shared" si="14"/>
        <v>41.452379342994334</v>
      </c>
      <c r="N183" s="454">
        <f t="shared" si="12"/>
        <v>-62.909567196857921</v>
      </c>
      <c r="O183" s="49">
        <f>'[10]ENERO '!O180+[10]FEBRERO!O180+[10]MARZO!O180+[10]ABRIL!O180+[10]MAYO!O180+[10]JUNIO!O180+[10]JULIO!O180+[10]AGOSTO!O180+[10]SEPTIEMBRE!O180+[10]OCTUBRE!O180+[10]NOVIEMBRE!O180+[10]DICIEMBRE!O180</f>
        <v>18.215565000000002</v>
      </c>
      <c r="P183" s="49">
        <f>'[10]ENERO '!P180+[10]FEBRERO!P180+[10]MARZO!P180+[10]ABRIL!P180+[10]MAYO!P180+[10]JUNIO!P180+[10]JULIO!P180+[10]AGOSTO!P180+[10]SEPTIEMBRE!P180+[10]OCTUBRE!P180+[10]NOVIEMBRE!P180+[10]DICIEMBRE!P180</f>
        <v>17.974586000000002</v>
      </c>
      <c r="Q183" s="50">
        <f t="shared" si="13"/>
        <v>36.190151</v>
      </c>
      <c r="R183" s="49">
        <f>'[10]ENERO '!R180+[10]FEBRERO!R180+[10]MARZO!R180+[10]ABRIL!R180+[10]MAYO!R180+[10]JUNIO!R180+[10]JULIO!R180+[10]AGOSTO!R180+[10]SEPTIEMBRE!R180+[10]OCTUBRE!R180+[10]NOVIEMBRE!R180+[10]DICIEMBRE!R180</f>
        <v>16.806392510000002</v>
      </c>
      <c r="S183" s="49">
        <v>17.403001941646576</v>
      </c>
      <c r="T183" s="50">
        <f t="shared" si="15"/>
        <v>34.209394451646574</v>
      </c>
    </row>
    <row r="184" spans="1:20" s="53" customFormat="1" ht="13.5" x14ac:dyDescent="0.25">
      <c r="A184" s="459">
        <v>204</v>
      </c>
      <c r="B184" s="455" t="s">
        <v>597</v>
      </c>
      <c r="C184" s="456" t="s">
        <v>677</v>
      </c>
      <c r="D184" s="457">
        <v>562.04458199999999</v>
      </c>
      <c r="E184" s="458">
        <v>198.66144500000001</v>
      </c>
      <c r="F184" s="458">
        <v>0</v>
      </c>
      <c r="G184" s="457">
        <v>13.999991999999992</v>
      </c>
      <c r="H184" s="454">
        <f t="shared" si="11"/>
        <v>349.38314500000001</v>
      </c>
      <c r="I184" s="457">
        <v>414.98905437502123</v>
      </c>
      <c r="J184" s="457">
        <v>189.28117691071432</v>
      </c>
      <c r="K184" s="457">
        <v>0</v>
      </c>
      <c r="L184" s="457">
        <v>12.24231228</v>
      </c>
      <c r="M184" s="457">
        <f t="shared" si="14"/>
        <v>213.46556518430691</v>
      </c>
      <c r="N184" s="454">
        <f t="shared" si="12"/>
        <v>-38.902157061896361</v>
      </c>
      <c r="O184" s="49">
        <f>'[10]ENERO '!O181+[10]FEBRERO!O181+[10]MARZO!O181+[10]ABRIL!O181+[10]MAYO!O181+[10]JUNIO!O181+[10]JULIO!O181+[10]AGOSTO!O181+[10]SEPTIEMBRE!O181+[10]OCTUBRE!O181+[10]NOVIEMBRE!O181+[10]DICIEMBRE!O181</f>
        <v>144.99999300000002</v>
      </c>
      <c r="P184" s="49">
        <f>'[10]ENERO '!P181+[10]FEBRERO!P181+[10]MARZO!P181+[10]ABRIL!P181+[10]MAYO!P181+[10]JUNIO!P181+[10]JULIO!P181+[10]AGOSTO!P181+[10]SEPTIEMBRE!P181+[10]OCTUBRE!P181+[10]NOVIEMBRE!P181+[10]DICIEMBRE!P181</f>
        <v>53.66145199999999</v>
      </c>
      <c r="Q184" s="50">
        <f t="shared" si="13"/>
        <v>198.66144500000001</v>
      </c>
      <c r="R184" s="49">
        <f>'[10]ENERO '!R181+[10]FEBRERO!R181+[10]MARZO!R181+[10]ABRIL!R181+[10]MAYO!R181+[10]JUNIO!R181+[10]JULIO!R181+[10]AGOSTO!R181+[10]SEPTIEMBRE!R181+[10]OCTUBRE!R181+[10]NOVIEMBRE!R181+[10]DICIEMBRE!R181</f>
        <v>132.87977215000001</v>
      </c>
      <c r="S184" s="49">
        <v>56.401404760714307</v>
      </c>
      <c r="T184" s="50">
        <f t="shared" si="15"/>
        <v>189.28117691071432</v>
      </c>
    </row>
    <row r="185" spans="1:20" s="53" customFormat="1" ht="27" x14ac:dyDescent="0.25">
      <c r="A185" s="459">
        <v>205</v>
      </c>
      <c r="B185" s="455" t="s">
        <v>558</v>
      </c>
      <c r="C185" s="456" t="s">
        <v>678</v>
      </c>
      <c r="D185" s="457">
        <v>2861.4509340000004</v>
      </c>
      <c r="E185" s="458">
        <v>272.28205800000001</v>
      </c>
      <c r="F185" s="458">
        <v>0</v>
      </c>
      <c r="G185" s="457">
        <v>12.000001999999999</v>
      </c>
      <c r="H185" s="454">
        <f t="shared" si="11"/>
        <v>2577.1688740000004</v>
      </c>
      <c r="I185" s="457">
        <v>2782.265359442893</v>
      </c>
      <c r="J185" s="457">
        <v>223.38465354317196</v>
      </c>
      <c r="K185" s="457">
        <v>0</v>
      </c>
      <c r="L185" s="457">
        <v>10.59160541</v>
      </c>
      <c r="M185" s="457">
        <f t="shared" si="14"/>
        <v>2548.289100489721</v>
      </c>
      <c r="N185" s="454">
        <f t="shared" si="12"/>
        <v>-1.1206007414428902</v>
      </c>
      <c r="O185" s="49">
        <f>'[10]ENERO '!O182+[10]FEBRERO!O182+[10]MARZO!O182+[10]ABRIL!O182+[10]MAYO!O182+[10]JUNIO!O182+[10]JULIO!O182+[10]AGOSTO!O182+[10]SEPTIEMBRE!O182+[10]OCTUBRE!O182+[10]NOVIEMBRE!O182+[10]DICIEMBRE!O182</f>
        <v>124.99999100000001</v>
      </c>
      <c r="P185" s="49">
        <f>'[10]ENERO '!P182+[10]FEBRERO!P182+[10]MARZO!P182+[10]ABRIL!P182+[10]MAYO!P182+[10]JUNIO!P182+[10]JULIO!P182+[10]AGOSTO!P182+[10]SEPTIEMBRE!P182+[10]OCTUBRE!P182+[10]NOVIEMBRE!P182+[10]DICIEMBRE!P182</f>
        <v>147.28206700000001</v>
      </c>
      <c r="Q185" s="50">
        <f t="shared" si="13"/>
        <v>272.28205800000001</v>
      </c>
      <c r="R185" s="49">
        <f>'[10]ENERO '!R182+[10]FEBRERO!R182+[10]MARZO!R182+[10]ABRIL!R182+[10]MAYO!R182+[10]JUNIO!R182+[10]JULIO!R182+[10]AGOSTO!R182+[10]SEPTIEMBRE!R182+[10]OCTUBRE!R182+[10]NOVIEMBRE!R182+[10]DICIEMBRE!R182</f>
        <v>87.974602559999994</v>
      </c>
      <c r="S185" s="49">
        <v>135.41005098317197</v>
      </c>
      <c r="T185" s="50">
        <f t="shared" si="15"/>
        <v>223.38465354317196</v>
      </c>
    </row>
    <row r="186" spans="1:20" s="53" customFormat="1" ht="27" x14ac:dyDescent="0.25">
      <c r="A186" s="459">
        <v>206</v>
      </c>
      <c r="B186" s="455" t="s">
        <v>615</v>
      </c>
      <c r="C186" s="456" t="s">
        <v>679</v>
      </c>
      <c r="D186" s="457">
        <v>277.06760600000001</v>
      </c>
      <c r="E186" s="458">
        <v>92.546811999999989</v>
      </c>
      <c r="F186" s="458">
        <v>0</v>
      </c>
      <c r="G186" s="457">
        <v>1.8947470000000002</v>
      </c>
      <c r="H186" s="454">
        <f t="shared" si="11"/>
        <v>182.62604700000003</v>
      </c>
      <c r="I186" s="457">
        <v>172.34923486295878</v>
      </c>
      <c r="J186" s="457">
        <v>82.432215677667415</v>
      </c>
      <c r="K186" s="457">
        <v>0</v>
      </c>
      <c r="L186" s="457">
        <v>1.2625680100000001</v>
      </c>
      <c r="M186" s="457">
        <f t="shared" si="14"/>
        <v>88.654451175291371</v>
      </c>
      <c r="N186" s="454">
        <f t="shared" si="12"/>
        <v>-51.455746520488745</v>
      </c>
      <c r="O186" s="49">
        <f>'[10]ENERO '!O183+[10]FEBRERO!O183+[10]MARZO!O183+[10]ABRIL!O183+[10]MAYO!O183+[10]JUNIO!O183+[10]JULIO!O183+[10]AGOSTO!O183+[10]SEPTIEMBRE!O183+[10]OCTUBRE!O183+[10]NOVIEMBRE!O183+[10]DICIEMBRE!O183</f>
        <v>42.348669999999998</v>
      </c>
      <c r="P186" s="49">
        <f>'[10]ENERO '!P183+[10]FEBRERO!P183+[10]MARZO!P183+[10]ABRIL!P183+[10]MAYO!P183+[10]JUNIO!P183+[10]JULIO!P183+[10]AGOSTO!P183+[10]SEPTIEMBRE!P183+[10]OCTUBRE!P183+[10]NOVIEMBRE!P183+[10]DICIEMBRE!P183</f>
        <v>50.19814199999999</v>
      </c>
      <c r="Q186" s="50">
        <f t="shared" si="13"/>
        <v>92.546811999999989</v>
      </c>
      <c r="R186" s="49">
        <f>'[10]ENERO '!R183+[10]FEBRERO!R183+[10]MARZO!R183+[10]ABRIL!R183+[10]MAYO!R183+[10]JUNIO!R183+[10]JULIO!R183+[10]AGOSTO!R183+[10]SEPTIEMBRE!R183+[10]OCTUBRE!R183+[10]NOVIEMBRE!R183+[10]DICIEMBRE!R183</f>
        <v>28.219065189999998</v>
      </c>
      <c r="S186" s="49">
        <v>54.21315048766742</v>
      </c>
      <c r="T186" s="50">
        <f t="shared" si="15"/>
        <v>82.432215677667415</v>
      </c>
    </row>
    <row r="187" spans="1:20" s="53" customFormat="1" ht="13.5" x14ac:dyDescent="0.25">
      <c r="A187" s="459">
        <v>207</v>
      </c>
      <c r="B187" s="455" t="s">
        <v>615</v>
      </c>
      <c r="C187" s="456" t="s">
        <v>680</v>
      </c>
      <c r="D187" s="457">
        <v>262.40278699999993</v>
      </c>
      <c r="E187" s="458">
        <v>124.10341000000003</v>
      </c>
      <c r="F187" s="458">
        <v>0</v>
      </c>
      <c r="G187" s="457">
        <v>9.0157339999999948</v>
      </c>
      <c r="H187" s="454">
        <f t="shared" si="11"/>
        <v>129.28364299999993</v>
      </c>
      <c r="I187" s="457">
        <v>194.89436708542206</v>
      </c>
      <c r="J187" s="457">
        <v>88.352594916870345</v>
      </c>
      <c r="K187" s="457">
        <v>0</v>
      </c>
      <c r="L187" s="457">
        <v>6.2903659100000002</v>
      </c>
      <c r="M187" s="457">
        <f t="shared" si="14"/>
        <v>100.25140625855171</v>
      </c>
      <c r="N187" s="454">
        <f t="shared" si="12"/>
        <v>-22.456233493859877</v>
      </c>
      <c r="O187" s="49">
        <f>'[10]ENERO '!O184+[10]FEBRERO!O184+[10]MARZO!O184+[10]ABRIL!O184+[10]MAYO!O184+[10]JUNIO!O184+[10]JULIO!O184+[10]AGOSTO!O184+[10]SEPTIEMBRE!O184+[10]OCTUBRE!O184+[10]NOVIEMBRE!O184+[10]DICIEMBRE!O184</f>
        <v>93.543852000000015</v>
      </c>
      <c r="P187" s="49">
        <f>'[10]ENERO '!P184+[10]FEBRERO!P184+[10]MARZO!P184+[10]ABRIL!P184+[10]MAYO!P184+[10]JUNIO!P184+[10]JULIO!P184+[10]AGOSTO!P184+[10]SEPTIEMBRE!P184+[10]OCTUBRE!P184+[10]NOVIEMBRE!P184+[10]DICIEMBRE!P184</f>
        <v>30.559558000000006</v>
      </c>
      <c r="Q187" s="50">
        <f t="shared" si="13"/>
        <v>124.10341000000003</v>
      </c>
      <c r="R187" s="49">
        <f>'[10]ENERO '!R184+[10]FEBRERO!R184+[10]MARZO!R184+[10]ABRIL!R184+[10]MAYO!R184+[10]JUNIO!R184+[10]JULIO!R184+[10]AGOSTO!R184+[10]SEPTIEMBRE!R184+[10]OCTUBRE!R184+[10]NOVIEMBRE!R184+[10]DICIEMBRE!R184</f>
        <v>55.336517280000002</v>
      </c>
      <c r="S187" s="49">
        <v>33.016077636870349</v>
      </c>
      <c r="T187" s="50">
        <f t="shared" si="15"/>
        <v>88.352594916870345</v>
      </c>
    </row>
    <row r="188" spans="1:20" s="53" customFormat="1" ht="13.5" x14ac:dyDescent="0.25">
      <c r="A188" s="459">
        <v>208</v>
      </c>
      <c r="B188" s="455" t="s">
        <v>509</v>
      </c>
      <c r="C188" s="456" t="s">
        <v>681</v>
      </c>
      <c r="D188" s="457">
        <v>56.297447000000005</v>
      </c>
      <c r="E188" s="458">
        <v>21.884578000000001</v>
      </c>
      <c r="F188" s="458">
        <v>0</v>
      </c>
      <c r="G188" s="457">
        <v>3.6872649999999996</v>
      </c>
      <c r="H188" s="454">
        <f t="shared" si="11"/>
        <v>30.725604000000001</v>
      </c>
      <c r="I188" s="457">
        <v>51.998748788570282</v>
      </c>
      <c r="J188" s="457">
        <v>21.806370733651811</v>
      </c>
      <c r="K188" s="457">
        <v>0</v>
      </c>
      <c r="L188" s="457">
        <v>3.4448234599999994</v>
      </c>
      <c r="M188" s="457">
        <f t="shared" si="14"/>
        <v>26.747554594918473</v>
      </c>
      <c r="N188" s="454">
        <f t="shared" si="12"/>
        <v>-12.947017754578649</v>
      </c>
      <c r="O188" s="49">
        <f>'[10]ENERO '!O185+[10]FEBRERO!O185+[10]MARZO!O185+[10]ABRIL!O185+[10]MAYO!O185+[10]JUNIO!O185+[10]JULIO!O185+[10]AGOSTO!O185+[10]SEPTIEMBRE!O185+[10]OCTUBRE!O185+[10]NOVIEMBRE!O185+[10]DICIEMBRE!O185</f>
        <v>12.583645000000001</v>
      </c>
      <c r="P188" s="49">
        <f>'[10]ENERO '!P185+[10]FEBRERO!P185+[10]MARZO!P185+[10]ABRIL!P185+[10]MAYO!P185+[10]JUNIO!P185+[10]JULIO!P185+[10]AGOSTO!P185+[10]SEPTIEMBRE!P185+[10]OCTUBRE!P185+[10]NOVIEMBRE!P185+[10]DICIEMBRE!P185</f>
        <v>9.3009330000000006</v>
      </c>
      <c r="Q188" s="50">
        <f t="shared" si="13"/>
        <v>21.884578000000001</v>
      </c>
      <c r="R188" s="49">
        <f>'[10]ENERO '!R185+[10]FEBRERO!R185+[10]MARZO!R185+[10]ABRIL!R185+[10]MAYO!R185+[10]JUNIO!R185+[10]JULIO!R185+[10]AGOSTO!R185+[10]SEPTIEMBRE!R185+[10]OCTUBRE!R185+[10]NOVIEMBRE!R185+[10]DICIEMBRE!R185</f>
        <v>11.757775229999998</v>
      </c>
      <c r="S188" s="49">
        <v>10.048595503651814</v>
      </c>
      <c r="T188" s="50">
        <f t="shared" si="15"/>
        <v>21.806370733651811</v>
      </c>
    </row>
    <row r="189" spans="1:20" s="53" customFormat="1" ht="13.5" x14ac:dyDescent="0.25">
      <c r="A189" s="459">
        <v>209</v>
      </c>
      <c r="B189" s="455" t="s">
        <v>509</v>
      </c>
      <c r="C189" s="456" t="s">
        <v>682</v>
      </c>
      <c r="D189" s="457">
        <v>4506.3347359999998</v>
      </c>
      <c r="E189" s="458">
        <v>2624.5070490000007</v>
      </c>
      <c r="F189" s="458">
        <v>0</v>
      </c>
      <c r="G189" s="457">
        <v>39.825577000000003</v>
      </c>
      <c r="H189" s="454">
        <f t="shared" si="11"/>
        <v>1842.002109999999</v>
      </c>
      <c r="I189" s="457">
        <v>240.01991096679552</v>
      </c>
      <c r="J189" s="457">
        <v>89.949123867498173</v>
      </c>
      <c r="K189" s="457">
        <v>0</v>
      </c>
      <c r="L189" s="457">
        <v>26.607323430000001</v>
      </c>
      <c r="M189" s="457">
        <f t="shared" si="14"/>
        <v>123.46346366929734</v>
      </c>
      <c r="N189" s="454">
        <f t="shared" si="12"/>
        <v>-93.297322353811126</v>
      </c>
      <c r="O189" s="49">
        <f>'[10]ENERO '!O186+[10]FEBRERO!O186+[10]MARZO!O186+[10]ABRIL!O186+[10]MAYO!O186+[10]JUNIO!O186+[10]JULIO!O186+[10]AGOSTO!O186+[10]SEPTIEMBRE!O186+[10]OCTUBRE!O186+[10]NOVIEMBRE!O186+[10]DICIEMBRE!O186</f>
        <v>119.563624</v>
      </c>
      <c r="P189" s="49">
        <f>'[10]ENERO '!P186+[10]FEBRERO!P186+[10]MARZO!P186+[10]ABRIL!P186+[10]MAYO!P186+[10]JUNIO!P186+[10]JULIO!P186+[10]AGOSTO!P186+[10]SEPTIEMBRE!P186+[10]OCTUBRE!P186+[10]NOVIEMBRE!P186+[10]DICIEMBRE!P186</f>
        <v>2504.9434250000008</v>
      </c>
      <c r="Q189" s="50">
        <f t="shared" si="13"/>
        <v>2624.5070490000007</v>
      </c>
      <c r="R189" s="49">
        <f>'[10]ENERO '!R186+[10]FEBRERO!R186+[10]MARZO!R186+[10]ABRIL!R186+[10]MAYO!R186+[10]JUNIO!R186+[10]JULIO!R186+[10]AGOSTO!R186+[10]SEPTIEMBRE!R186+[10]OCTUBRE!R186+[10]NOVIEMBRE!R186+[10]DICIEMBRE!R186</f>
        <v>61.280054900000003</v>
      </c>
      <c r="S189" s="49">
        <v>28.669068967498177</v>
      </c>
      <c r="T189" s="50">
        <f t="shared" si="15"/>
        <v>89.949123867498173</v>
      </c>
    </row>
    <row r="190" spans="1:20" s="53" customFormat="1" ht="13.5" x14ac:dyDescent="0.25">
      <c r="A190" s="459">
        <v>210</v>
      </c>
      <c r="B190" s="455" t="s">
        <v>597</v>
      </c>
      <c r="C190" s="456" t="s">
        <v>683</v>
      </c>
      <c r="D190" s="457">
        <v>819.41999599999997</v>
      </c>
      <c r="E190" s="458">
        <v>310.05970600000001</v>
      </c>
      <c r="F190" s="458">
        <v>0</v>
      </c>
      <c r="G190" s="457">
        <v>24.999998000000001</v>
      </c>
      <c r="H190" s="454">
        <f t="shared" si="11"/>
        <v>484.36029199999996</v>
      </c>
      <c r="I190" s="457">
        <v>637.84785151841743</v>
      </c>
      <c r="J190" s="457">
        <v>287.94749998635268</v>
      </c>
      <c r="K190" s="457">
        <v>0</v>
      </c>
      <c r="L190" s="457">
        <v>21.798800780000001</v>
      </c>
      <c r="M190" s="457">
        <f t="shared" si="14"/>
        <v>328.10155075206472</v>
      </c>
      <c r="N190" s="454">
        <f t="shared" si="12"/>
        <v>-32.260848758414582</v>
      </c>
      <c r="O190" s="49">
        <f>'[10]ENERO '!O187+[10]FEBRERO!O187+[10]MARZO!O187+[10]ABRIL!O187+[10]MAYO!O187+[10]JUNIO!O187+[10]JULIO!O187+[10]AGOSTO!O187+[10]SEPTIEMBRE!O187+[10]OCTUBRE!O187+[10]NOVIEMBRE!O187+[10]DICIEMBRE!O187</f>
        <v>175.00000699999998</v>
      </c>
      <c r="P190" s="49">
        <f>'[10]ENERO '!P187+[10]FEBRERO!P187+[10]MARZO!P187+[10]ABRIL!P187+[10]MAYO!P187+[10]JUNIO!P187+[10]JULIO!P187+[10]AGOSTO!P187+[10]SEPTIEMBRE!P187+[10]OCTUBRE!P187+[10]NOVIEMBRE!P187+[10]DICIEMBRE!P187</f>
        <v>135.05969899999999</v>
      </c>
      <c r="Q190" s="50">
        <f t="shared" si="13"/>
        <v>310.05970600000001</v>
      </c>
      <c r="R190" s="49">
        <f>'[10]ENERO '!R187+[10]FEBRERO!R187+[10]MARZO!R187+[10]ABRIL!R187+[10]MAYO!R187+[10]JUNIO!R187+[10]JULIO!R187+[10]AGOSTO!R187+[10]SEPTIEMBRE!R187+[10]OCTUBRE!R187+[10]NOVIEMBRE!R187+[10]DICIEMBRE!R187</f>
        <v>144.31893513</v>
      </c>
      <c r="S190" s="49">
        <v>143.62856485635268</v>
      </c>
      <c r="T190" s="50">
        <f t="shared" si="15"/>
        <v>287.94749998635268</v>
      </c>
    </row>
    <row r="191" spans="1:20" s="53" customFormat="1" ht="27" x14ac:dyDescent="0.25">
      <c r="A191" s="459">
        <v>211</v>
      </c>
      <c r="B191" s="455" t="s">
        <v>597</v>
      </c>
      <c r="C191" s="456" t="s">
        <v>684</v>
      </c>
      <c r="D191" s="457">
        <v>750.16731600000003</v>
      </c>
      <c r="E191" s="458">
        <v>252.66045699999995</v>
      </c>
      <c r="F191" s="458">
        <v>0</v>
      </c>
      <c r="G191" s="457">
        <v>41.99999500000002</v>
      </c>
      <c r="H191" s="454">
        <f t="shared" si="11"/>
        <v>455.50686400000006</v>
      </c>
      <c r="I191" s="457">
        <v>536.20665327097731</v>
      </c>
      <c r="J191" s="457">
        <v>219.39780865864896</v>
      </c>
      <c r="K191" s="457">
        <v>0</v>
      </c>
      <c r="L191" s="457">
        <v>40.990349569999999</v>
      </c>
      <c r="M191" s="457">
        <f t="shared" si="14"/>
        <v>275.81849504232838</v>
      </c>
      <c r="N191" s="454">
        <f t="shared" si="12"/>
        <v>-39.448004664463554</v>
      </c>
      <c r="O191" s="49">
        <f>'[10]ENERO '!O188+[10]FEBRERO!O188+[10]MARZO!O188+[10]ABRIL!O188+[10]MAYO!O188+[10]JUNIO!O188+[10]JULIO!O188+[10]AGOSTO!O188+[10]SEPTIEMBRE!O188+[10]OCTUBRE!O188+[10]NOVIEMBRE!O188+[10]DICIEMBRE!O188</f>
        <v>232.00000899999995</v>
      </c>
      <c r="P191" s="49">
        <f>'[10]ENERO '!P188+[10]FEBRERO!P188+[10]MARZO!P188+[10]ABRIL!P188+[10]MAYO!P188+[10]JUNIO!P188+[10]JULIO!P188+[10]AGOSTO!P188+[10]SEPTIEMBRE!P188+[10]OCTUBRE!P188+[10]NOVIEMBRE!P188+[10]DICIEMBRE!P188</f>
        <v>20.660447999999992</v>
      </c>
      <c r="Q191" s="50">
        <f t="shared" si="13"/>
        <v>252.66045699999995</v>
      </c>
      <c r="R191" s="49">
        <f>'[10]ENERO '!R188+[10]FEBRERO!R188+[10]MARZO!R188+[10]ABRIL!R188+[10]MAYO!R188+[10]JUNIO!R188+[10]JULIO!R188+[10]AGOSTO!R188+[10]SEPTIEMBRE!R188+[10]OCTUBRE!R188+[10]NOVIEMBRE!R188+[10]DICIEMBRE!R188</f>
        <v>198.86889762999996</v>
      </c>
      <c r="S191" s="49">
        <v>20.528911028648984</v>
      </c>
      <c r="T191" s="50">
        <f t="shared" si="15"/>
        <v>219.39780865864896</v>
      </c>
    </row>
    <row r="192" spans="1:20" s="53" customFormat="1" ht="13.5" x14ac:dyDescent="0.25">
      <c r="A192" s="459">
        <v>212</v>
      </c>
      <c r="B192" s="455" t="s">
        <v>509</v>
      </c>
      <c r="C192" s="456" t="s">
        <v>685</v>
      </c>
      <c r="D192" s="457">
        <v>754.31149400000004</v>
      </c>
      <c r="E192" s="458">
        <v>35.561900999999992</v>
      </c>
      <c r="F192" s="458">
        <v>0</v>
      </c>
      <c r="G192" s="457">
        <v>6.8187840000000008</v>
      </c>
      <c r="H192" s="454">
        <f t="shared" si="11"/>
        <v>711.93080899999995</v>
      </c>
      <c r="I192" s="457">
        <v>172.30927821810403</v>
      </c>
      <c r="J192" s="457">
        <v>79.393341624706949</v>
      </c>
      <c r="K192" s="457">
        <v>0</v>
      </c>
      <c r="L192" s="457">
        <v>4.2820388700000001</v>
      </c>
      <c r="M192" s="457">
        <f t="shared" si="14"/>
        <v>88.633897723397084</v>
      </c>
      <c r="N192" s="454">
        <f t="shared" si="12"/>
        <v>-87.550209008668261</v>
      </c>
      <c r="O192" s="49">
        <f>'[10]ENERO '!O189+[10]FEBRERO!O189+[10]MARZO!O189+[10]ABRIL!O189+[10]MAYO!O189+[10]JUNIO!O189+[10]JULIO!O189+[10]AGOSTO!O189+[10]SEPTIEMBRE!O189+[10]OCTUBRE!O189+[10]NOVIEMBRE!O189+[10]DICIEMBRE!O189</f>
        <v>31.480917999999988</v>
      </c>
      <c r="P192" s="49">
        <f>'[10]ENERO '!P189+[10]FEBRERO!P189+[10]MARZO!P189+[10]ABRIL!P189+[10]MAYO!P189+[10]JUNIO!P189+[10]JULIO!P189+[10]AGOSTO!P189+[10]SEPTIEMBRE!P189+[10]OCTUBRE!P189+[10]NOVIEMBRE!P189+[10]DICIEMBRE!P189</f>
        <v>4.0809830000000007</v>
      </c>
      <c r="Q192" s="50">
        <f t="shared" si="13"/>
        <v>35.561900999999992</v>
      </c>
      <c r="R192" s="49">
        <f>'[10]ENERO '!R189+[10]FEBRERO!R189+[10]MARZO!R189+[10]ABRIL!R189+[10]MAYO!R189+[10]JUNIO!R189+[10]JULIO!R189+[10]AGOSTO!R189+[10]SEPTIEMBRE!R189+[10]OCTUBRE!R189+[10]NOVIEMBRE!R189+[10]DICIEMBRE!R189</f>
        <v>48.766394669999997</v>
      </c>
      <c r="S192" s="49">
        <v>30.626946954706952</v>
      </c>
      <c r="T192" s="50">
        <f t="shared" si="15"/>
        <v>79.393341624706949</v>
      </c>
    </row>
    <row r="193" spans="1:20" s="53" customFormat="1" ht="13.5" x14ac:dyDescent="0.25">
      <c r="A193" s="459">
        <v>213</v>
      </c>
      <c r="B193" s="455" t="s">
        <v>509</v>
      </c>
      <c r="C193" s="456" t="s">
        <v>686</v>
      </c>
      <c r="D193" s="457">
        <v>311.12631199999993</v>
      </c>
      <c r="E193" s="458">
        <v>125.97359400000001</v>
      </c>
      <c r="F193" s="458">
        <v>0</v>
      </c>
      <c r="G193" s="457">
        <v>56.244043000000012</v>
      </c>
      <c r="H193" s="454">
        <f t="shared" si="11"/>
        <v>128.90867499999993</v>
      </c>
      <c r="I193" s="457">
        <v>313.76280766934582</v>
      </c>
      <c r="J193" s="457">
        <v>100.67237026314336</v>
      </c>
      <c r="K193" s="457">
        <v>0</v>
      </c>
      <c r="L193" s="457">
        <v>51.694481550000006</v>
      </c>
      <c r="M193" s="457">
        <f t="shared" si="14"/>
        <v>161.39595585620245</v>
      </c>
      <c r="N193" s="454">
        <f t="shared" si="12"/>
        <v>25.201780141020404</v>
      </c>
      <c r="O193" s="49">
        <f>'[10]ENERO '!O190+[10]FEBRERO!O190+[10]MARZO!O190+[10]ABRIL!O190+[10]MAYO!O190+[10]JUNIO!O190+[10]JULIO!O190+[10]AGOSTO!O190+[10]SEPTIEMBRE!O190+[10]OCTUBRE!O190+[10]NOVIEMBRE!O190+[10]DICIEMBRE!O190</f>
        <v>105.216043</v>
      </c>
      <c r="P193" s="49">
        <f>'[10]ENERO '!P190+[10]FEBRERO!P190+[10]MARZO!P190+[10]ABRIL!P190+[10]MAYO!P190+[10]JUNIO!P190+[10]JULIO!P190+[10]AGOSTO!P190+[10]SEPTIEMBRE!P190+[10]OCTUBRE!P190+[10]NOVIEMBRE!P190+[10]DICIEMBRE!P190</f>
        <v>20.757551000000003</v>
      </c>
      <c r="Q193" s="50">
        <f t="shared" si="13"/>
        <v>125.97359400000001</v>
      </c>
      <c r="R193" s="49">
        <f>'[10]ENERO '!R190+[10]FEBRERO!R190+[10]MARZO!R190+[10]ABRIL!R190+[10]MAYO!R190+[10]JUNIO!R190+[10]JULIO!R190+[10]AGOSTO!R190+[10]SEPTIEMBRE!R190+[10]OCTUBRE!R190+[10]NOVIEMBRE!R190+[10]DICIEMBRE!R190</f>
        <v>79.826044179999982</v>
      </c>
      <c r="S193" s="49">
        <v>20.846326083143389</v>
      </c>
      <c r="T193" s="50">
        <f t="shared" si="15"/>
        <v>100.67237026314336</v>
      </c>
    </row>
    <row r="194" spans="1:20" s="53" customFormat="1" ht="13.5" x14ac:dyDescent="0.25">
      <c r="A194" s="459">
        <v>214</v>
      </c>
      <c r="B194" s="455" t="s">
        <v>509</v>
      </c>
      <c r="C194" s="456" t="s">
        <v>687</v>
      </c>
      <c r="D194" s="457">
        <v>6447.9506570000003</v>
      </c>
      <c r="E194" s="458">
        <v>4485.1312659999985</v>
      </c>
      <c r="F194" s="458">
        <v>0</v>
      </c>
      <c r="G194" s="457">
        <v>54.570997999999896</v>
      </c>
      <c r="H194" s="454">
        <f t="shared" si="11"/>
        <v>1908.2483930000019</v>
      </c>
      <c r="I194" s="457">
        <v>433.50678281791266</v>
      </c>
      <c r="J194" s="457">
        <v>166.0946025364664</v>
      </c>
      <c r="K194" s="457">
        <v>0</v>
      </c>
      <c r="L194" s="457">
        <v>44.421309869999995</v>
      </c>
      <c r="M194" s="457">
        <f t="shared" si="14"/>
        <v>222.99087041144625</v>
      </c>
      <c r="N194" s="454">
        <f t="shared" si="12"/>
        <v>-88.314368756738375</v>
      </c>
      <c r="O194" s="49">
        <f>'[10]ENERO '!O191+[10]FEBRERO!O191+[10]MARZO!O191+[10]ABRIL!O191+[10]MAYO!O191+[10]JUNIO!O191+[10]JULIO!O191+[10]AGOSTO!O191+[10]SEPTIEMBRE!O191+[10]OCTUBRE!O191+[10]NOVIEMBRE!O191+[10]DICIEMBRE!O191</f>
        <v>233.850877</v>
      </c>
      <c r="P194" s="49">
        <f>'[10]ENERO '!P191+[10]FEBRERO!P191+[10]MARZO!P191+[10]ABRIL!P191+[10]MAYO!P191+[10]JUNIO!P191+[10]JULIO!P191+[10]AGOSTO!P191+[10]SEPTIEMBRE!P191+[10]OCTUBRE!P191+[10]NOVIEMBRE!P191+[10]DICIEMBRE!P191</f>
        <v>4251.2803889999986</v>
      </c>
      <c r="Q194" s="50">
        <f t="shared" si="13"/>
        <v>4485.1312659999985</v>
      </c>
      <c r="R194" s="49">
        <f>'[10]ENERO '!R191+[10]FEBRERO!R191+[10]MARZO!R191+[10]ABRIL!R191+[10]MAYO!R191+[10]JUNIO!R191+[10]JULIO!R191+[10]AGOSTO!R191+[10]SEPTIEMBRE!R191+[10]OCTUBRE!R191+[10]NOVIEMBRE!R191+[10]DICIEMBRE!R191</f>
        <v>149.13276211000004</v>
      </c>
      <c r="S194" s="49">
        <v>16.961840426466352</v>
      </c>
      <c r="T194" s="50">
        <f t="shared" si="15"/>
        <v>166.0946025364664</v>
      </c>
    </row>
    <row r="195" spans="1:20" s="53" customFormat="1" ht="27" x14ac:dyDescent="0.25">
      <c r="A195" s="459">
        <v>215</v>
      </c>
      <c r="B195" s="455" t="s">
        <v>597</v>
      </c>
      <c r="C195" s="456" t="s">
        <v>688</v>
      </c>
      <c r="D195" s="457">
        <v>275.75803100000002</v>
      </c>
      <c r="E195" s="458">
        <v>108.081298</v>
      </c>
      <c r="F195" s="458">
        <v>0</v>
      </c>
      <c r="G195" s="457">
        <v>35.000008999999999</v>
      </c>
      <c r="H195" s="454">
        <f t="shared" si="11"/>
        <v>132.67672400000001</v>
      </c>
      <c r="I195" s="457">
        <v>275.37095160542702</v>
      </c>
      <c r="J195" s="457">
        <v>100.04954663730643</v>
      </c>
      <c r="K195" s="457">
        <v>0</v>
      </c>
      <c r="L195" s="457">
        <v>33.673775409999998</v>
      </c>
      <c r="M195" s="457">
        <f t="shared" si="14"/>
        <v>141.6476295581206</v>
      </c>
      <c r="N195" s="454">
        <f t="shared" si="12"/>
        <v>6.7614765330809581</v>
      </c>
      <c r="O195" s="49">
        <f>'[10]ENERO '!O192+[10]FEBRERO!O192+[10]MARZO!O192+[10]ABRIL!O192+[10]MAYO!O192+[10]JUNIO!O192+[10]JULIO!O192+[10]AGOSTO!O192+[10]SEPTIEMBRE!O192+[10]OCTUBRE!O192+[10]NOVIEMBRE!O192+[10]DICIEMBRE!O192</f>
        <v>90.000000999999997</v>
      </c>
      <c r="P195" s="49">
        <f>'[10]ENERO '!P192+[10]FEBRERO!P192+[10]MARZO!P192+[10]ABRIL!P192+[10]MAYO!P192+[10]JUNIO!P192+[10]JULIO!P192+[10]AGOSTO!P192+[10]SEPTIEMBRE!P192+[10]OCTUBRE!P192+[10]NOVIEMBRE!P192+[10]DICIEMBRE!P192</f>
        <v>18.081296999999999</v>
      </c>
      <c r="Q195" s="50">
        <f t="shared" si="13"/>
        <v>108.081298</v>
      </c>
      <c r="R195" s="49">
        <f>'[10]ENERO '!R192+[10]FEBRERO!R192+[10]MARZO!R192+[10]ABRIL!R192+[10]MAYO!R192+[10]JUNIO!R192+[10]JULIO!R192+[10]AGOSTO!R192+[10]SEPTIEMBRE!R192+[10]OCTUBRE!R192+[10]NOVIEMBRE!R192+[10]DICIEMBRE!R192</f>
        <v>80.87153859</v>
      </c>
      <c r="S195" s="49">
        <v>19.178008047306442</v>
      </c>
      <c r="T195" s="50">
        <f t="shared" si="15"/>
        <v>100.04954663730643</v>
      </c>
    </row>
    <row r="196" spans="1:20" s="53" customFormat="1" ht="13.5" x14ac:dyDescent="0.25">
      <c r="A196" s="459">
        <v>216</v>
      </c>
      <c r="B196" s="455" t="s">
        <v>574</v>
      </c>
      <c r="C196" s="456" t="s">
        <v>689</v>
      </c>
      <c r="D196" s="457">
        <v>1048.9263789999998</v>
      </c>
      <c r="E196" s="458">
        <v>304.078529</v>
      </c>
      <c r="F196" s="458">
        <v>0</v>
      </c>
      <c r="G196" s="457">
        <v>177.97561100000001</v>
      </c>
      <c r="H196" s="454">
        <f t="shared" si="11"/>
        <v>566.87223899999981</v>
      </c>
      <c r="I196" s="457">
        <v>671.2717210199994</v>
      </c>
      <c r="J196" s="457">
        <v>282.18356362000003</v>
      </c>
      <c r="K196" s="457">
        <v>0</v>
      </c>
      <c r="L196" s="457">
        <v>178.09615864</v>
      </c>
      <c r="M196" s="457">
        <f t="shared" si="14"/>
        <v>210.99199875999938</v>
      </c>
      <c r="N196" s="454">
        <f t="shared" si="12"/>
        <v>-62.779620478116328</v>
      </c>
      <c r="O196" s="49">
        <f>'[10]ENERO '!O193+[10]FEBRERO!O193+[10]MARZO!O193+[10]ABRIL!O193+[10]MAYO!O193+[10]JUNIO!O193+[10]JULIO!O193+[10]AGOSTO!O193+[10]SEPTIEMBRE!O193+[10]OCTUBRE!O193+[10]NOVIEMBRE!O193+[10]DICIEMBRE!O193</f>
        <v>304.078529</v>
      </c>
      <c r="P196" s="49">
        <f>'[10]ENERO '!P193+[10]FEBRERO!P193+[10]MARZO!P193+[10]ABRIL!P193+[10]MAYO!P193+[10]JUNIO!P193+[10]JULIO!P193+[10]AGOSTO!P193+[10]SEPTIEMBRE!P193+[10]OCTUBRE!P193+[10]NOVIEMBRE!P193+[10]DICIEMBRE!P193</f>
        <v>0</v>
      </c>
      <c r="Q196" s="50">
        <f t="shared" si="13"/>
        <v>304.078529</v>
      </c>
      <c r="R196" s="49">
        <f>'[10]ENERO '!R193+[10]FEBRERO!R193+[10]MARZO!R193+[10]ABRIL!R193+[10]MAYO!R193+[10]JUNIO!R193+[10]JULIO!R193+[10]AGOSTO!R193+[10]SEPTIEMBRE!R193+[10]OCTUBRE!R193+[10]NOVIEMBRE!R193+[10]DICIEMBRE!R193</f>
        <v>282.18356362000003</v>
      </c>
      <c r="S196" s="49">
        <v>0</v>
      </c>
      <c r="T196" s="50">
        <f t="shared" si="15"/>
        <v>282.18356362000003</v>
      </c>
    </row>
    <row r="197" spans="1:20" s="53" customFormat="1" ht="13.5" x14ac:dyDescent="0.25">
      <c r="A197" s="459">
        <v>217</v>
      </c>
      <c r="B197" s="455" t="s">
        <v>574</v>
      </c>
      <c r="C197" s="456" t="s">
        <v>690</v>
      </c>
      <c r="D197" s="457">
        <v>949.11367899999971</v>
      </c>
      <c r="E197" s="458">
        <v>260.545928</v>
      </c>
      <c r="F197" s="458">
        <v>0</v>
      </c>
      <c r="G197" s="457">
        <v>103.056378</v>
      </c>
      <c r="H197" s="454">
        <f t="shared" si="11"/>
        <v>585.51137299999971</v>
      </c>
      <c r="I197" s="457">
        <v>6800.7101236390745</v>
      </c>
      <c r="J197" s="457">
        <v>171.39384819</v>
      </c>
      <c r="K197" s="457">
        <v>0</v>
      </c>
      <c r="L197" s="457">
        <v>94.65687355</v>
      </c>
      <c r="M197" s="457">
        <f t="shared" si="14"/>
        <v>6534.6594018990745</v>
      </c>
      <c r="N197" s="454" t="str">
        <f t="shared" si="12"/>
        <v>500&lt;</v>
      </c>
      <c r="O197" s="49">
        <f>'[10]ENERO '!O194+[10]FEBRERO!O194+[10]MARZO!O194+[10]ABRIL!O194+[10]MAYO!O194+[10]JUNIO!O194+[10]JULIO!O194+[10]AGOSTO!O194+[10]SEPTIEMBRE!O194+[10]OCTUBRE!O194+[10]NOVIEMBRE!O194+[10]DICIEMBRE!O194</f>
        <v>260.545928</v>
      </c>
      <c r="P197" s="49">
        <f>'[10]ENERO '!P194+[10]FEBRERO!P194+[10]MARZO!P194+[10]ABRIL!P194+[10]MAYO!P194+[10]JUNIO!P194+[10]JULIO!P194+[10]AGOSTO!P194+[10]SEPTIEMBRE!P194+[10]OCTUBRE!P194+[10]NOVIEMBRE!P194+[10]DICIEMBRE!P194</f>
        <v>0</v>
      </c>
      <c r="Q197" s="50">
        <f t="shared" si="13"/>
        <v>260.545928</v>
      </c>
      <c r="R197" s="49">
        <f>'[10]ENERO '!R194+[10]FEBRERO!R194+[10]MARZO!R194+[10]ABRIL!R194+[10]MAYO!R194+[10]JUNIO!R194+[10]JULIO!R194+[10]AGOSTO!R194+[10]SEPTIEMBRE!R194+[10]OCTUBRE!R194+[10]NOVIEMBRE!R194+[10]DICIEMBRE!R194</f>
        <v>171.39384819</v>
      </c>
      <c r="S197" s="49">
        <v>0</v>
      </c>
      <c r="T197" s="50">
        <f t="shared" si="15"/>
        <v>171.39384819</v>
      </c>
    </row>
    <row r="198" spans="1:20" s="53" customFormat="1" ht="27" x14ac:dyDescent="0.25">
      <c r="A198" s="459">
        <v>218</v>
      </c>
      <c r="B198" s="455" t="s">
        <v>505</v>
      </c>
      <c r="C198" s="456" t="s">
        <v>691</v>
      </c>
      <c r="D198" s="457">
        <v>312.10492100000005</v>
      </c>
      <c r="E198" s="458">
        <v>122.31215800000001</v>
      </c>
      <c r="F198" s="458">
        <v>0</v>
      </c>
      <c r="G198" s="457">
        <v>4.3326760000000002</v>
      </c>
      <c r="H198" s="454">
        <f t="shared" si="11"/>
        <v>185.46008700000004</v>
      </c>
      <c r="I198" s="457">
        <v>261.35181045452191</v>
      </c>
      <c r="J198" s="457">
        <v>122.67694700405561</v>
      </c>
      <c r="K198" s="457">
        <v>0</v>
      </c>
      <c r="L198" s="457">
        <v>4.2385177100000018</v>
      </c>
      <c r="M198" s="457">
        <f t="shared" si="14"/>
        <v>134.43634574046632</v>
      </c>
      <c r="N198" s="454">
        <f t="shared" si="12"/>
        <v>-27.511979577327445</v>
      </c>
      <c r="O198" s="49">
        <f>'[10]ENERO '!O195+[10]FEBRERO!O195+[10]MARZO!O195+[10]ABRIL!O195+[10]MAYO!O195+[10]JUNIO!O195+[10]JULIO!O195+[10]AGOSTO!O195+[10]SEPTIEMBRE!O195+[10]OCTUBRE!O195+[10]NOVIEMBRE!O195+[10]DICIEMBRE!O195</f>
        <v>54.999992000000006</v>
      </c>
      <c r="P198" s="49">
        <f>'[10]ENERO '!P195+[10]FEBRERO!P195+[10]MARZO!P195+[10]ABRIL!P195+[10]MAYO!P195+[10]JUNIO!P195+[10]JULIO!P195+[10]AGOSTO!P195+[10]SEPTIEMBRE!P195+[10]OCTUBRE!P195+[10]NOVIEMBRE!P195+[10]DICIEMBRE!P195</f>
        <v>67.312166000000005</v>
      </c>
      <c r="Q198" s="50">
        <f t="shared" si="13"/>
        <v>122.31215800000001</v>
      </c>
      <c r="R198" s="49">
        <f>'[10]ENERO '!R195+[10]FEBRERO!R195+[10]MARZO!R195+[10]ABRIL!R195+[10]MAYO!R195+[10]JUNIO!R195+[10]JULIO!R195+[10]AGOSTO!R195+[10]SEPTIEMBRE!R195+[10]OCTUBRE!R195+[10]NOVIEMBRE!R195+[10]DICIEMBRE!R195</f>
        <v>49.885533179999996</v>
      </c>
      <c r="S198" s="49">
        <v>72.79141382405561</v>
      </c>
      <c r="T198" s="50">
        <f t="shared" si="15"/>
        <v>122.67694700405561</v>
      </c>
    </row>
    <row r="199" spans="1:20" s="53" customFormat="1" ht="27" x14ac:dyDescent="0.25">
      <c r="A199" s="459">
        <v>219</v>
      </c>
      <c r="B199" s="455" t="s">
        <v>597</v>
      </c>
      <c r="C199" s="456" t="s">
        <v>692</v>
      </c>
      <c r="D199" s="457">
        <v>182.173496</v>
      </c>
      <c r="E199" s="458">
        <v>55.263160999999997</v>
      </c>
      <c r="F199" s="458">
        <v>0</v>
      </c>
      <c r="G199" s="457">
        <v>15.000006999999998</v>
      </c>
      <c r="H199" s="454">
        <f t="shared" si="11"/>
        <v>111.91032800000001</v>
      </c>
      <c r="I199" s="457">
        <v>88.003289572946315</v>
      </c>
      <c r="J199" s="457">
        <v>28.76030111388938</v>
      </c>
      <c r="K199" s="457">
        <v>0</v>
      </c>
      <c r="L199" s="457">
        <v>13.975115130000001</v>
      </c>
      <c r="M199" s="457">
        <f t="shared" si="14"/>
        <v>45.267873329056933</v>
      </c>
      <c r="N199" s="454">
        <f t="shared" si="12"/>
        <v>-59.549869848422809</v>
      </c>
      <c r="O199" s="49">
        <f>'[10]ENERO '!O196+[10]FEBRERO!O196+[10]MARZO!O196+[10]ABRIL!O196+[10]MAYO!O196+[10]JUNIO!O196+[10]JULIO!O196+[10]AGOSTO!O196+[10]SEPTIEMBRE!O196+[10]OCTUBRE!O196+[10]NOVIEMBRE!O196+[10]DICIEMBRE!O196</f>
        <v>54.500003999999997</v>
      </c>
      <c r="P199" s="49">
        <f>'[10]ENERO '!P196+[10]FEBRERO!P196+[10]MARZO!P196+[10]ABRIL!P196+[10]MAYO!P196+[10]JUNIO!P196+[10]JULIO!P196+[10]AGOSTO!P196+[10]SEPTIEMBRE!P196+[10]OCTUBRE!P196+[10]NOVIEMBRE!P196+[10]DICIEMBRE!P196</f>
        <v>0.7631570000000002</v>
      </c>
      <c r="Q199" s="50">
        <f t="shared" si="13"/>
        <v>55.263160999999997</v>
      </c>
      <c r="R199" s="49">
        <f>'[10]ENERO '!R196+[10]FEBRERO!R196+[10]MARZO!R196+[10]ABRIL!R196+[10]MAYO!R196+[10]JUNIO!R196+[10]JULIO!R196+[10]AGOSTO!R196+[10]SEPTIEMBRE!R196+[10]OCTUBRE!R196+[10]NOVIEMBRE!R196+[10]DICIEMBRE!R196</f>
        <v>27.935800969999999</v>
      </c>
      <c r="S199" s="49">
        <v>0.82450014388937964</v>
      </c>
      <c r="T199" s="50">
        <f t="shared" si="15"/>
        <v>28.76030111388938</v>
      </c>
    </row>
    <row r="200" spans="1:20" s="53" customFormat="1" ht="13.5" x14ac:dyDescent="0.25">
      <c r="A200" s="459">
        <v>222</v>
      </c>
      <c r="B200" s="455" t="s">
        <v>495</v>
      </c>
      <c r="C200" s="456" t="s">
        <v>693</v>
      </c>
      <c r="D200" s="457">
        <v>4502.3999999999987</v>
      </c>
      <c r="E200" s="458">
        <v>2855.5000009999999</v>
      </c>
      <c r="F200" s="458">
        <v>0</v>
      </c>
      <c r="G200" s="457">
        <v>450.92974299999992</v>
      </c>
      <c r="H200" s="454">
        <f t="shared" si="11"/>
        <v>1195.9702559999989</v>
      </c>
      <c r="I200" s="457">
        <v>15265.984702910919</v>
      </c>
      <c r="J200" s="457">
        <v>1818.8040959177397</v>
      </c>
      <c r="K200" s="457">
        <v>0</v>
      </c>
      <c r="L200" s="457">
        <v>495.76162349999998</v>
      </c>
      <c r="M200" s="457">
        <f t="shared" si="14"/>
        <v>12951.418983493179</v>
      </c>
      <c r="N200" s="454" t="str">
        <f t="shared" si="12"/>
        <v>500&lt;</v>
      </c>
      <c r="O200" s="49">
        <f>'[10]ENERO '!O197+[10]FEBRERO!O197+[10]MARZO!O197+[10]ABRIL!O197+[10]MAYO!O197+[10]JUNIO!O197+[10]JULIO!O197+[10]AGOSTO!O197+[10]SEPTIEMBRE!O197+[10]OCTUBRE!O197+[10]NOVIEMBRE!O197+[10]DICIEMBRE!O197</f>
        <v>1750.0000009999999</v>
      </c>
      <c r="P200" s="49">
        <f>'[10]ENERO '!P197+[10]FEBRERO!P197+[10]MARZO!P197+[10]ABRIL!P197+[10]MAYO!P197+[10]JUNIO!P197+[10]JULIO!P197+[10]AGOSTO!P197+[10]SEPTIEMBRE!P197+[10]OCTUBRE!P197+[10]NOVIEMBRE!P197+[10]DICIEMBRE!P197</f>
        <v>1105.5</v>
      </c>
      <c r="Q200" s="50">
        <f t="shared" si="13"/>
        <v>2855.5000009999999</v>
      </c>
      <c r="R200" s="49">
        <f>'[10]ENERO '!R197+[10]FEBRERO!R197+[10]MARZO!R197+[10]ABRIL!R197+[10]MAYO!R197+[10]JUNIO!R197+[10]JULIO!R197+[10]AGOSTO!R197+[10]SEPTIEMBRE!R197+[10]OCTUBRE!R197+[10]NOVIEMBRE!R197+[10]DICIEMBRE!R197</f>
        <v>1361.2597487099997</v>
      </c>
      <c r="S200" s="49">
        <v>457.54434720773997</v>
      </c>
      <c r="T200" s="50">
        <f t="shared" si="15"/>
        <v>1818.8040959177397</v>
      </c>
    </row>
    <row r="201" spans="1:20" s="53" customFormat="1" ht="27" x14ac:dyDescent="0.25">
      <c r="A201" s="459">
        <v>223</v>
      </c>
      <c r="B201" s="455" t="s">
        <v>505</v>
      </c>
      <c r="C201" s="456" t="s">
        <v>694</v>
      </c>
      <c r="D201" s="457">
        <v>22.327522000000002</v>
      </c>
      <c r="E201" s="458">
        <v>11.085994000000001</v>
      </c>
      <c r="F201" s="458">
        <v>0</v>
      </c>
      <c r="G201" s="457">
        <v>1.0848979999999999</v>
      </c>
      <c r="H201" s="454">
        <f t="shared" si="11"/>
        <v>10.15663</v>
      </c>
      <c r="I201" s="457">
        <v>17.688074207847759</v>
      </c>
      <c r="J201" s="457">
        <v>7.8070662084410083</v>
      </c>
      <c r="K201" s="457">
        <v>0</v>
      </c>
      <c r="L201" s="457">
        <v>0.78246764000000013</v>
      </c>
      <c r="M201" s="457">
        <f t="shared" si="14"/>
        <v>9.0985403594067513</v>
      </c>
      <c r="N201" s="454">
        <f t="shared" si="12"/>
        <v>-10.417723601167401</v>
      </c>
      <c r="O201" s="49">
        <f>'[10]ENERO '!O198+[10]FEBRERO!O198+[10]MARZO!O198+[10]ABRIL!O198+[10]MAYO!O198+[10]JUNIO!O198+[10]JULIO!O198+[10]AGOSTO!O198+[10]SEPTIEMBRE!O198+[10]OCTUBRE!O198+[10]NOVIEMBRE!O198+[10]DICIEMBRE!O198</f>
        <v>10.148651000000001</v>
      </c>
      <c r="P201" s="49">
        <f>'[10]ENERO '!P198+[10]FEBRERO!P198+[10]MARZO!P198+[10]ABRIL!P198+[10]MAYO!P198+[10]JUNIO!P198+[10]JULIO!P198+[10]AGOSTO!P198+[10]SEPTIEMBRE!P198+[10]OCTUBRE!P198+[10]NOVIEMBRE!P198+[10]DICIEMBRE!P198</f>
        <v>0.93734299999999982</v>
      </c>
      <c r="Q201" s="50">
        <f t="shared" si="13"/>
        <v>11.085994000000001</v>
      </c>
      <c r="R201" s="49">
        <f>'[10]ENERO '!R198+[10]FEBRERO!R198+[10]MARZO!R198+[10]ABRIL!R198+[10]MAYO!R198+[10]JUNIO!R198+[10]JULIO!R198+[10]AGOSTO!R198+[10]SEPTIEMBRE!R198+[10]OCTUBRE!R198+[10]NOVIEMBRE!R198+[10]DICIEMBRE!R198</f>
        <v>6.8908595600000009</v>
      </c>
      <c r="S201" s="49">
        <v>0.91620664844100774</v>
      </c>
      <c r="T201" s="50">
        <f t="shared" si="15"/>
        <v>7.8070662084410083</v>
      </c>
    </row>
    <row r="202" spans="1:20" s="53" customFormat="1" ht="27" x14ac:dyDescent="0.25">
      <c r="A202" s="459">
        <v>225</v>
      </c>
      <c r="B202" s="455" t="s">
        <v>505</v>
      </c>
      <c r="C202" s="456" t="s">
        <v>695</v>
      </c>
      <c r="D202" s="457">
        <v>5.5560420000000006</v>
      </c>
      <c r="E202" s="458">
        <v>2.8571949999999999</v>
      </c>
      <c r="F202" s="458">
        <v>0</v>
      </c>
      <c r="G202" s="457">
        <v>0.40817100000000001</v>
      </c>
      <c r="H202" s="454">
        <f t="shared" si="11"/>
        <v>2.2906760000000008</v>
      </c>
      <c r="I202" s="457">
        <v>4.2879552777503811</v>
      </c>
      <c r="J202" s="457">
        <v>1.8386959319052876</v>
      </c>
      <c r="K202" s="457">
        <v>0</v>
      </c>
      <c r="L202" s="457">
        <v>0.24358479999999999</v>
      </c>
      <c r="M202" s="457">
        <f t="shared" si="14"/>
        <v>2.2056745458450937</v>
      </c>
      <c r="N202" s="454">
        <f t="shared" si="12"/>
        <v>-3.7107584902844</v>
      </c>
      <c r="O202" s="49">
        <f>'[10]ENERO '!O199+[10]FEBRERO!O199+[10]MARZO!O199+[10]ABRIL!O199+[10]MAYO!O199+[10]JUNIO!O199+[10]JULIO!O199+[10]AGOSTO!O199+[10]SEPTIEMBRE!O199+[10]OCTUBRE!O199+[10]NOVIEMBRE!O199+[10]DICIEMBRE!O199</f>
        <v>2.49031</v>
      </c>
      <c r="P202" s="49">
        <f>'[10]ENERO '!P199+[10]FEBRERO!P199+[10]MARZO!P199+[10]ABRIL!P199+[10]MAYO!P199+[10]JUNIO!P199+[10]JULIO!P199+[10]AGOSTO!P199+[10]SEPTIEMBRE!P199+[10]OCTUBRE!P199+[10]NOVIEMBRE!P199+[10]DICIEMBRE!P199</f>
        <v>0.36688500000000007</v>
      </c>
      <c r="Q202" s="50">
        <f t="shared" si="13"/>
        <v>2.8571949999999999</v>
      </c>
      <c r="R202" s="49">
        <f>'[10]ENERO '!R199+[10]FEBRERO!R199+[10]MARZO!R199+[10]ABRIL!R199+[10]MAYO!R199+[10]JUNIO!R199+[10]JULIO!R199+[10]AGOSTO!R199+[10]SEPTIEMBRE!R199+[10]OCTUBRE!R199+[10]NOVIEMBRE!R199+[10]DICIEMBRE!R199</f>
        <v>1.4861338799999999</v>
      </c>
      <c r="S202" s="49">
        <v>0.35256205190528778</v>
      </c>
      <c r="T202" s="50">
        <f t="shared" si="15"/>
        <v>1.8386959319052876</v>
      </c>
    </row>
    <row r="203" spans="1:20" s="53" customFormat="1" ht="13.5" x14ac:dyDescent="0.25">
      <c r="A203" s="459">
        <v>226</v>
      </c>
      <c r="B203" s="455" t="s">
        <v>497</v>
      </c>
      <c r="C203" s="456" t="s">
        <v>696</v>
      </c>
      <c r="D203" s="457">
        <v>466.35431099999988</v>
      </c>
      <c r="E203" s="458">
        <v>255.41799599999993</v>
      </c>
      <c r="F203" s="458">
        <v>0</v>
      </c>
      <c r="G203" s="457">
        <v>31.421143999999998</v>
      </c>
      <c r="H203" s="454">
        <f t="shared" si="11"/>
        <v>179.51517099999995</v>
      </c>
      <c r="I203" s="457">
        <v>115.30668693999999</v>
      </c>
      <c r="J203" s="457">
        <v>81.798251230000005</v>
      </c>
      <c r="K203" s="457">
        <v>0</v>
      </c>
      <c r="L203" s="457">
        <v>32.432155939999994</v>
      </c>
      <c r="M203" s="457">
        <f t="shared" si="14"/>
        <v>1.0762797699999922</v>
      </c>
      <c r="N203" s="454">
        <f t="shared" si="12"/>
        <v>-99.400451915008347</v>
      </c>
      <c r="O203" s="49">
        <f>'[10]ENERO '!O200+[10]FEBRERO!O200+[10]MARZO!O200+[10]ABRIL!O200+[10]MAYO!O200+[10]JUNIO!O200+[10]JULIO!O200+[10]AGOSTO!O200+[10]SEPTIEMBRE!O200+[10]OCTUBRE!O200+[10]NOVIEMBRE!O200+[10]DICIEMBRE!O200</f>
        <v>50.832899999999995</v>
      </c>
      <c r="P203" s="49">
        <f>'[10]ENERO '!P200+[10]FEBRERO!P200+[10]MARZO!P200+[10]ABRIL!P200+[10]MAYO!P200+[10]JUNIO!P200+[10]JULIO!P200+[10]AGOSTO!P200+[10]SEPTIEMBRE!P200+[10]OCTUBRE!P200+[10]NOVIEMBRE!P200+[10]DICIEMBRE!P200</f>
        <v>204.58509599999994</v>
      </c>
      <c r="Q203" s="50">
        <f t="shared" si="13"/>
        <v>255.41799599999993</v>
      </c>
      <c r="R203" s="49">
        <f>'[10]ENERO '!R200+[10]FEBRERO!R200+[10]MARZO!R200+[10]ABRIL!R200+[10]MAYO!R200+[10]JUNIO!R200+[10]JULIO!R200+[10]AGOSTO!R200+[10]SEPTIEMBRE!R200+[10]OCTUBRE!R200+[10]NOVIEMBRE!R200+[10]DICIEMBRE!R200</f>
        <v>49.559548499999998</v>
      </c>
      <c r="S203" s="49">
        <v>32.238702730000007</v>
      </c>
      <c r="T203" s="50">
        <f t="shared" si="15"/>
        <v>81.798251230000005</v>
      </c>
    </row>
    <row r="204" spans="1:20" s="53" customFormat="1" ht="13.5" x14ac:dyDescent="0.25">
      <c r="A204" s="459">
        <v>227</v>
      </c>
      <c r="B204" s="455" t="s">
        <v>493</v>
      </c>
      <c r="C204" s="456" t="s">
        <v>697</v>
      </c>
      <c r="D204" s="457">
        <v>755.89253899999994</v>
      </c>
      <c r="E204" s="458">
        <v>446.341363</v>
      </c>
      <c r="F204" s="458">
        <v>0</v>
      </c>
      <c r="G204" s="457">
        <v>40.000005000000002</v>
      </c>
      <c r="H204" s="454">
        <f t="shared" si="11"/>
        <v>269.55117099999995</v>
      </c>
      <c r="I204" s="457">
        <v>279.91076445276832</v>
      </c>
      <c r="J204" s="457">
        <v>259.87450436850003</v>
      </c>
      <c r="K204" s="457">
        <v>0</v>
      </c>
      <c r="L204" s="457">
        <v>42.639114149999997</v>
      </c>
      <c r="M204" s="457">
        <f t="shared" si="14"/>
        <v>-22.602854065731705</v>
      </c>
      <c r="N204" s="454">
        <f t="shared" si="12"/>
        <v>-108.38536667523204</v>
      </c>
      <c r="O204" s="49">
        <f>'[10]ENERO '!O201+[10]FEBRERO!O201+[10]MARZO!O201+[10]ABRIL!O201+[10]MAYO!O201+[10]JUNIO!O201+[10]JULIO!O201+[10]AGOSTO!O201+[10]SEPTIEMBRE!O201+[10]OCTUBRE!O201+[10]NOVIEMBRE!O201+[10]DICIEMBRE!O201</f>
        <v>139.99999700000004</v>
      </c>
      <c r="P204" s="49">
        <f>'[10]ENERO '!P201+[10]FEBRERO!P201+[10]MARZO!P201+[10]ABRIL!P201+[10]MAYO!P201+[10]JUNIO!P201+[10]JULIO!P201+[10]AGOSTO!P201+[10]SEPTIEMBRE!P201+[10]OCTUBRE!P201+[10]NOVIEMBRE!P201+[10]DICIEMBRE!P201</f>
        <v>306.34136599999999</v>
      </c>
      <c r="Q204" s="50">
        <f t="shared" si="13"/>
        <v>446.341363</v>
      </c>
      <c r="R204" s="49">
        <f>'[10]ENERO '!R201+[10]FEBRERO!R201+[10]MARZO!R201+[10]ABRIL!R201+[10]MAYO!R201+[10]JUNIO!R201+[10]JULIO!R201+[10]AGOSTO!R201+[10]SEPTIEMBRE!R201+[10]OCTUBRE!R201+[10]NOVIEMBRE!R201+[10]DICIEMBRE!R201</f>
        <v>139.93059504000001</v>
      </c>
      <c r="S204" s="49">
        <v>119.94390932850001</v>
      </c>
      <c r="T204" s="50">
        <f t="shared" si="15"/>
        <v>259.87450436850003</v>
      </c>
    </row>
    <row r="205" spans="1:20" s="53" customFormat="1" ht="13.5" x14ac:dyDescent="0.25">
      <c r="A205" s="459">
        <v>228</v>
      </c>
      <c r="B205" s="455" t="s">
        <v>505</v>
      </c>
      <c r="C205" s="456" t="s">
        <v>698</v>
      </c>
      <c r="D205" s="457">
        <v>93.272562999999991</v>
      </c>
      <c r="E205" s="458">
        <v>43.587090999999994</v>
      </c>
      <c r="F205" s="458">
        <v>0</v>
      </c>
      <c r="G205" s="457">
        <v>11.372459000000001</v>
      </c>
      <c r="H205" s="454">
        <f t="shared" si="11"/>
        <v>38.313012999999998</v>
      </c>
      <c r="I205" s="457">
        <v>77.744846607545085</v>
      </c>
      <c r="J205" s="457">
        <v>29.430143585371873</v>
      </c>
      <c r="K205" s="457">
        <v>0</v>
      </c>
      <c r="L205" s="457">
        <v>8.3236538199999988</v>
      </c>
      <c r="M205" s="457">
        <f t="shared" si="14"/>
        <v>39.991049202173215</v>
      </c>
      <c r="N205" s="454">
        <f t="shared" si="12"/>
        <v>4.3798074616924998</v>
      </c>
      <c r="O205" s="49">
        <f>'[10]ENERO '!O202+[10]FEBRERO!O202+[10]MARZO!O202+[10]ABRIL!O202+[10]MAYO!O202+[10]JUNIO!O202+[10]JULIO!O202+[10]AGOSTO!O202+[10]SEPTIEMBRE!O202+[10]OCTUBRE!O202+[10]NOVIEMBRE!O202+[10]DICIEMBRE!O202</f>
        <v>41.244475999999992</v>
      </c>
      <c r="P205" s="49">
        <f>'[10]ENERO '!P202+[10]FEBRERO!P202+[10]MARZO!P202+[10]ABRIL!P202+[10]MAYO!P202+[10]JUNIO!P202+[10]JULIO!P202+[10]AGOSTO!P202+[10]SEPTIEMBRE!P202+[10]OCTUBRE!P202+[10]NOVIEMBRE!P202+[10]DICIEMBRE!P202</f>
        <v>2.3426149999999994</v>
      </c>
      <c r="Q205" s="50">
        <f t="shared" si="13"/>
        <v>43.587090999999994</v>
      </c>
      <c r="R205" s="49">
        <f>'[10]ENERO '!R202+[10]FEBRERO!R202+[10]MARZO!R202+[10]ABRIL!R202+[10]MAYO!R202+[10]JUNIO!R202+[10]JULIO!R202+[10]AGOSTO!R202+[10]SEPTIEMBRE!R202+[10]OCTUBRE!R202+[10]NOVIEMBRE!R202+[10]DICIEMBRE!R202</f>
        <v>27.223092519999994</v>
      </c>
      <c r="S205" s="49">
        <v>2.2070510653718785</v>
      </c>
      <c r="T205" s="50">
        <f t="shared" si="15"/>
        <v>29.430143585371873</v>
      </c>
    </row>
    <row r="206" spans="1:20" s="53" customFormat="1" ht="13.5" x14ac:dyDescent="0.25">
      <c r="A206" s="459">
        <v>229</v>
      </c>
      <c r="B206" s="455" t="s">
        <v>503</v>
      </c>
      <c r="C206" s="456" t="s">
        <v>699</v>
      </c>
      <c r="D206" s="457">
        <v>490.38554900000003</v>
      </c>
      <c r="E206" s="458">
        <v>310.11857899999995</v>
      </c>
      <c r="F206" s="458">
        <v>0</v>
      </c>
      <c r="G206" s="457">
        <v>57.000001999999974</v>
      </c>
      <c r="H206" s="454">
        <f t="shared" si="11"/>
        <v>123.26696800000011</v>
      </c>
      <c r="I206" s="457">
        <v>817.05440151000005</v>
      </c>
      <c r="J206" s="457">
        <v>152.52379933200001</v>
      </c>
      <c r="K206" s="457">
        <v>0</v>
      </c>
      <c r="L206" s="457">
        <v>55.190728909999997</v>
      </c>
      <c r="M206" s="457">
        <f t="shared" si="14"/>
        <v>609.33987326800002</v>
      </c>
      <c r="N206" s="454">
        <f t="shared" si="12"/>
        <v>394.32535183959374</v>
      </c>
      <c r="O206" s="49">
        <f>'[10]ENERO '!O203+[10]FEBRERO!O203+[10]MARZO!O203+[10]ABRIL!O203+[10]MAYO!O203+[10]JUNIO!O203+[10]JULIO!O203+[10]AGOSTO!O203+[10]SEPTIEMBRE!O203+[10]OCTUBRE!O203+[10]NOVIEMBRE!O203+[10]DICIEMBRE!O203</f>
        <v>151.999999</v>
      </c>
      <c r="P206" s="49">
        <f>'[10]ENERO '!P203+[10]FEBRERO!P203+[10]MARZO!P203+[10]ABRIL!P203+[10]MAYO!P203+[10]JUNIO!P203+[10]JULIO!P203+[10]AGOSTO!P203+[10]SEPTIEMBRE!P203+[10]OCTUBRE!P203+[10]NOVIEMBRE!P203+[10]DICIEMBRE!P203</f>
        <v>158.11857999999998</v>
      </c>
      <c r="Q206" s="50">
        <f t="shared" si="13"/>
        <v>310.11857899999995</v>
      </c>
      <c r="R206" s="49">
        <f>'[10]ENERO '!R203+[10]FEBRERO!R203+[10]MARZO!R203+[10]ABRIL!R203+[10]MAYO!R203+[10]JUNIO!R203+[10]JULIO!R203+[10]AGOSTO!R203+[10]SEPTIEMBRE!R203+[10]OCTUBRE!R203+[10]NOVIEMBRE!R203+[10]DICIEMBRE!R203</f>
        <v>119.52347140000001</v>
      </c>
      <c r="S206" s="49">
        <v>33.000327932000005</v>
      </c>
      <c r="T206" s="50">
        <f t="shared" si="15"/>
        <v>152.52379933200001</v>
      </c>
    </row>
    <row r="207" spans="1:20" s="53" customFormat="1" ht="13.5" x14ac:dyDescent="0.25">
      <c r="A207" s="459">
        <v>231</v>
      </c>
      <c r="B207" s="455" t="s">
        <v>597</v>
      </c>
      <c r="C207" s="456" t="s">
        <v>700</v>
      </c>
      <c r="D207" s="457">
        <v>69.350668000000013</v>
      </c>
      <c r="E207" s="458">
        <v>32.885711000000001</v>
      </c>
      <c r="F207" s="458">
        <v>0</v>
      </c>
      <c r="G207" s="457">
        <v>1.544384</v>
      </c>
      <c r="H207" s="454">
        <f t="shared" si="11"/>
        <v>34.920573000000012</v>
      </c>
      <c r="I207" s="457">
        <v>53.215955177642897</v>
      </c>
      <c r="J207" s="457">
        <v>24.828830381623714</v>
      </c>
      <c r="K207" s="457">
        <v>0</v>
      </c>
      <c r="L207" s="457">
        <v>1.01345332</v>
      </c>
      <c r="M207" s="457">
        <f t="shared" si="14"/>
        <v>27.373671476019183</v>
      </c>
      <c r="N207" s="454">
        <f t="shared" si="12"/>
        <v>-21.611619958185756</v>
      </c>
      <c r="O207" s="49">
        <f>'[10]ENERO '!O204+[10]FEBRERO!O204+[10]MARZO!O204+[10]ABRIL!O204+[10]MAYO!O204+[10]JUNIO!O204+[10]JULIO!O204+[10]AGOSTO!O204+[10]SEPTIEMBRE!O204+[10]OCTUBRE!O204+[10]NOVIEMBRE!O204+[10]DICIEMBRE!O204</f>
        <v>12.902150000000002</v>
      </c>
      <c r="P207" s="49">
        <f>'[10]ENERO '!P204+[10]FEBRERO!P204+[10]MARZO!P204+[10]ABRIL!P204+[10]MAYO!P204+[10]JUNIO!P204+[10]JULIO!P204+[10]AGOSTO!P204+[10]SEPTIEMBRE!P204+[10]OCTUBRE!P204+[10]NOVIEMBRE!P204+[10]DICIEMBRE!P204</f>
        <v>19.983560999999998</v>
      </c>
      <c r="Q207" s="50">
        <f t="shared" si="13"/>
        <v>32.885711000000001</v>
      </c>
      <c r="R207" s="49">
        <f>'[10]ENERO '!R204+[10]FEBRERO!R204+[10]MARZO!R204+[10]ABRIL!R204+[10]MAYO!R204+[10]JUNIO!R204+[10]JULIO!R204+[10]AGOSTO!R204+[10]SEPTIEMBRE!R204+[10]OCTUBRE!R204+[10]NOVIEMBRE!R204+[10]DICIEMBRE!R204</f>
        <v>4.0997651500000005</v>
      </c>
      <c r="S207" s="49">
        <v>20.729065231623714</v>
      </c>
      <c r="T207" s="50">
        <f t="shared" si="15"/>
        <v>24.828830381623714</v>
      </c>
    </row>
    <row r="208" spans="1:20" s="53" customFormat="1" ht="27" x14ac:dyDescent="0.25">
      <c r="A208" s="459">
        <v>233</v>
      </c>
      <c r="B208" s="455" t="s">
        <v>597</v>
      </c>
      <c r="C208" s="456" t="s">
        <v>701</v>
      </c>
      <c r="D208" s="457">
        <v>51.117114000000008</v>
      </c>
      <c r="E208" s="458">
        <v>25.440429999999999</v>
      </c>
      <c r="F208" s="458">
        <v>0</v>
      </c>
      <c r="G208" s="457">
        <v>2.063466</v>
      </c>
      <c r="H208" s="454">
        <f t="shared" si="11"/>
        <v>23.61321800000001</v>
      </c>
      <c r="I208" s="457">
        <v>30.287330234447424</v>
      </c>
      <c r="J208" s="457">
        <v>13.353792166523633</v>
      </c>
      <c r="K208" s="457">
        <v>0</v>
      </c>
      <c r="L208" s="457">
        <v>1.35408598</v>
      </c>
      <c r="M208" s="457">
        <f t="shared" si="14"/>
        <v>15.579452087923791</v>
      </c>
      <c r="N208" s="454">
        <f t="shared" si="12"/>
        <v>-34.022325597791102</v>
      </c>
      <c r="O208" s="49">
        <f>'[10]ENERO '!O205+[10]FEBRERO!O205+[10]MARZO!O205+[10]ABRIL!O205+[10]MAYO!O205+[10]JUNIO!O205+[10]JULIO!O205+[10]AGOSTO!O205+[10]SEPTIEMBRE!O205+[10]OCTUBRE!O205+[10]NOVIEMBRE!O205+[10]DICIEMBRE!O205</f>
        <v>17.238705</v>
      </c>
      <c r="P208" s="49">
        <f>'[10]ENERO '!P205+[10]FEBRERO!P205+[10]MARZO!P205+[10]ABRIL!P205+[10]MAYO!P205+[10]JUNIO!P205+[10]JULIO!P205+[10]AGOSTO!P205+[10]SEPTIEMBRE!P205+[10]OCTUBRE!P205+[10]NOVIEMBRE!P205+[10]DICIEMBRE!P205</f>
        <v>8.2017249999999979</v>
      </c>
      <c r="Q208" s="50">
        <f t="shared" si="13"/>
        <v>25.440429999999999</v>
      </c>
      <c r="R208" s="49">
        <f>'[10]ENERO '!R205+[10]FEBRERO!R205+[10]MARZO!R205+[10]ABRIL!R205+[10]MAYO!R205+[10]JUNIO!R205+[10]JULIO!R205+[10]AGOSTO!R205+[10]SEPTIEMBRE!R205+[10]OCTUBRE!R205+[10]NOVIEMBRE!R205+[10]DICIEMBRE!R205</f>
        <v>5.4777411299999992</v>
      </c>
      <c r="S208" s="49">
        <v>7.8760510365236325</v>
      </c>
      <c r="T208" s="50">
        <f t="shared" si="15"/>
        <v>13.353792166523633</v>
      </c>
    </row>
    <row r="209" spans="1:248" s="53" customFormat="1" ht="13.5" x14ac:dyDescent="0.25">
      <c r="A209" s="459">
        <v>234</v>
      </c>
      <c r="B209" s="455" t="s">
        <v>597</v>
      </c>
      <c r="C209" s="456" t="s">
        <v>702</v>
      </c>
      <c r="D209" s="457">
        <v>86.669651999999999</v>
      </c>
      <c r="E209" s="458">
        <v>44.899461000000002</v>
      </c>
      <c r="F209" s="458">
        <v>0</v>
      </c>
      <c r="G209" s="457">
        <v>39.293248999999989</v>
      </c>
      <c r="H209" s="454">
        <f t="shared" si="11"/>
        <v>2.4769420000000082</v>
      </c>
      <c r="I209" s="457">
        <v>157.24033104874724</v>
      </c>
      <c r="J209" s="457">
        <v>39.031555245335227</v>
      </c>
      <c r="K209" s="457">
        <v>0</v>
      </c>
      <c r="L209" s="457">
        <v>37.326170019999999</v>
      </c>
      <c r="M209" s="457">
        <f t="shared" si="14"/>
        <v>80.882605783412004</v>
      </c>
      <c r="N209" s="454" t="str">
        <f t="shared" si="12"/>
        <v>500&lt;</v>
      </c>
      <c r="O209" s="49">
        <f>'[10]ENERO '!O206+[10]FEBRERO!O206+[10]MARZO!O206+[10]ABRIL!O206+[10]MAYO!O206+[10]JUNIO!O206+[10]JULIO!O206+[10]AGOSTO!O206+[10]SEPTIEMBRE!O206+[10]OCTUBRE!O206+[10]NOVIEMBRE!O206+[10]DICIEMBRE!O206</f>
        <v>32.064264000000001</v>
      </c>
      <c r="P209" s="49">
        <f>'[10]ENERO '!P206+[10]FEBRERO!P206+[10]MARZO!P206+[10]ABRIL!P206+[10]MAYO!P206+[10]JUNIO!P206+[10]JULIO!P206+[10]AGOSTO!P206+[10]SEPTIEMBRE!P206+[10]OCTUBRE!P206+[10]NOVIEMBRE!P206+[10]DICIEMBRE!P206</f>
        <v>12.835197000000001</v>
      </c>
      <c r="Q209" s="50">
        <f t="shared" si="13"/>
        <v>44.899461000000002</v>
      </c>
      <c r="R209" s="49">
        <f>'[10]ENERO '!R206+[10]FEBRERO!R206+[10]MARZO!R206+[10]ABRIL!R206+[10]MAYO!R206+[10]JUNIO!R206+[10]JULIO!R206+[10]AGOSTO!R206+[10]SEPTIEMBRE!R206+[10]OCTUBRE!R206+[10]NOVIEMBRE!R206+[10]DICIEMBRE!R206</f>
        <v>25.08122298</v>
      </c>
      <c r="S209" s="49">
        <v>13.950332265335229</v>
      </c>
      <c r="T209" s="50">
        <f t="shared" si="15"/>
        <v>39.031555245335227</v>
      </c>
    </row>
    <row r="210" spans="1:248" s="53" customFormat="1" ht="13.5" x14ac:dyDescent="0.25">
      <c r="A210" s="459">
        <v>235</v>
      </c>
      <c r="B210" s="455" t="s">
        <v>497</v>
      </c>
      <c r="C210" s="456" t="s">
        <v>703</v>
      </c>
      <c r="D210" s="457">
        <v>624.90656800000022</v>
      </c>
      <c r="E210" s="458">
        <v>128.99999099999999</v>
      </c>
      <c r="F210" s="458">
        <v>0</v>
      </c>
      <c r="G210" s="457">
        <v>60.000008000000001</v>
      </c>
      <c r="H210" s="454">
        <f t="shared" si="11"/>
        <v>435.90656900000022</v>
      </c>
      <c r="I210" s="457">
        <v>2452.9567905100007</v>
      </c>
      <c r="J210" s="457">
        <v>98.939172432000007</v>
      </c>
      <c r="K210" s="457">
        <v>0</v>
      </c>
      <c r="L210" s="457">
        <v>62.638946739999994</v>
      </c>
      <c r="M210" s="457">
        <f t="shared" si="14"/>
        <v>2291.3786713380009</v>
      </c>
      <c r="N210" s="454">
        <f t="shared" si="12"/>
        <v>425.65821079379049</v>
      </c>
      <c r="O210" s="49">
        <f>'[10]ENERO '!O207+[10]FEBRERO!O207+[10]MARZO!O207+[10]ABRIL!O207+[10]MAYO!O207+[10]JUNIO!O207+[10]JULIO!O207+[10]AGOSTO!O207+[10]SEPTIEMBRE!O207+[10]OCTUBRE!O207+[10]NOVIEMBRE!O207+[10]DICIEMBRE!O207</f>
        <v>128.99999099999999</v>
      </c>
      <c r="P210" s="49">
        <f>'[10]ENERO '!P207+[10]FEBRERO!P207+[10]MARZO!P207+[10]ABRIL!P207+[10]MAYO!P207+[10]JUNIO!P207+[10]JULIO!P207+[10]AGOSTO!P207+[10]SEPTIEMBRE!P207+[10]OCTUBRE!P207+[10]NOVIEMBRE!P207+[10]DICIEMBRE!P207</f>
        <v>0</v>
      </c>
      <c r="Q210" s="50">
        <f t="shared" si="13"/>
        <v>128.99999099999999</v>
      </c>
      <c r="R210" s="49">
        <f>'[10]ENERO '!R207+[10]FEBRERO!R207+[10]MARZO!R207+[10]ABRIL!R207+[10]MAYO!R207+[10]JUNIO!R207+[10]JULIO!R207+[10]AGOSTO!R207+[10]SEPTIEMBRE!R207+[10]OCTUBRE!R207+[10]NOVIEMBRE!R207+[10]DICIEMBRE!R207</f>
        <v>68.70451018</v>
      </c>
      <c r="S210" s="49">
        <v>30.234662252000007</v>
      </c>
      <c r="T210" s="50">
        <f t="shared" si="15"/>
        <v>98.939172432000007</v>
      </c>
    </row>
    <row r="211" spans="1:248" s="53" customFormat="1" ht="13.5" x14ac:dyDescent="0.25">
      <c r="A211" s="459">
        <v>236</v>
      </c>
      <c r="B211" s="455" t="s">
        <v>497</v>
      </c>
      <c r="C211" s="456" t="s">
        <v>704</v>
      </c>
      <c r="D211" s="457">
        <v>635.31555400000013</v>
      </c>
      <c r="E211" s="458">
        <v>302.51304000000005</v>
      </c>
      <c r="F211" s="458">
        <v>0</v>
      </c>
      <c r="G211" s="457">
        <v>28.999999000000003</v>
      </c>
      <c r="H211" s="454">
        <f t="shared" ref="H211:H274" si="16">D211-E211-G211</f>
        <v>303.80251500000008</v>
      </c>
      <c r="I211" s="457">
        <v>335.85171516099967</v>
      </c>
      <c r="J211" s="457">
        <v>151.802508692</v>
      </c>
      <c r="K211" s="457">
        <v>0</v>
      </c>
      <c r="L211" s="457">
        <v>28.555544210000001</v>
      </c>
      <c r="M211" s="457">
        <f t="shared" si="14"/>
        <v>155.49366225899968</v>
      </c>
      <c r="N211" s="454">
        <f t="shared" ref="N211:N274" si="17">IF(OR(H211=0,M211=0),"N.A.",IF((((M211-H211)/H211))*100&gt;=500,"500&lt;",IF((((M211-H211)/H211))*100&lt;=-500,"&lt;-500",(((M211-H211)/H211))*100)))</f>
        <v>-48.817519743376835</v>
      </c>
      <c r="O211" s="49">
        <f>'[10]ENERO '!O208+[10]FEBRERO!O208+[10]MARZO!O208+[10]ABRIL!O208+[10]MAYO!O208+[10]JUNIO!O208+[10]JULIO!O208+[10]AGOSTO!O208+[10]SEPTIEMBRE!O208+[10]OCTUBRE!O208+[10]NOVIEMBRE!O208+[10]DICIEMBRE!O208</f>
        <v>122.000005</v>
      </c>
      <c r="P211" s="49">
        <f>'[10]ENERO '!P208+[10]FEBRERO!P208+[10]MARZO!P208+[10]ABRIL!P208+[10]MAYO!P208+[10]JUNIO!P208+[10]JULIO!P208+[10]AGOSTO!P208+[10]SEPTIEMBRE!P208+[10]OCTUBRE!P208+[10]NOVIEMBRE!P208+[10]DICIEMBRE!P208</f>
        <v>180.51303500000003</v>
      </c>
      <c r="Q211" s="50">
        <f t="shared" ref="Q211:Q274" si="18">O211+P211</f>
        <v>302.51304000000005</v>
      </c>
      <c r="R211" s="49">
        <f>'[10]ENERO '!R208+[10]FEBRERO!R208+[10]MARZO!R208+[10]ABRIL!R208+[10]MAYO!R208+[10]JUNIO!R208+[10]JULIO!R208+[10]AGOSTO!R208+[10]SEPTIEMBRE!R208+[10]OCTUBRE!R208+[10]NOVIEMBRE!R208+[10]DICIEMBRE!R208</f>
        <v>121.56784644000001</v>
      </c>
      <c r="S211" s="49">
        <v>30.234662252000007</v>
      </c>
      <c r="T211" s="50">
        <f t="shared" si="15"/>
        <v>151.802508692</v>
      </c>
    </row>
    <row r="212" spans="1:248" s="53" customFormat="1" ht="27" x14ac:dyDescent="0.25">
      <c r="A212" s="459">
        <v>237</v>
      </c>
      <c r="B212" s="455" t="s">
        <v>505</v>
      </c>
      <c r="C212" s="456" t="s">
        <v>705</v>
      </c>
      <c r="D212" s="457">
        <v>73.749533</v>
      </c>
      <c r="E212" s="458">
        <v>24.340436999999998</v>
      </c>
      <c r="F212" s="458">
        <v>0</v>
      </c>
      <c r="G212" s="457">
        <v>13.646352</v>
      </c>
      <c r="H212" s="454">
        <f t="shared" si="16"/>
        <v>35.762744000000005</v>
      </c>
      <c r="I212" s="457">
        <v>75.181338289578761</v>
      </c>
      <c r="J212" s="457">
        <v>22.608825769268829</v>
      </c>
      <c r="K212" s="457">
        <v>0</v>
      </c>
      <c r="L212" s="457">
        <v>13.900102310000001</v>
      </c>
      <c r="M212" s="457">
        <f t="shared" ref="M212:M275" si="19">I212-J212-L212</f>
        <v>38.672410210309927</v>
      </c>
      <c r="N212" s="454">
        <f t="shared" si="17"/>
        <v>8.1360261682099164</v>
      </c>
      <c r="O212" s="49">
        <f>'[10]ENERO '!O209+[10]FEBRERO!O209+[10]MARZO!O209+[10]ABRIL!O209+[10]MAYO!O209+[10]JUNIO!O209+[10]JULIO!O209+[10]AGOSTO!O209+[10]SEPTIEMBRE!O209+[10]OCTUBRE!O209+[10]NOVIEMBRE!O209+[10]DICIEMBRE!O209</f>
        <v>23.178877999999997</v>
      </c>
      <c r="P212" s="49">
        <f>'[10]ENERO '!P209+[10]FEBRERO!P209+[10]MARZO!P209+[10]ABRIL!P209+[10]MAYO!P209+[10]JUNIO!P209+[10]JULIO!P209+[10]AGOSTO!P209+[10]SEPTIEMBRE!P209+[10]OCTUBRE!P209+[10]NOVIEMBRE!P209+[10]DICIEMBRE!P209</f>
        <v>1.1615589999999998</v>
      </c>
      <c r="Q212" s="50">
        <f t="shared" si="18"/>
        <v>24.340436999999998</v>
      </c>
      <c r="R212" s="49">
        <f>'[10]ENERO '!R209+[10]FEBRERO!R209+[10]MARZO!R209+[10]ABRIL!R209+[10]MAYO!R209+[10]JUNIO!R209+[10]JULIO!R209+[10]AGOSTO!R209+[10]SEPTIEMBRE!R209+[10]OCTUBRE!R209+[10]NOVIEMBRE!R209+[10]DICIEMBRE!R209</f>
        <v>21.555540319999999</v>
      </c>
      <c r="S212" s="49">
        <v>1.0532854492688319</v>
      </c>
      <c r="T212" s="50">
        <f t="shared" ref="T212:T275" si="20">R212+S212</f>
        <v>22.608825769268829</v>
      </c>
    </row>
    <row r="213" spans="1:248" s="53" customFormat="1" ht="13.5" x14ac:dyDescent="0.25">
      <c r="A213" s="459">
        <v>242</v>
      </c>
      <c r="B213" s="455" t="s">
        <v>509</v>
      </c>
      <c r="C213" s="456" t="s">
        <v>706</v>
      </c>
      <c r="D213" s="457">
        <v>4454.0444850000013</v>
      </c>
      <c r="E213" s="458">
        <v>2342.9260079999999</v>
      </c>
      <c r="F213" s="458">
        <v>0</v>
      </c>
      <c r="G213" s="457">
        <v>13.265437</v>
      </c>
      <c r="H213" s="454">
        <f t="shared" si="16"/>
        <v>2097.8530400000013</v>
      </c>
      <c r="I213" s="457">
        <v>122.57178584163229</v>
      </c>
      <c r="J213" s="457">
        <v>47.899936894825515</v>
      </c>
      <c r="K213" s="457">
        <v>0</v>
      </c>
      <c r="L213" s="457">
        <v>11.622341519999999</v>
      </c>
      <c r="M213" s="457">
        <f t="shared" si="19"/>
        <v>63.049507426806777</v>
      </c>
      <c r="N213" s="454">
        <f t="shared" si="17"/>
        <v>-96.99456986620919</v>
      </c>
      <c r="O213" s="49">
        <f>'[10]ENERO '!O210+[10]FEBRERO!O210+[10]MARZO!O210+[10]ABRIL!O210+[10]MAYO!O210+[10]JUNIO!O210+[10]JULIO!O210+[10]AGOSTO!O210+[10]SEPTIEMBRE!O210+[10]OCTUBRE!O210+[10]NOVIEMBRE!O210+[10]DICIEMBRE!O210</f>
        <v>38.883229</v>
      </c>
      <c r="P213" s="49">
        <f>'[10]ENERO '!P210+[10]FEBRERO!P210+[10]MARZO!P210+[10]ABRIL!P210+[10]MAYO!P210+[10]JUNIO!P210+[10]JULIO!P210+[10]AGOSTO!P210+[10]SEPTIEMBRE!P210+[10]OCTUBRE!P210+[10]NOVIEMBRE!P210+[10]DICIEMBRE!P210</f>
        <v>2304.0427789999999</v>
      </c>
      <c r="Q213" s="50">
        <f t="shared" si="18"/>
        <v>2342.9260079999999</v>
      </c>
      <c r="R213" s="49">
        <f>'[10]ENERO '!R210+[10]FEBRERO!R210+[10]MARZO!R210+[10]ABRIL!R210+[10]MAYO!R210+[10]JUNIO!R210+[10]JULIO!R210+[10]AGOSTO!R210+[10]SEPTIEMBRE!R210+[10]OCTUBRE!R210+[10]NOVIEMBRE!R210+[10]DICIEMBRE!R210</f>
        <v>25.232758849999996</v>
      </c>
      <c r="S213" s="49">
        <v>22.667178044825523</v>
      </c>
      <c r="T213" s="50">
        <f t="shared" si="20"/>
        <v>47.899936894825515</v>
      </c>
    </row>
    <row r="214" spans="1:248" s="53" customFormat="1" ht="13.5" x14ac:dyDescent="0.25">
      <c r="A214" s="459">
        <v>243</v>
      </c>
      <c r="B214" s="455" t="s">
        <v>509</v>
      </c>
      <c r="C214" s="456" t="s">
        <v>707</v>
      </c>
      <c r="D214" s="457">
        <v>576.34350100000006</v>
      </c>
      <c r="E214" s="458">
        <v>158.296988</v>
      </c>
      <c r="F214" s="458">
        <v>0</v>
      </c>
      <c r="G214" s="457">
        <v>78</v>
      </c>
      <c r="H214" s="454">
        <f t="shared" si="16"/>
        <v>340.04651300000006</v>
      </c>
      <c r="I214" s="457">
        <v>494.51454700861228</v>
      </c>
      <c r="J214" s="457">
        <v>158.92797179266401</v>
      </c>
      <c r="K214" s="457">
        <v>0</v>
      </c>
      <c r="L214" s="457">
        <v>81.214017190000021</v>
      </c>
      <c r="M214" s="457">
        <f t="shared" si="19"/>
        <v>254.37255802594828</v>
      </c>
      <c r="N214" s="454">
        <f t="shared" si="17"/>
        <v>-25.194775331824022</v>
      </c>
      <c r="O214" s="49">
        <f>'[10]ENERO '!O211+[10]FEBRERO!O211+[10]MARZO!O211+[10]ABRIL!O211+[10]MAYO!O211+[10]JUNIO!O211+[10]JULIO!O211+[10]AGOSTO!O211+[10]SEPTIEMBRE!O211+[10]OCTUBRE!O211+[10]NOVIEMBRE!O211+[10]DICIEMBRE!O211</f>
        <v>148.60000400000001</v>
      </c>
      <c r="P214" s="49">
        <f>'[10]ENERO '!P211+[10]FEBRERO!P211+[10]MARZO!P211+[10]ABRIL!P211+[10]MAYO!P211+[10]JUNIO!P211+[10]JULIO!P211+[10]AGOSTO!P211+[10]SEPTIEMBRE!P211+[10]OCTUBRE!P211+[10]NOVIEMBRE!P211+[10]DICIEMBRE!P211</f>
        <v>9.6969840000000005</v>
      </c>
      <c r="Q214" s="50">
        <f t="shared" si="18"/>
        <v>158.296988</v>
      </c>
      <c r="R214" s="49">
        <f>'[10]ENERO '!R211+[10]FEBRERO!R211+[10]MARZO!R211+[10]ABRIL!R211+[10]MAYO!R211+[10]JUNIO!R211+[10]JULIO!R211+[10]AGOSTO!R211+[10]SEPTIEMBRE!R211+[10]OCTUBRE!R211+[10]NOVIEMBRE!R211+[10]DICIEMBRE!R211</f>
        <v>148.53681804000001</v>
      </c>
      <c r="S214" s="49">
        <v>10.391153752663993</v>
      </c>
      <c r="T214" s="50">
        <f t="shared" si="20"/>
        <v>158.92797179266401</v>
      </c>
    </row>
    <row r="215" spans="1:248" s="53" customFormat="1" ht="13.5" x14ac:dyDescent="0.25">
      <c r="A215" s="459">
        <v>244</v>
      </c>
      <c r="B215" s="455" t="s">
        <v>509</v>
      </c>
      <c r="C215" s="462" t="s">
        <v>708</v>
      </c>
      <c r="D215" s="457">
        <v>386.7045030000001</v>
      </c>
      <c r="E215" s="458">
        <v>120.00309</v>
      </c>
      <c r="F215" s="458">
        <v>0</v>
      </c>
      <c r="G215" s="457">
        <v>37.950005999999995</v>
      </c>
      <c r="H215" s="454">
        <f t="shared" si="16"/>
        <v>228.75140700000011</v>
      </c>
      <c r="I215" s="457">
        <v>297.79733292072058</v>
      </c>
      <c r="J215" s="457">
        <v>106.69521190266499</v>
      </c>
      <c r="K215" s="457">
        <v>0</v>
      </c>
      <c r="L215" s="457">
        <v>37.918620359999998</v>
      </c>
      <c r="M215" s="457">
        <f t="shared" si="19"/>
        <v>153.18350065805558</v>
      </c>
      <c r="N215" s="454">
        <f t="shared" si="17"/>
        <v>-33.034947121415733</v>
      </c>
      <c r="O215" s="49">
        <f>'[10]ENERO '!O212+[10]FEBRERO!O212+[10]MARZO!O212+[10]ABRIL!O212+[10]MAYO!O212+[10]JUNIO!O212+[10]JULIO!O212+[10]AGOSTO!O212+[10]SEPTIEMBRE!O212+[10]OCTUBRE!O212+[10]NOVIEMBRE!O212+[10]DICIEMBRE!O212</f>
        <v>98.999997000000008</v>
      </c>
      <c r="P215" s="49">
        <f>'[10]ENERO '!P212+[10]FEBRERO!P212+[10]MARZO!P212+[10]ABRIL!P212+[10]MAYO!P212+[10]JUNIO!P212+[10]JULIO!P212+[10]AGOSTO!P212+[10]SEPTIEMBRE!P212+[10]OCTUBRE!P212+[10]NOVIEMBRE!P212+[10]DICIEMBRE!P212</f>
        <v>21.003092999999996</v>
      </c>
      <c r="Q215" s="50">
        <f t="shared" si="18"/>
        <v>120.00309</v>
      </c>
      <c r="R215" s="49">
        <f>'[10]ENERO '!R212+[10]FEBRERO!R212+[10]MARZO!R212+[10]ABRIL!R212+[10]MAYO!R212+[10]JUNIO!R212+[10]JULIO!R212+[10]AGOSTO!R212+[10]SEPTIEMBRE!R212+[10]OCTUBRE!R212+[10]NOVIEMBRE!R212+[10]DICIEMBRE!R212</f>
        <v>85.430814389999995</v>
      </c>
      <c r="S215" s="49">
        <v>21.264397512664996</v>
      </c>
      <c r="T215" s="50">
        <f t="shared" si="20"/>
        <v>106.69521190266499</v>
      </c>
    </row>
    <row r="216" spans="1:248" s="53" customFormat="1" ht="13.5" x14ac:dyDescent="0.25">
      <c r="A216" s="459">
        <v>245</v>
      </c>
      <c r="B216" s="455" t="s">
        <v>509</v>
      </c>
      <c r="C216" s="462" t="s">
        <v>709</v>
      </c>
      <c r="D216" s="457">
        <v>5453.2375550000006</v>
      </c>
      <c r="E216" s="458">
        <v>3710.9347419999995</v>
      </c>
      <c r="F216" s="458">
        <v>0</v>
      </c>
      <c r="G216" s="457">
        <v>55.213293</v>
      </c>
      <c r="H216" s="454">
        <f t="shared" si="16"/>
        <v>1687.0895200000011</v>
      </c>
      <c r="I216" s="457">
        <v>201.8487311633385</v>
      </c>
      <c r="J216" s="457">
        <v>75.018795339165365</v>
      </c>
      <c r="K216" s="457">
        <v>0</v>
      </c>
      <c r="L216" s="457">
        <v>23.001285449999997</v>
      </c>
      <c r="M216" s="457">
        <f t="shared" si="19"/>
        <v>103.82865037417314</v>
      </c>
      <c r="N216" s="454">
        <f t="shared" si="17"/>
        <v>-93.84569406997602</v>
      </c>
      <c r="O216" s="49">
        <f>'[10]ENERO '!O213+[10]FEBRERO!O213+[10]MARZO!O213+[10]ABRIL!O213+[10]MAYO!O213+[10]JUNIO!O213+[10]JULIO!O213+[10]AGOSTO!O213+[10]SEPTIEMBRE!O213+[10]OCTUBRE!O213+[10]NOVIEMBRE!O213+[10]DICIEMBRE!O213</f>
        <v>133.11614900000001</v>
      </c>
      <c r="P216" s="49">
        <f>'[10]ENERO '!P213+[10]FEBRERO!P213+[10]MARZO!P213+[10]ABRIL!P213+[10]MAYO!P213+[10]JUNIO!P213+[10]JULIO!P213+[10]AGOSTO!P213+[10]SEPTIEMBRE!P213+[10]OCTUBRE!P213+[10]NOVIEMBRE!P213+[10]DICIEMBRE!P213</f>
        <v>3577.8185929999995</v>
      </c>
      <c r="Q216" s="50">
        <f t="shared" si="18"/>
        <v>3710.9347419999995</v>
      </c>
      <c r="R216" s="49">
        <f>'[10]ENERO '!R213+[10]FEBRERO!R213+[10]MARZO!R213+[10]ABRIL!R213+[10]MAYO!R213+[10]JUNIO!R213+[10]JULIO!R213+[10]AGOSTO!R213+[10]SEPTIEMBRE!R213+[10]OCTUBRE!R213+[10]NOVIEMBRE!R213+[10]DICIEMBRE!R213</f>
        <v>55.693708350000009</v>
      </c>
      <c r="S216" s="49">
        <v>19.32508698916536</v>
      </c>
      <c r="T216" s="50">
        <f t="shared" si="20"/>
        <v>75.018795339165365</v>
      </c>
    </row>
    <row r="217" spans="1:248" s="53" customFormat="1" ht="13.5" x14ac:dyDescent="0.25">
      <c r="A217" s="459">
        <v>247</v>
      </c>
      <c r="B217" s="455" t="s">
        <v>597</v>
      </c>
      <c r="C217" s="462" t="s">
        <v>710</v>
      </c>
      <c r="D217" s="457">
        <v>129.89120500000004</v>
      </c>
      <c r="E217" s="458">
        <v>58.605389000000002</v>
      </c>
      <c r="F217" s="458">
        <v>0</v>
      </c>
      <c r="G217" s="457">
        <v>12.765750999999996</v>
      </c>
      <c r="H217" s="454">
        <f t="shared" si="16"/>
        <v>58.520065000000045</v>
      </c>
      <c r="I217" s="457">
        <v>102.7779512706352</v>
      </c>
      <c r="J217" s="457">
        <v>41.419831163309382</v>
      </c>
      <c r="K217" s="457">
        <v>0</v>
      </c>
      <c r="L217" s="457">
        <v>8.4903317999999999</v>
      </c>
      <c r="M217" s="457">
        <f t="shared" si="19"/>
        <v>52.867788307325817</v>
      </c>
      <c r="N217" s="454">
        <f t="shared" si="17"/>
        <v>-9.6586985894055726</v>
      </c>
      <c r="O217" s="49">
        <f>'[10]ENERO '!O214+[10]FEBRERO!O214+[10]MARZO!O214+[10]ABRIL!O214+[10]MAYO!O214+[10]JUNIO!O214+[10]JULIO!O214+[10]AGOSTO!O214+[10]SEPTIEMBRE!O214+[10]OCTUBRE!O214+[10]NOVIEMBRE!O214+[10]DICIEMBRE!O214</f>
        <v>40.932605000000002</v>
      </c>
      <c r="P217" s="49">
        <f>'[10]ENERO '!P214+[10]FEBRERO!P214+[10]MARZO!P214+[10]ABRIL!P214+[10]MAYO!P214+[10]JUNIO!P214+[10]JULIO!P214+[10]AGOSTO!P214+[10]SEPTIEMBRE!P214+[10]OCTUBRE!P214+[10]NOVIEMBRE!P214+[10]DICIEMBRE!P214</f>
        <v>17.672784000000004</v>
      </c>
      <c r="Q217" s="50">
        <f t="shared" si="18"/>
        <v>58.605389000000002</v>
      </c>
      <c r="R217" s="49">
        <f>'[10]ENERO '!R214+[10]FEBRERO!R214+[10]MARZO!R214+[10]ABRIL!R214+[10]MAYO!R214+[10]JUNIO!R214+[10]JULIO!R214+[10]AGOSTO!R214+[10]SEPTIEMBRE!R214+[10]OCTUBRE!R214+[10]NOVIEMBRE!R214+[10]DICIEMBRE!R214</f>
        <v>22.703338420000005</v>
      </c>
      <c r="S217" s="49">
        <v>18.716492743309377</v>
      </c>
      <c r="T217" s="50">
        <f t="shared" si="20"/>
        <v>41.419831163309382</v>
      </c>
    </row>
    <row r="218" spans="1:248" s="53" customFormat="1" ht="13.5" x14ac:dyDescent="0.25">
      <c r="A218" s="459">
        <v>248</v>
      </c>
      <c r="B218" s="455" t="s">
        <v>597</v>
      </c>
      <c r="C218" s="462" t="s">
        <v>711</v>
      </c>
      <c r="D218" s="457">
        <v>375.37149999999997</v>
      </c>
      <c r="E218" s="458">
        <v>126.4128</v>
      </c>
      <c r="F218" s="458">
        <v>0</v>
      </c>
      <c r="G218" s="457">
        <v>22.650006999999995</v>
      </c>
      <c r="H218" s="454">
        <f t="shared" si="16"/>
        <v>226.30869299999998</v>
      </c>
      <c r="I218" s="457">
        <v>274.08769215908188</v>
      </c>
      <c r="J218" s="457">
        <v>112.55250681267603</v>
      </c>
      <c r="K218" s="457">
        <v>0</v>
      </c>
      <c r="L218" s="457">
        <v>20.54764948</v>
      </c>
      <c r="M218" s="457">
        <f t="shared" si="19"/>
        <v>140.98753586640586</v>
      </c>
      <c r="N218" s="454">
        <f t="shared" si="17"/>
        <v>-37.70122835431431</v>
      </c>
      <c r="O218" s="49">
        <f>'[10]ENERO '!O215+[10]FEBRERO!O215+[10]MARZO!O215+[10]ABRIL!O215+[10]MAYO!O215+[10]JUNIO!O215+[10]JULIO!O215+[10]AGOSTO!O215+[10]SEPTIEMBRE!O215+[10]OCTUBRE!O215+[10]NOVIEMBRE!O215+[10]DICIEMBRE!O215</f>
        <v>86.000000999999997</v>
      </c>
      <c r="P218" s="49">
        <f>'[10]ENERO '!P215+[10]FEBRERO!P215+[10]MARZO!P215+[10]ABRIL!P215+[10]MAYO!P215+[10]JUNIO!P215+[10]JULIO!P215+[10]AGOSTO!P215+[10]SEPTIEMBRE!P215+[10]OCTUBRE!P215+[10]NOVIEMBRE!P215+[10]DICIEMBRE!P215</f>
        <v>40.412799</v>
      </c>
      <c r="Q218" s="50">
        <f t="shared" si="18"/>
        <v>126.4128</v>
      </c>
      <c r="R218" s="49">
        <f>'[10]ENERO '!R215+[10]FEBRERO!R215+[10]MARZO!R215+[10]ABRIL!R215+[10]MAYO!R215+[10]JUNIO!R215+[10]JULIO!R215+[10]AGOSTO!R215+[10]SEPTIEMBRE!R215+[10]OCTUBRE!R215+[10]NOVIEMBRE!R215+[10]DICIEMBRE!R215</f>
        <v>70.325907169999994</v>
      </c>
      <c r="S218" s="49">
        <v>42.226599642676042</v>
      </c>
      <c r="T218" s="50">
        <f t="shared" si="20"/>
        <v>112.55250681267603</v>
      </c>
    </row>
    <row r="219" spans="1:248" s="51" customFormat="1" ht="13.5" x14ac:dyDescent="0.25">
      <c r="A219" s="459">
        <v>249</v>
      </c>
      <c r="B219" s="455" t="s">
        <v>597</v>
      </c>
      <c r="C219" s="462" t="s">
        <v>712</v>
      </c>
      <c r="D219" s="457">
        <v>776.73016899999982</v>
      </c>
      <c r="E219" s="458">
        <v>102.981345</v>
      </c>
      <c r="F219" s="458">
        <v>0</v>
      </c>
      <c r="G219" s="457">
        <v>43.194276999999992</v>
      </c>
      <c r="H219" s="454">
        <f t="shared" si="16"/>
        <v>630.55454699999984</v>
      </c>
      <c r="I219" s="457">
        <v>237.7526047101999</v>
      </c>
      <c r="J219" s="457">
        <v>80.434336455297313</v>
      </c>
      <c r="K219" s="457">
        <v>0</v>
      </c>
      <c r="L219" s="457">
        <v>35.021080739999995</v>
      </c>
      <c r="M219" s="457">
        <f t="shared" si="19"/>
        <v>122.29718751490259</v>
      </c>
      <c r="N219" s="454">
        <f t="shared" si="17"/>
        <v>-80.604820297187928</v>
      </c>
      <c r="O219" s="49">
        <f>'[10]ENERO '!O216+[10]FEBRERO!O216+[10]MARZO!O216+[10]ABRIL!O216+[10]MAYO!O216+[10]JUNIO!O216+[10]JULIO!O216+[10]AGOSTO!O216+[10]SEPTIEMBRE!O216+[10]OCTUBRE!O216+[10]NOVIEMBRE!O216+[10]DICIEMBRE!O216</f>
        <v>95.149561000000006</v>
      </c>
      <c r="P219" s="49">
        <f>'[10]ENERO '!P216+[10]FEBRERO!P216+[10]MARZO!P216+[10]ABRIL!P216+[10]MAYO!P216+[10]JUNIO!P216+[10]JULIO!P216+[10]AGOSTO!P216+[10]SEPTIEMBRE!P216+[10]OCTUBRE!P216+[10]NOVIEMBRE!P216+[10]DICIEMBRE!P216</f>
        <v>7.8317840000000016</v>
      </c>
      <c r="Q219" s="50">
        <f t="shared" si="18"/>
        <v>102.981345</v>
      </c>
      <c r="R219" s="49">
        <f>'[10]ENERO '!R216+[10]FEBRERO!R216+[10]MARZO!R216+[10]ABRIL!R216+[10]MAYO!R216+[10]JUNIO!R216+[10]JULIO!R216+[10]AGOSTO!R216+[10]SEPTIEMBRE!R216+[10]OCTUBRE!R216+[10]NOVIEMBRE!R216+[10]DICIEMBRE!R216</f>
        <v>57.180130979999994</v>
      </c>
      <c r="S219" s="49">
        <v>23.254205475297322</v>
      </c>
      <c r="T219" s="50">
        <f t="shared" si="20"/>
        <v>80.434336455297313</v>
      </c>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3"/>
      <c r="CA219" s="53"/>
      <c r="CB219" s="53"/>
      <c r="CC219" s="53"/>
      <c r="CD219" s="53"/>
      <c r="CE219" s="53"/>
      <c r="CF219" s="53"/>
      <c r="CG219" s="53"/>
      <c r="CH219" s="53"/>
      <c r="CI219" s="53"/>
      <c r="CJ219" s="53"/>
      <c r="CK219" s="53"/>
      <c r="CL219" s="53"/>
      <c r="CM219" s="53"/>
      <c r="CN219" s="53"/>
      <c r="CO219" s="53"/>
      <c r="CP219" s="53"/>
      <c r="CQ219" s="53"/>
      <c r="CR219" s="53"/>
      <c r="CS219" s="53"/>
      <c r="CT219" s="53"/>
      <c r="CU219" s="53"/>
      <c r="CV219" s="53"/>
      <c r="CW219" s="53"/>
      <c r="CX219" s="53"/>
      <c r="CY219" s="53"/>
      <c r="CZ219" s="53"/>
      <c r="DA219" s="53"/>
      <c r="DB219" s="53"/>
      <c r="DC219" s="53"/>
      <c r="DD219" s="53"/>
      <c r="DE219" s="53"/>
      <c r="DF219" s="53"/>
      <c r="DG219" s="53"/>
      <c r="DH219" s="53"/>
      <c r="DI219" s="53"/>
      <c r="DJ219" s="53"/>
      <c r="DK219" s="53"/>
      <c r="DL219" s="53"/>
      <c r="DM219" s="53"/>
      <c r="DN219" s="53"/>
      <c r="DO219" s="53"/>
      <c r="DP219" s="53"/>
      <c r="DQ219" s="53"/>
      <c r="DR219" s="53"/>
      <c r="DS219" s="53"/>
      <c r="DT219" s="53"/>
      <c r="DU219" s="53"/>
      <c r="DV219" s="53"/>
      <c r="DW219" s="53"/>
      <c r="DX219" s="53"/>
      <c r="DY219" s="53"/>
      <c r="DZ219" s="53"/>
      <c r="EA219" s="53"/>
      <c r="EB219" s="53"/>
      <c r="EC219" s="53"/>
      <c r="ED219" s="53"/>
      <c r="EE219" s="53"/>
      <c r="EF219" s="53"/>
      <c r="EG219" s="53"/>
      <c r="EH219" s="53"/>
      <c r="EI219" s="53"/>
      <c r="EJ219" s="53"/>
      <c r="EK219" s="53"/>
      <c r="EL219" s="53"/>
      <c r="EM219" s="53"/>
      <c r="EN219" s="53"/>
      <c r="EO219" s="53"/>
      <c r="EP219" s="53"/>
      <c r="EQ219" s="53"/>
      <c r="ER219" s="53"/>
      <c r="ES219" s="53"/>
      <c r="ET219" s="53"/>
      <c r="EU219" s="53"/>
      <c r="EV219" s="53"/>
      <c r="EW219" s="53"/>
      <c r="EX219" s="53"/>
      <c r="EY219" s="53"/>
      <c r="EZ219" s="53"/>
      <c r="FA219" s="53"/>
      <c r="FB219" s="53"/>
      <c r="FC219" s="53"/>
      <c r="FD219" s="53"/>
      <c r="FE219" s="53"/>
      <c r="FF219" s="53"/>
      <c r="FG219" s="53"/>
      <c r="FH219" s="53"/>
      <c r="FI219" s="53"/>
      <c r="FJ219" s="53"/>
      <c r="FK219" s="53"/>
      <c r="FL219" s="53"/>
      <c r="FM219" s="53"/>
      <c r="FN219" s="53"/>
      <c r="FO219" s="53"/>
      <c r="FP219" s="53"/>
      <c r="FQ219" s="53"/>
      <c r="FR219" s="53"/>
      <c r="FS219" s="53"/>
      <c r="FT219" s="53"/>
      <c r="FU219" s="53"/>
      <c r="FV219" s="53"/>
      <c r="FW219" s="53"/>
      <c r="FX219" s="53"/>
      <c r="FY219" s="53"/>
      <c r="FZ219" s="53"/>
      <c r="GA219" s="53"/>
      <c r="GB219" s="53"/>
      <c r="GC219" s="53"/>
      <c r="GD219" s="53"/>
      <c r="GE219" s="53"/>
      <c r="GF219" s="53"/>
      <c r="GG219" s="53"/>
      <c r="GH219" s="53"/>
      <c r="GI219" s="53"/>
      <c r="GJ219" s="53"/>
      <c r="GK219" s="53"/>
      <c r="GL219" s="53"/>
      <c r="GM219" s="53"/>
      <c r="GN219" s="53"/>
      <c r="GO219" s="53"/>
      <c r="GP219" s="53"/>
      <c r="GQ219" s="53"/>
      <c r="GR219" s="53"/>
      <c r="GS219" s="53"/>
      <c r="GT219" s="53"/>
      <c r="GU219" s="53"/>
      <c r="GV219" s="53"/>
      <c r="GW219" s="53"/>
      <c r="GX219" s="53"/>
      <c r="GY219" s="53"/>
      <c r="GZ219" s="53"/>
      <c r="HA219" s="53"/>
      <c r="HB219" s="53"/>
      <c r="HC219" s="53"/>
      <c r="HD219" s="53"/>
      <c r="HE219" s="53"/>
      <c r="HF219" s="53"/>
      <c r="HG219" s="53"/>
      <c r="HH219" s="53"/>
      <c r="HI219" s="53"/>
      <c r="HJ219" s="53"/>
      <c r="HK219" s="53"/>
      <c r="HL219" s="53"/>
      <c r="HM219" s="53"/>
      <c r="HN219" s="53"/>
      <c r="HO219" s="53"/>
      <c r="HP219" s="53"/>
      <c r="HQ219" s="53"/>
      <c r="HR219" s="53"/>
      <c r="HS219" s="53"/>
      <c r="HT219" s="53"/>
      <c r="HU219" s="53"/>
      <c r="HV219" s="53"/>
      <c r="HW219" s="53"/>
      <c r="HX219" s="53"/>
      <c r="HY219" s="53"/>
      <c r="HZ219" s="53"/>
      <c r="IA219" s="53"/>
      <c r="IB219" s="53"/>
      <c r="IC219" s="53"/>
      <c r="ID219" s="53"/>
      <c r="IE219" s="53"/>
      <c r="IF219" s="53"/>
      <c r="IG219" s="53"/>
      <c r="IH219" s="53"/>
      <c r="II219" s="53"/>
      <c r="IJ219" s="53"/>
      <c r="IK219" s="53"/>
      <c r="IL219" s="53"/>
      <c r="IM219" s="53"/>
      <c r="IN219" s="53"/>
    </row>
    <row r="220" spans="1:248" s="51" customFormat="1" ht="13.5" x14ac:dyDescent="0.25">
      <c r="A220" s="459">
        <v>250</v>
      </c>
      <c r="B220" s="455" t="s">
        <v>597</v>
      </c>
      <c r="C220" s="462" t="s">
        <v>713</v>
      </c>
      <c r="D220" s="457">
        <v>293.80646400000001</v>
      </c>
      <c r="E220" s="458">
        <v>105.794079</v>
      </c>
      <c r="F220" s="458">
        <v>0</v>
      </c>
      <c r="G220" s="457">
        <v>10.499998999999999</v>
      </c>
      <c r="H220" s="454">
        <f t="shared" si="16"/>
        <v>177.51238599999999</v>
      </c>
      <c r="I220" s="457">
        <v>222.86260303973296</v>
      </c>
      <c r="J220" s="457">
        <v>97.935481431756529</v>
      </c>
      <c r="K220" s="457">
        <v>0</v>
      </c>
      <c r="L220" s="457">
        <v>10.28917847</v>
      </c>
      <c r="M220" s="457">
        <f t="shared" si="19"/>
        <v>114.63794313797644</v>
      </c>
      <c r="N220" s="454">
        <f t="shared" si="17"/>
        <v>-35.419749730603897</v>
      </c>
      <c r="O220" s="49">
        <f>'[10]ENERO '!O217+[10]FEBRERO!O217+[10]MARZO!O217+[10]ABRIL!O217+[10]MAYO!O217+[10]JUNIO!O217+[10]JULIO!O217+[10]AGOSTO!O217+[10]SEPTIEMBRE!O217+[10]OCTUBRE!O217+[10]NOVIEMBRE!O217+[10]DICIEMBRE!O217</f>
        <v>66.999972999999997</v>
      </c>
      <c r="P220" s="49">
        <f>'[10]ENERO '!P217+[10]FEBRERO!P217+[10]MARZO!P217+[10]ABRIL!P217+[10]MAYO!P217+[10]JUNIO!P217+[10]JULIO!P217+[10]AGOSTO!P217+[10]SEPTIEMBRE!P217+[10]OCTUBRE!P217+[10]NOVIEMBRE!P217+[10]DICIEMBRE!P217</f>
        <v>38.794105999999999</v>
      </c>
      <c r="Q220" s="50">
        <f t="shared" si="18"/>
        <v>105.794079</v>
      </c>
      <c r="R220" s="49">
        <f>'[10]ENERO '!R217+[10]FEBRERO!R217+[10]MARZO!R217+[10]ABRIL!R217+[10]MAYO!R217+[10]JUNIO!R217+[10]JULIO!R217+[10]AGOSTO!R217+[10]SEPTIEMBRE!R217+[10]OCTUBRE!R217+[10]NOVIEMBRE!R217+[10]DICIEMBRE!R217</f>
        <v>57.168410039999998</v>
      </c>
      <c r="S220" s="49">
        <v>40.767071391756531</v>
      </c>
      <c r="T220" s="50">
        <f t="shared" si="20"/>
        <v>97.935481431756529</v>
      </c>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3"/>
      <c r="CA220" s="53"/>
      <c r="CB220" s="53"/>
      <c r="CC220" s="53"/>
      <c r="CD220" s="53"/>
      <c r="CE220" s="53"/>
      <c r="CF220" s="53"/>
      <c r="CG220" s="53"/>
      <c r="CH220" s="53"/>
      <c r="CI220" s="53"/>
      <c r="CJ220" s="53"/>
      <c r="CK220" s="53"/>
      <c r="CL220" s="53"/>
      <c r="CM220" s="53"/>
      <c r="CN220" s="53"/>
      <c r="CO220" s="53"/>
      <c r="CP220" s="53"/>
      <c r="CQ220" s="53"/>
      <c r="CR220" s="53"/>
      <c r="CS220" s="53"/>
      <c r="CT220" s="53"/>
      <c r="CU220" s="53"/>
      <c r="CV220" s="53"/>
      <c r="CW220" s="53"/>
      <c r="CX220" s="53"/>
      <c r="CY220" s="53"/>
      <c r="CZ220" s="53"/>
      <c r="DA220" s="53"/>
      <c r="DB220" s="53"/>
      <c r="DC220" s="53"/>
      <c r="DD220" s="53"/>
      <c r="DE220" s="53"/>
      <c r="DF220" s="53"/>
      <c r="DG220" s="53"/>
      <c r="DH220" s="53"/>
      <c r="DI220" s="53"/>
      <c r="DJ220" s="53"/>
      <c r="DK220" s="53"/>
      <c r="DL220" s="53"/>
      <c r="DM220" s="53"/>
      <c r="DN220" s="53"/>
      <c r="DO220" s="53"/>
      <c r="DP220" s="53"/>
      <c r="DQ220" s="53"/>
      <c r="DR220" s="53"/>
      <c r="DS220" s="53"/>
      <c r="DT220" s="53"/>
      <c r="DU220" s="53"/>
      <c r="DV220" s="53"/>
      <c r="DW220" s="53"/>
      <c r="DX220" s="53"/>
      <c r="DY220" s="53"/>
      <c r="DZ220" s="53"/>
      <c r="EA220" s="53"/>
      <c r="EB220" s="53"/>
      <c r="EC220" s="53"/>
      <c r="ED220" s="53"/>
      <c r="EE220" s="53"/>
      <c r="EF220" s="53"/>
      <c r="EG220" s="53"/>
      <c r="EH220" s="53"/>
      <c r="EI220" s="53"/>
      <c r="EJ220" s="53"/>
      <c r="EK220" s="53"/>
      <c r="EL220" s="53"/>
      <c r="EM220" s="53"/>
      <c r="EN220" s="53"/>
      <c r="EO220" s="53"/>
      <c r="EP220" s="53"/>
      <c r="EQ220" s="53"/>
      <c r="ER220" s="53"/>
      <c r="ES220" s="53"/>
      <c r="ET220" s="53"/>
      <c r="EU220" s="53"/>
      <c r="EV220" s="53"/>
      <c r="EW220" s="53"/>
      <c r="EX220" s="53"/>
      <c r="EY220" s="53"/>
      <c r="EZ220" s="53"/>
      <c r="FA220" s="53"/>
      <c r="FB220" s="53"/>
      <c r="FC220" s="53"/>
      <c r="FD220" s="53"/>
      <c r="FE220" s="53"/>
      <c r="FF220" s="53"/>
      <c r="FG220" s="53"/>
      <c r="FH220" s="53"/>
      <c r="FI220" s="53"/>
      <c r="FJ220" s="53"/>
      <c r="FK220" s="53"/>
      <c r="FL220" s="53"/>
      <c r="FM220" s="53"/>
      <c r="FN220" s="53"/>
      <c r="FO220" s="53"/>
      <c r="FP220" s="53"/>
      <c r="FQ220" s="53"/>
      <c r="FR220" s="53"/>
      <c r="FS220" s="53"/>
      <c r="FT220" s="53"/>
      <c r="FU220" s="53"/>
      <c r="FV220" s="53"/>
      <c r="FW220" s="53"/>
      <c r="FX220" s="53"/>
      <c r="FY220" s="53"/>
      <c r="FZ220" s="53"/>
      <c r="GA220" s="53"/>
      <c r="GB220" s="53"/>
      <c r="GC220" s="53"/>
      <c r="GD220" s="53"/>
      <c r="GE220" s="53"/>
      <c r="GF220" s="53"/>
      <c r="GG220" s="53"/>
      <c r="GH220" s="53"/>
      <c r="GI220" s="53"/>
      <c r="GJ220" s="53"/>
      <c r="GK220" s="53"/>
      <c r="GL220" s="53"/>
      <c r="GM220" s="53"/>
      <c r="GN220" s="53"/>
      <c r="GO220" s="53"/>
      <c r="GP220" s="53"/>
      <c r="GQ220" s="53"/>
      <c r="GR220" s="53"/>
      <c r="GS220" s="53"/>
      <c r="GT220" s="53"/>
      <c r="GU220" s="53"/>
      <c r="GV220" s="53"/>
      <c r="GW220" s="53"/>
      <c r="GX220" s="53"/>
      <c r="GY220" s="53"/>
      <c r="GZ220" s="53"/>
      <c r="HA220" s="53"/>
      <c r="HB220" s="53"/>
      <c r="HC220" s="53"/>
      <c r="HD220" s="53"/>
      <c r="HE220" s="53"/>
      <c r="HF220" s="53"/>
      <c r="HG220" s="53"/>
      <c r="HH220" s="53"/>
      <c r="HI220" s="53"/>
      <c r="HJ220" s="53"/>
      <c r="HK220" s="53"/>
      <c r="HL220" s="53"/>
      <c r="HM220" s="53"/>
      <c r="HN220" s="53"/>
      <c r="HO220" s="53"/>
      <c r="HP220" s="53"/>
      <c r="HQ220" s="53"/>
      <c r="HR220" s="53"/>
      <c r="HS220" s="53"/>
      <c r="HT220" s="53"/>
      <c r="HU220" s="53"/>
      <c r="HV220" s="53"/>
      <c r="HW220" s="53"/>
      <c r="HX220" s="53"/>
      <c r="HY220" s="53"/>
      <c r="HZ220" s="53"/>
      <c r="IA220" s="53"/>
      <c r="IB220" s="53"/>
      <c r="IC220" s="53"/>
      <c r="ID220" s="53"/>
      <c r="IE220" s="53"/>
      <c r="IF220" s="53"/>
      <c r="IG220" s="53"/>
      <c r="IH220" s="53"/>
      <c r="II220" s="53"/>
      <c r="IJ220" s="53"/>
      <c r="IK220" s="53"/>
      <c r="IL220" s="53"/>
      <c r="IM220" s="53"/>
      <c r="IN220" s="53"/>
    </row>
    <row r="221" spans="1:248" s="51" customFormat="1" ht="13.5" x14ac:dyDescent="0.25">
      <c r="A221" s="459">
        <v>251</v>
      </c>
      <c r="B221" s="455" t="s">
        <v>509</v>
      </c>
      <c r="C221" s="462" t="s">
        <v>714</v>
      </c>
      <c r="D221" s="457">
        <v>147.20870200000002</v>
      </c>
      <c r="E221" s="458">
        <v>55.283964000000005</v>
      </c>
      <c r="F221" s="458">
        <v>0</v>
      </c>
      <c r="G221" s="457">
        <v>23.570989000000001</v>
      </c>
      <c r="H221" s="454">
        <f t="shared" si="16"/>
        <v>68.353749000000022</v>
      </c>
      <c r="I221" s="457">
        <v>123.02697736154305</v>
      </c>
      <c r="J221" s="457">
        <v>40.83870775400333</v>
      </c>
      <c r="K221" s="457">
        <v>0</v>
      </c>
      <c r="L221" s="457">
        <v>18.90461659</v>
      </c>
      <c r="M221" s="457">
        <f t="shared" si="19"/>
        <v>63.28365301753972</v>
      </c>
      <c r="N221" s="454">
        <f t="shared" si="17"/>
        <v>-7.4174365804870481</v>
      </c>
      <c r="O221" s="49">
        <f>'[10]ENERO '!O218+[10]FEBRERO!O218+[10]MARZO!O218+[10]ABRIL!O218+[10]MAYO!O218+[10]JUNIO!O218+[10]JULIO!O218+[10]AGOSTO!O218+[10]SEPTIEMBRE!O218+[10]OCTUBRE!O218+[10]NOVIEMBRE!O218+[10]DICIEMBRE!O218</f>
        <v>46.237276000000001</v>
      </c>
      <c r="P221" s="49">
        <f>'[10]ENERO '!P218+[10]FEBRERO!P218+[10]MARZO!P218+[10]ABRIL!P218+[10]MAYO!P218+[10]JUNIO!P218+[10]JULIO!P218+[10]AGOSTO!P218+[10]SEPTIEMBRE!P218+[10]OCTUBRE!P218+[10]NOVIEMBRE!P218+[10]DICIEMBRE!P218</f>
        <v>9.0466880000000014</v>
      </c>
      <c r="Q221" s="50">
        <f t="shared" si="18"/>
        <v>55.283964000000005</v>
      </c>
      <c r="R221" s="49">
        <f>'[10]ENERO '!R218+[10]FEBRERO!R218+[10]MARZO!R218+[10]ABRIL!R218+[10]MAYO!R218+[10]JUNIO!R218+[10]JULIO!R218+[10]AGOSTO!R218+[10]SEPTIEMBRE!R218+[10]OCTUBRE!R218+[10]NOVIEMBRE!R218+[10]DICIEMBRE!R218</f>
        <v>31.22766317</v>
      </c>
      <c r="S221" s="49">
        <v>9.6110445840033289</v>
      </c>
      <c r="T221" s="50">
        <f t="shared" si="20"/>
        <v>40.83870775400333</v>
      </c>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53"/>
      <c r="BP221" s="53"/>
      <c r="BQ221" s="53"/>
      <c r="BR221" s="53"/>
      <c r="BS221" s="53"/>
      <c r="BT221" s="53"/>
      <c r="BU221" s="53"/>
      <c r="BV221" s="53"/>
      <c r="BW221" s="53"/>
      <c r="BX221" s="53"/>
      <c r="BY221" s="53"/>
      <c r="BZ221" s="53"/>
      <c r="CA221" s="53"/>
      <c r="CB221" s="53"/>
      <c r="CC221" s="53"/>
      <c r="CD221" s="53"/>
      <c r="CE221" s="53"/>
      <c r="CF221" s="53"/>
      <c r="CG221" s="53"/>
      <c r="CH221" s="53"/>
      <c r="CI221" s="53"/>
      <c r="CJ221" s="53"/>
      <c r="CK221" s="53"/>
      <c r="CL221" s="53"/>
      <c r="CM221" s="53"/>
      <c r="CN221" s="53"/>
      <c r="CO221" s="53"/>
      <c r="CP221" s="53"/>
      <c r="CQ221" s="53"/>
      <c r="CR221" s="53"/>
      <c r="CS221" s="53"/>
      <c r="CT221" s="53"/>
      <c r="CU221" s="53"/>
      <c r="CV221" s="53"/>
      <c r="CW221" s="53"/>
      <c r="CX221" s="53"/>
      <c r="CY221" s="53"/>
      <c r="CZ221" s="53"/>
      <c r="DA221" s="53"/>
      <c r="DB221" s="53"/>
      <c r="DC221" s="53"/>
      <c r="DD221" s="53"/>
      <c r="DE221" s="53"/>
      <c r="DF221" s="53"/>
      <c r="DG221" s="53"/>
      <c r="DH221" s="53"/>
      <c r="DI221" s="53"/>
      <c r="DJ221" s="53"/>
      <c r="DK221" s="53"/>
      <c r="DL221" s="53"/>
      <c r="DM221" s="53"/>
      <c r="DN221" s="53"/>
      <c r="DO221" s="53"/>
      <c r="DP221" s="53"/>
      <c r="DQ221" s="53"/>
      <c r="DR221" s="53"/>
      <c r="DS221" s="53"/>
      <c r="DT221" s="53"/>
      <c r="DU221" s="53"/>
      <c r="DV221" s="53"/>
      <c r="DW221" s="53"/>
      <c r="DX221" s="53"/>
      <c r="DY221" s="53"/>
      <c r="DZ221" s="53"/>
      <c r="EA221" s="53"/>
      <c r="EB221" s="53"/>
      <c r="EC221" s="53"/>
      <c r="ED221" s="53"/>
      <c r="EE221" s="53"/>
      <c r="EF221" s="53"/>
      <c r="EG221" s="53"/>
      <c r="EH221" s="53"/>
      <c r="EI221" s="53"/>
      <c r="EJ221" s="53"/>
      <c r="EK221" s="53"/>
      <c r="EL221" s="53"/>
      <c r="EM221" s="53"/>
      <c r="EN221" s="53"/>
      <c r="EO221" s="53"/>
      <c r="EP221" s="53"/>
      <c r="EQ221" s="53"/>
      <c r="ER221" s="53"/>
      <c r="ES221" s="53"/>
      <c r="ET221" s="53"/>
      <c r="EU221" s="53"/>
      <c r="EV221" s="53"/>
      <c r="EW221" s="53"/>
      <c r="EX221" s="53"/>
      <c r="EY221" s="53"/>
      <c r="EZ221" s="53"/>
      <c r="FA221" s="53"/>
      <c r="FB221" s="53"/>
      <c r="FC221" s="53"/>
      <c r="FD221" s="53"/>
      <c r="FE221" s="53"/>
      <c r="FF221" s="53"/>
      <c r="FG221" s="53"/>
      <c r="FH221" s="53"/>
      <c r="FI221" s="53"/>
      <c r="FJ221" s="53"/>
      <c r="FK221" s="53"/>
      <c r="FL221" s="53"/>
      <c r="FM221" s="53"/>
      <c r="FN221" s="53"/>
      <c r="FO221" s="53"/>
      <c r="FP221" s="53"/>
      <c r="FQ221" s="53"/>
      <c r="FR221" s="53"/>
      <c r="FS221" s="53"/>
      <c r="FT221" s="53"/>
      <c r="FU221" s="53"/>
      <c r="FV221" s="53"/>
      <c r="FW221" s="53"/>
      <c r="FX221" s="53"/>
      <c r="FY221" s="53"/>
      <c r="FZ221" s="53"/>
      <c r="GA221" s="53"/>
      <c r="GB221" s="53"/>
      <c r="GC221" s="53"/>
      <c r="GD221" s="53"/>
      <c r="GE221" s="53"/>
      <c r="GF221" s="53"/>
      <c r="GG221" s="53"/>
      <c r="GH221" s="53"/>
      <c r="GI221" s="53"/>
      <c r="GJ221" s="53"/>
      <c r="GK221" s="53"/>
      <c r="GL221" s="53"/>
      <c r="GM221" s="53"/>
      <c r="GN221" s="53"/>
      <c r="GO221" s="53"/>
      <c r="GP221" s="53"/>
      <c r="GQ221" s="53"/>
      <c r="GR221" s="53"/>
      <c r="GS221" s="53"/>
      <c r="GT221" s="53"/>
      <c r="GU221" s="53"/>
      <c r="GV221" s="53"/>
      <c r="GW221" s="53"/>
      <c r="GX221" s="53"/>
      <c r="GY221" s="53"/>
      <c r="GZ221" s="53"/>
      <c r="HA221" s="53"/>
      <c r="HB221" s="53"/>
      <c r="HC221" s="53"/>
      <c r="HD221" s="53"/>
      <c r="HE221" s="53"/>
      <c r="HF221" s="53"/>
      <c r="HG221" s="53"/>
      <c r="HH221" s="53"/>
      <c r="HI221" s="53"/>
      <c r="HJ221" s="53"/>
      <c r="HK221" s="53"/>
      <c r="HL221" s="53"/>
      <c r="HM221" s="53"/>
      <c r="HN221" s="53"/>
      <c r="HO221" s="53"/>
      <c r="HP221" s="53"/>
      <c r="HQ221" s="53"/>
      <c r="HR221" s="53"/>
      <c r="HS221" s="53"/>
      <c r="HT221" s="53"/>
      <c r="HU221" s="53"/>
      <c r="HV221" s="53"/>
      <c r="HW221" s="53"/>
      <c r="HX221" s="53"/>
      <c r="HY221" s="53"/>
      <c r="HZ221" s="53"/>
      <c r="IA221" s="53"/>
      <c r="IB221" s="53"/>
      <c r="IC221" s="53"/>
      <c r="ID221" s="53"/>
      <c r="IE221" s="53"/>
      <c r="IF221" s="53"/>
      <c r="IG221" s="53"/>
      <c r="IH221" s="53"/>
      <c r="II221" s="53"/>
      <c r="IJ221" s="53"/>
      <c r="IK221" s="53"/>
      <c r="IL221" s="53"/>
      <c r="IM221" s="53"/>
      <c r="IN221" s="53"/>
    </row>
    <row r="222" spans="1:248" s="51" customFormat="1" ht="27" x14ac:dyDescent="0.25">
      <c r="A222" s="459">
        <v>252</v>
      </c>
      <c r="B222" s="455" t="s">
        <v>509</v>
      </c>
      <c r="C222" s="464" t="s">
        <v>715</v>
      </c>
      <c r="D222" s="457">
        <v>66.311065999999997</v>
      </c>
      <c r="E222" s="458">
        <v>33.565231000000004</v>
      </c>
      <c r="F222" s="458">
        <v>0</v>
      </c>
      <c r="G222" s="457">
        <v>1.79081</v>
      </c>
      <c r="H222" s="454">
        <f t="shared" si="16"/>
        <v>30.955024999999992</v>
      </c>
      <c r="I222" s="457">
        <v>59.716396484331085</v>
      </c>
      <c r="J222" s="457">
        <v>27.89418383506289</v>
      </c>
      <c r="K222" s="457">
        <v>0</v>
      </c>
      <c r="L222" s="457">
        <v>1.1047897699999998</v>
      </c>
      <c r="M222" s="457">
        <f t="shared" si="19"/>
        <v>30.717422879268195</v>
      </c>
      <c r="N222" s="454">
        <f t="shared" si="17"/>
        <v>-0.76757205245932425</v>
      </c>
      <c r="O222" s="49">
        <f>'[10]ENERO '!O219+[10]FEBRERO!O219+[10]MARZO!O219+[10]ABRIL!O219+[10]MAYO!O219+[10]JUNIO!O219+[10]JULIO!O219+[10]AGOSTO!O219+[10]SEPTIEMBRE!O219+[10]OCTUBRE!O219+[10]NOVIEMBRE!O219+[10]DICIEMBRE!O219</f>
        <v>16.752003000000002</v>
      </c>
      <c r="P222" s="49">
        <f>'[10]ENERO '!P219+[10]FEBRERO!P219+[10]MARZO!P219+[10]ABRIL!P219+[10]MAYO!P219+[10]JUNIO!P219+[10]JULIO!P219+[10]AGOSTO!P219+[10]SEPTIEMBRE!P219+[10]OCTUBRE!P219+[10]NOVIEMBRE!P219+[10]DICIEMBRE!P219</f>
        <v>16.813228000000002</v>
      </c>
      <c r="Q222" s="50">
        <f t="shared" si="18"/>
        <v>33.565231000000004</v>
      </c>
      <c r="R222" s="49">
        <f>'[10]ENERO '!R219+[10]FEBRERO!R219+[10]MARZO!R219+[10]ABRIL!R219+[10]MAYO!R219+[10]JUNIO!R219+[10]JULIO!R219+[10]AGOSTO!R219+[10]SEPTIEMBRE!R219+[10]OCTUBRE!R219+[10]NOVIEMBRE!R219+[10]DICIEMBRE!R219</f>
        <v>9.7294150399999992</v>
      </c>
      <c r="S222" s="49">
        <v>18.164768795062891</v>
      </c>
      <c r="T222" s="50">
        <f t="shared" si="20"/>
        <v>27.89418383506289</v>
      </c>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53"/>
      <c r="BP222" s="53"/>
      <c r="BQ222" s="53"/>
      <c r="BR222" s="53"/>
      <c r="BS222" s="53"/>
      <c r="BT222" s="53"/>
      <c r="BU222" s="53"/>
      <c r="BV222" s="53"/>
      <c r="BW222" s="53"/>
      <c r="BX222" s="53"/>
      <c r="BY222" s="53"/>
      <c r="BZ222" s="53"/>
      <c r="CA222" s="53"/>
      <c r="CB222" s="53"/>
      <c r="CC222" s="53"/>
      <c r="CD222" s="53"/>
      <c r="CE222" s="53"/>
      <c r="CF222" s="53"/>
      <c r="CG222" s="53"/>
      <c r="CH222" s="53"/>
      <c r="CI222" s="53"/>
      <c r="CJ222" s="53"/>
      <c r="CK222" s="53"/>
      <c r="CL222" s="53"/>
      <c r="CM222" s="53"/>
      <c r="CN222" s="53"/>
      <c r="CO222" s="53"/>
      <c r="CP222" s="53"/>
      <c r="CQ222" s="53"/>
      <c r="CR222" s="53"/>
      <c r="CS222" s="53"/>
      <c r="CT222" s="53"/>
      <c r="CU222" s="53"/>
      <c r="CV222" s="53"/>
      <c r="CW222" s="53"/>
      <c r="CX222" s="53"/>
      <c r="CY222" s="53"/>
      <c r="CZ222" s="53"/>
      <c r="DA222" s="53"/>
      <c r="DB222" s="53"/>
      <c r="DC222" s="53"/>
      <c r="DD222" s="53"/>
      <c r="DE222" s="53"/>
      <c r="DF222" s="53"/>
      <c r="DG222" s="53"/>
      <c r="DH222" s="53"/>
      <c r="DI222" s="53"/>
      <c r="DJ222" s="53"/>
      <c r="DK222" s="53"/>
      <c r="DL222" s="53"/>
      <c r="DM222" s="53"/>
      <c r="DN222" s="53"/>
      <c r="DO222" s="53"/>
      <c r="DP222" s="53"/>
      <c r="DQ222" s="53"/>
      <c r="DR222" s="53"/>
      <c r="DS222" s="53"/>
      <c r="DT222" s="53"/>
      <c r="DU222" s="53"/>
      <c r="DV222" s="53"/>
      <c r="DW222" s="53"/>
      <c r="DX222" s="53"/>
      <c r="DY222" s="53"/>
      <c r="DZ222" s="53"/>
      <c r="EA222" s="53"/>
      <c r="EB222" s="53"/>
      <c r="EC222" s="53"/>
      <c r="ED222" s="53"/>
      <c r="EE222" s="53"/>
      <c r="EF222" s="53"/>
      <c r="EG222" s="53"/>
      <c r="EH222" s="53"/>
      <c r="EI222" s="53"/>
      <c r="EJ222" s="53"/>
      <c r="EK222" s="53"/>
      <c r="EL222" s="53"/>
      <c r="EM222" s="53"/>
      <c r="EN222" s="53"/>
      <c r="EO222" s="53"/>
      <c r="EP222" s="53"/>
      <c r="EQ222" s="53"/>
      <c r="ER222" s="53"/>
      <c r="ES222" s="53"/>
      <c r="ET222" s="53"/>
      <c r="EU222" s="53"/>
      <c r="EV222" s="53"/>
      <c r="EW222" s="53"/>
      <c r="EX222" s="53"/>
      <c r="EY222" s="53"/>
      <c r="EZ222" s="53"/>
      <c r="FA222" s="53"/>
      <c r="FB222" s="53"/>
      <c r="FC222" s="53"/>
      <c r="FD222" s="53"/>
      <c r="FE222" s="53"/>
      <c r="FF222" s="53"/>
      <c r="FG222" s="53"/>
      <c r="FH222" s="53"/>
      <c r="FI222" s="53"/>
      <c r="FJ222" s="53"/>
      <c r="FK222" s="53"/>
      <c r="FL222" s="53"/>
      <c r="FM222" s="53"/>
      <c r="FN222" s="53"/>
      <c r="FO222" s="53"/>
      <c r="FP222" s="53"/>
      <c r="FQ222" s="53"/>
      <c r="FR222" s="53"/>
      <c r="FS222" s="53"/>
      <c r="FT222" s="53"/>
      <c r="FU222" s="53"/>
      <c r="FV222" s="53"/>
      <c r="FW222" s="53"/>
      <c r="FX222" s="53"/>
      <c r="FY222" s="53"/>
      <c r="FZ222" s="53"/>
      <c r="GA222" s="53"/>
      <c r="GB222" s="53"/>
      <c r="GC222" s="53"/>
      <c r="GD222" s="53"/>
      <c r="GE222" s="53"/>
      <c r="GF222" s="53"/>
      <c r="GG222" s="53"/>
      <c r="GH222" s="53"/>
      <c r="GI222" s="53"/>
      <c r="GJ222" s="53"/>
      <c r="GK222" s="53"/>
      <c r="GL222" s="53"/>
      <c r="GM222" s="53"/>
      <c r="GN222" s="53"/>
      <c r="GO222" s="53"/>
      <c r="GP222" s="53"/>
      <c r="GQ222" s="53"/>
      <c r="GR222" s="53"/>
      <c r="GS222" s="53"/>
      <c r="GT222" s="53"/>
      <c r="GU222" s="53"/>
      <c r="GV222" s="53"/>
      <c r="GW222" s="53"/>
      <c r="GX222" s="53"/>
      <c r="GY222" s="53"/>
      <c r="GZ222" s="53"/>
      <c r="HA222" s="53"/>
      <c r="HB222" s="53"/>
      <c r="HC222" s="53"/>
      <c r="HD222" s="53"/>
      <c r="HE222" s="53"/>
      <c r="HF222" s="53"/>
      <c r="HG222" s="53"/>
      <c r="HH222" s="53"/>
      <c r="HI222" s="53"/>
      <c r="HJ222" s="53"/>
      <c r="HK222" s="53"/>
      <c r="HL222" s="53"/>
      <c r="HM222" s="53"/>
      <c r="HN222" s="53"/>
      <c r="HO222" s="53"/>
      <c r="HP222" s="53"/>
      <c r="HQ222" s="53"/>
      <c r="HR222" s="53"/>
      <c r="HS222" s="53"/>
      <c r="HT222" s="53"/>
      <c r="HU222" s="53"/>
      <c r="HV222" s="53"/>
      <c r="HW222" s="53"/>
      <c r="HX222" s="53"/>
      <c r="HY222" s="53"/>
      <c r="HZ222" s="53"/>
      <c r="IA222" s="53"/>
      <c r="IB222" s="53"/>
      <c r="IC222" s="53"/>
      <c r="ID222" s="53"/>
      <c r="IE222" s="53"/>
      <c r="IF222" s="53"/>
      <c r="IG222" s="53"/>
      <c r="IH222" s="53"/>
      <c r="II222" s="53"/>
      <c r="IJ222" s="53"/>
      <c r="IK222" s="53"/>
      <c r="IL222" s="53"/>
      <c r="IM222" s="53"/>
      <c r="IN222" s="53"/>
    </row>
    <row r="223" spans="1:248" s="51" customFormat="1" ht="13.5" x14ac:dyDescent="0.25">
      <c r="A223" s="459">
        <v>253</v>
      </c>
      <c r="B223" s="455" t="s">
        <v>509</v>
      </c>
      <c r="C223" s="464" t="s">
        <v>716</v>
      </c>
      <c r="D223" s="457">
        <v>201.548328</v>
      </c>
      <c r="E223" s="458">
        <v>82.032819480000001</v>
      </c>
      <c r="F223" s="458">
        <v>0</v>
      </c>
      <c r="G223" s="457">
        <v>37.432523060000001</v>
      </c>
      <c r="H223" s="454">
        <f t="shared" si="16"/>
        <v>82.082985460000003</v>
      </c>
      <c r="I223" s="457">
        <v>211.61964390757672</v>
      </c>
      <c r="J223" s="457">
        <v>68.855880716133584</v>
      </c>
      <c r="K223" s="457">
        <v>0</v>
      </c>
      <c r="L223" s="457">
        <v>33.909068139999995</v>
      </c>
      <c r="M223" s="457">
        <f t="shared" si="19"/>
        <v>108.85469505144314</v>
      </c>
      <c r="N223" s="454">
        <f t="shared" si="17"/>
        <v>32.615418946340966</v>
      </c>
      <c r="O223" s="49">
        <f>'[10]ENERO '!O220+[10]FEBRERO!O220+[10]MARZO!O220+[10]ABRIL!O220+[10]MAYO!O220+[10]JUNIO!O220+[10]JULIO!O220+[10]AGOSTO!O220+[10]SEPTIEMBRE!O220+[10]OCTUBRE!O220+[10]NOVIEMBRE!O220+[10]DICIEMBRE!O220</f>
        <v>63.874700479999994</v>
      </c>
      <c r="P223" s="49">
        <f>'[10]ENERO '!P220+[10]FEBRERO!P220+[10]MARZO!P220+[10]ABRIL!P220+[10]MAYO!P220+[10]JUNIO!P220+[10]JULIO!P220+[10]AGOSTO!P220+[10]SEPTIEMBRE!P220+[10]OCTUBRE!P220+[10]NOVIEMBRE!P220+[10]DICIEMBRE!P220</f>
        <v>18.158118999999999</v>
      </c>
      <c r="Q223" s="50">
        <f t="shared" si="18"/>
        <v>82.032819480000001</v>
      </c>
      <c r="R223" s="49">
        <f>'[10]ENERO '!R220+[10]FEBRERO!R220+[10]MARZO!R220+[10]ABRIL!R220+[10]MAYO!R220+[10]JUNIO!R220+[10]JULIO!R220+[10]AGOSTO!R220+[10]SEPTIEMBRE!R220+[10]OCTUBRE!R220+[10]NOVIEMBRE!R220+[10]DICIEMBRE!R220</f>
        <v>49.38547822999999</v>
      </c>
      <c r="S223" s="49">
        <v>19.470402486133601</v>
      </c>
      <c r="T223" s="50">
        <f t="shared" si="20"/>
        <v>68.855880716133584</v>
      </c>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53"/>
      <c r="BP223" s="53"/>
      <c r="BQ223" s="53"/>
      <c r="BR223" s="53"/>
      <c r="BS223" s="53"/>
      <c r="BT223" s="53"/>
      <c r="BU223" s="53"/>
      <c r="BV223" s="53"/>
      <c r="BW223" s="53"/>
      <c r="BX223" s="53"/>
      <c r="BY223" s="53"/>
      <c r="BZ223" s="53"/>
      <c r="CA223" s="53"/>
      <c r="CB223" s="53"/>
      <c r="CC223" s="53"/>
      <c r="CD223" s="53"/>
      <c r="CE223" s="53"/>
      <c r="CF223" s="53"/>
      <c r="CG223" s="53"/>
      <c r="CH223" s="53"/>
      <c r="CI223" s="53"/>
      <c r="CJ223" s="53"/>
      <c r="CK223" s="53"/>
      <c r="CL223" s="53"/>
      <c r="CM223" s="53"/>
      <c r="CN223" s="53"/>
      <c r="CO223" s="53"/>
      <c r="CP223" s="53"/>
      <c r="CQ223" s="53"/>
      <c r="CR223" s="53"/>
      <c r="CS223" s="53"/>
      <c r="CT223" s="53"/>
      <c r="CU223" s="53"/>
      <c r="CV223" s="53"/>
      <c r="CW223" s="53"/>
      <c r="CX223" s="53"/>
      <c r="CY223" s="53"/>
      <c r="CZ223" s="53"/>
      <c r="DA223" s="53"/>
      <c r="DB223" s="53"/>
      <c r="DC223" s="53"/>
      <c r="DD223" s="53"/>
      <c r="DE223" s="53"/>
      <c r="DF223" s="53"/>
      <c r="DG223" s="53"/>
      <c r="DH223" s="53"/>
      <c r="DI223" s="53"/>
      <c r="DJ223" s="53"/>
      <c r="DK223" s="53"/>
      <c r="DL223" s="53"/>
      <c r="DM223" s="53"/>
      <c r="DN223" s="53"/>
      <c r="DO223" s="53"/>
      <c r="DP223" s="53"/>
      <c r="DQ223" s="53"/>
      <c r="DR223" s="53"/>
      <c r="DS223" s="53"/>
      <c r="DT223" s="53"/>
      <c r="DU223" s="53"/>
      <c r="DV223" s="53"/>
      <c r="DW223" s="53"/>
      <c r="DX223" s="53"/>
      <c r="DY223" s="53"/>
      <c r="DZ223" s="53"/>
      <c r="EA223" s="53"/>
      <c r="EB223" s="53"/>
      <c r="EC223" s="53"/>
      <c r="ED223" s="53"/>
      <c r="EE223" s="53"/>
      <c r="EF223" s="53"/>
      <c r="EG223" s="53"/>
      <c r="EH223" s="53"/>
      <c r="EI223" s="53"/>
      <c r="EJ223" s="53"/>
      <c r="EK223" s="53"/>
      <c r="EL223" s="53"/>
      <c r="EM223" s="53"/>
      <c r="EN223" s="53"/>
      <c r="EO223" s="53"/>
      <c r="EP223" s="53"/>
      <c r="EQ223" s="53"/>
      <c r="ER223" s="53"/>
      <c r="ES223" s="53"/>
      <c r="ET223" s="53"/>
      <c r="EU223" s="53"/>
      <c r="EV223" s="53"/>
      <c r="EW223" s="53"/>
      <c r="EX223" s="53"/>
      <c r="EY223" s="53"/>
      <c r="EZ223" s="53"/>
      <c r="FA223" s="53"/>
      <c r="FB223" s="53"/>
      <c r="FC223" s="53"/>
      <c r="FD223" s="53"/>
      <c r="FE223" s="53"/>
      <c r="FF223" s="53"/>
      <c r="FG223" s="53"/>
      <c r="FH223" s="53"/>
      <c r="FI223" s="53"/>
      <c r="FJ223" s="53"/>
      <c r="FK223" s="53"/>
      <c r="FL223" s="53"/>
      <c r="FM223" s="53"/>
      <c r="FN223" s="53"/>
      <c r="FO223" s="53"/>
      <c r="FP223" s="53"/>
      <c r="FQ223" s="53"/>
      <c r="FR223" s="53"/>
      <c r="FS223" s="53"/>
      <c r="FT223" s="53"/>
      <c r="FU223" s="53"/>
      <c r="FV223" s="53"/>
      <c r="FW223" s="53"/>
      <c r="FX223" s="53"/>
      <c r="FY223" s="53"/>
      <c r="FZ223" s="53"/>
      <c r="GA223" s="53"/>
      <c r="GB223" s="53"/>
      <c r="GC223" s="53"/>
      <c r="GD223" s="53"/>
      <c r="GE223" s="53"/>
      <c r="GF223" s="53"/>
      <c r="GG223" s="53"/>
      <c r="GH223" s="53"/>
      <c r="GI223" s="53"/>
      <c r="GJ223" s="53"/>
      <c r="GK223" s="53"/>
      <c r="GL223" s="53"/>
      <c r="GM223" s="53"/>
      <c r="GN223" s="53"/>
      <c r="GO223" s="53"/>
      <c r="GP223" s="53"/>
      <c r="GQ223" s="53"/>
      <c r="GR223" s="53"/>
      <c r="GS223" s="53"/>
      <c r="GT223" s="53"/>
      <c r="GU223" s="53"/>
      <c r="GV223" s="53"/>
      <c r="GW223" s="53"/>
      <c r="GX223" s="53"/>
      <c r="GY223" s="53"/>
      <c r="GZ223" s="53"/>
      <c r="HA223" s="53"/>
      <c r="HB223" s="53"/>
      <c r="HC223" s="53"/>
      <c r="HD223" s="53"/>
      <c r="HE223" s="53"/>
      <c r="HF223" s="53"/>
      <c r="HG223" s="53"/>
      <c r="HH223" s="53"/>
      <c r="HI223" s="53"/>
      <c r="HJ223" s="53"/>
      <c r="HK223" s="53"/>
      <c r="HL223" s="53"/>
      <c r="HM223" s="53"/>
      <c r="HN223" s="53"/>
      <c r="HO223" s="53"/>
      <c r="HP223" s="53"/>
      <c r="HQ223" s="53"/>
      <c r="HR223" s="53"/>
      <c r="HS223" s="53"/>
      <c r="HT223" s="53"/>
      <c r="HU223" s="53"/>
      <c r="HV223" s="53"/>
      <c r="HW223" s="53"/>
      <c r="HX223" s="53"/>
      <c r="HY223" s="53"/>
      <c r="HZ223" s="53"/>
      <c r="IA223" s="53"/>
      <c r="IB223" s="53"/>
      <c r="IC223" s="53"/>
      <c r="ID223" s="53"/>
      <c r="IE223" s="53"/>
      <c r="IF223" s="53"/>
      <c r="IG223" s="53"/>
      <c r="IH223" s="53"/>
      <c r="II223" s="53"/>
      <c r="IJ223" s="53"/>
      <c r="IK223" s="53"/>
      <c r="IL223" s="53"/>
      <c r="IM223" s="53"/>
      <c r="IN223" s="53"/>
    </row>
    <row r="224" spans="1:248" s="51" customFormat="1" ht="13.5" x14ac:dyDescent="0.25">
      <c r="A224" s="459">
        <v>259</v>
      </c>
      <c r="B224" s="455" t="s">
        <v>509</v>
      </c>
      <c r="C224" s="464" t="s">
        <v>717</v>
      </c>
      <c r="D224" s="457">
        <v>180.89999999999998</v>
      </c>
      <c r="E224" s="458">
        <v>98.199897000000021</v>
      </c>
      <c r="F224" s="458">
        <v>0</v>
      </c>
      <c r="G224" s="457">
        <v>33.632646999999999</v>
      </c>
      <c r="H224" s="454">
        <f t="shared" si="16"/>
        <v>49.067455999999957</v>
      </c>
      <c r="I224" s="457">
        <v>188.09305301044347</v>
      </c>
      <c r="J224" s="457">
        <v>59.058417880255178</v>
      </c>
      <c r="K224" s="457">
        <v>0</v>
      </c>
      <c r="L224" s="457">
        <v>32.281745949999994</v>
      </c>
      <c r="M224" s="457">
        <f t="shared" si="19"/>
        <v>96.752889180188305</v>
      </c>
      <c r="N224" s="454">
        <f t="shared" si="17"/>
        <v>97.183422715431561</v>
      </c>
      <c r="O224" s="49">
        <f>'[10]ENERO '!O221+[10]FEBRERO!O221+[10]MARZO!O221+[10]ABRIL!O221+[10]MAYO!O221+[10]JUNIO!O221+[10]JULIO!O221+[10]AGOSTO!O221+[10]SEPTIEMBRE!O221+[10]OCTUBRE!O221+[10]NOVIEMBRE!O221+[10]DICIEMBRE!O221</f>
        <v>57.999897000000011</v>
      </c>
      <c r="P224" s="49">
        <f>'[10]ENERO '!P221+[10]FEBRERO!P221+[10]MARZO!P221+[10]ABRIL!P221+[10]MAYO!P221+[10]JUNIO!P221+[10]JULIO!P221+[10]AGOSTO!P221+[10]SEPTIEMBRE!P221+[10]OCTUBRE!P221+[10]NOVIEMBRE!P221+[10]DICIEMBRE!P221</f>
        <v>40.20000000000001</v>
      </c>
      <c r="Q224" s="50">
        <f t="shared" si="18"/>
        <v>98.199897000000021</v>
      </c>
      <c r="R224" s="49">
        <f>'[10]ENERO '!R221+[10]FEBRERO!R221+[10]MARZO!R221+[10]ABRIL!R221+[10]MAYO!R221+[10]JUNIO!R221+[10]JULIO!R221+[10]AGOSTO!R221+[10]SEPTIEMBRE!R221+[10]OCTUBRE!R221+[10]NOVIEMBRE!R221+[10]DICIEMBRE!R221</f>
        <v>41.690973080000006</v>
      </c>
      <c r="S224" s="49">
        <v>17.367444800255175</v>
      </c>
      <c r="T224" s="50">
        <f t="shared" si="20"/>
        <v>59.058417880255178</v>
      </c>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53"/>
      <c r="BP224" s="53"/>
      <c r="BQ224" s="53"/>
      <c r="BR224" s="53"/>
      <c r="BS224" s="53"/>
      <c r="BT224" s="53"/>
      <c r="BU224" s="53"/>
      <c r="BV224" s="53"/>
      <c r="BW224" s="53"/>
      <c r="BX224" s="53"/>
      <c r="BY224" s="53"/>
      <c r="BZ224" s="53"/>
      <c r="CA224" s="53"/>
      <c r="CB224" s="53"/>
      <c r="CC224" s="53"/>
      <c r="CD224" s="53"/>
      <c r="CE224" s="53"/>
      <c r="CF224" s="53"/>
      <c r="CG224" s="53"/>
      <c r="CH224" s="53"/>
      <c r="CI224" s="53"/>
      <c r="CJ224" s="53"/>
      <c r="CK224" s="53"/>
      <c r="CL224" s="53"/>
      <c r="CM224" s="53"/>
      <c r="CN224" s="53"/>
      <c r="CO224" s="53"/>
      <c r="CP224" s="53"/>
      <c r="CQ224" s="53"/>
      <c r="CR224" s="53"/>
      <c r="CS224" s="53"/>
      <c r="CT224" s="53"/>
      <c r="CU224" s="53"/>
      <c r="CV224" s="53"/>
      <c r="CW224" s="53"/>
      <c r="CX224" s="53"/>
      <c r="CY224" s="53"/>
      <c r="CZ224" s="53"/>
      <c r="DA224" s="53"/>
      <c r="DB224" s="53"/>
      <c r="DC224" s="53"/>
      <c r="DD224" s="53"/>
      <c r="DE224" s="53"/>
      <c r="DF224" s="53"/>
      <c r="DG224" s="53"/>
      <c r="DH224" s="53"/>
      <c r="DI224" s="53"/>
      <c r="DJ224" s="53"/>
      <c r="DK224" s="53"/>
      <c r="DL224" s="53"/>
      <c r="DM224" s="53"/>
      <c r="DN224" s="53"/>
      <c r="DO224" s="53"/>
      <c r="DP224" s="53"/>
      <c r="DQ224" s="53"/>
      <c r="DR224" s="53"/>
      <c r="DS224" s="53"/>
      <c r="DT224" s="53"/>
      <c r="DU224" s="53"/>
      <c r="DV224" s="53"/>
      <c r="DW224" s="53"/>
      <c r="DX224" s="53"/>
      <c r="DY224" s="53"/>
      <c r="DZ224" s="53"/>
      <c r="EA224" s="53"/>
      <c r="EB224" s="53"/>
      <c r="EC224" s="53"/>
      <c r="ED224" s="53"/>
      <c r="EE224" s="53"/>
      <c r="EF224" s="53"/>
      <c r="EG224" s="53"/>
      <c r="EH224" s="53"/>
      <c r="EI224" s="53"/>
      <c r="EJ224" s="53"/>
      <c r="EK224" s="53"/>
      <c r="EL224" s="53"/>
      <c r="EM224" s="53"/>
      <c r="EN224" s="53"/>
      <c r="EO224" s="53"/>
      <c r="EP224" s="53"/>
      <c r="EQ224" s="53"/>
      <c r="ER224" s="53"/>
      <c r="ES224" s="53"/>
      <c r="ET224" s="53"/>
      <c r="EU224" s="53"/>
      <c r="EV224" s="53"/>
      <c r="EW224" s="53"/>
      <c r="EX224" s="53"/>
      <c r="EY224" s="53"/>
      <c r="EZ224" s="53"/>
      <c r="FA224" s="53"/>
      <c r="FB224" s="53"/>
      <c r="FC224" s="53"/>
      <c r="FD224" s="53"/>
      <c r="FE224" s="53"/>
      <c r="FF224" s="53"/>
      <c r="FG224" s="53"/>
      <c r="FH224" s="53"/>
      <c r="FI224" s="53"/>
      <c r="FJ224" s="53"/>
      <c r="FK224" s="53"/>
      <c r="FL224" s="53"/>
      <c r="FM224" s="53"/>
      <c r="FN224" s="53"/>
      <c r="FO224" s="53"/>
      <c r="FP224" s="53"/>
      <c r="FQ224" s="53"/>
      <c r="FR224" s="53"/>
      <c r="FS224" s="53"/>
      <c r="FT224" s="53"/>
      <c r="FU224" s="53"/>
      <c r="FV224" s="53"/>
      <c r="FW224" s="53"/>
      <c r="FX224" s="53"/>
      <c r="FY224" s="53"/>
      <c r="FZ224" s="53"/>
      <c r="GA224" s="53"/>
      <c r="GB224" s="53"/>
      <c r="GC224" s="53"/>
      <c r="GD224" s="53"/>
      <c r="GE224" s="53"/>
      <c r="GF224" s="53"/>
      <c r="GG224" s="53"/>
      <c r="GH224" s="53"/>
      <c r="GI224" s="53"/>
      <c r="GJ224" s="53"/>
      <c r="GK224" s="53"/>
      <c r="GL224" s="53"/>
      <c r="GM224" s="53"/>
      <c r="GN224" s="53"/>
      <c r="GO224" s="53"/>
      <c r="GP224" s="53"/>
      <c r="GQ224" s="53"/>
      <c r="GR224" s="53"/>
      <c r="GS224" s="53"/>
      <c r="GT224" s="53"/>
      <c r="GU224" s="53"/>
      <c r="GV224" s="53"/>
      <c r="GW224" s="53"/>
      <c r="GX224" s="53"/>
      <c r="GY224" s="53"/>
      <c r="GZ224" s="53"/>
      <c r="HA224" s="53"/>
      <c r="HB224" s="53"/>
      <c r="HC224" s="53"/>
      <c r="HD224" s="53"/>
      <c r="HE224" s="53"/>
      <c r="HF224" s="53"/>
      <c r="HG224" s="53"/>
      <c r="HH224" s="53"/>
      <c r="HI224" s="53"/>
      <c r="HJ224" s="53"/>
      <c r="HK224" s="53"/>
      <c r="HL224" s="53"/>
      <c r="HM224" s="53"/>
      <c r="HN224" s="53"/>
      <c r="HO224" s="53"/>
      <c r="HP224" s="53"/>
      <c r="HQ224" s="53"/>
      <c r="HR224" s="53"/>
      <c r="HS224" s="53"/>
      <c r="HT224" s="53"/>
      <c r="HU224" s="53"/>
      <c r="HV224" s="53"/>
      <c r="HW224" s="53"/>
      <c r="HX224" s="53"/>
      <c r="HY224" s="53"/>
      <c r="HZ224" s="53"/>
      <c r="IA224" s="53"/>
      <c r="IB224" s="53"/>
      <c r="IC224" s="53"/>
      <c r="ID224" s="53"/>
      <c r="IE224" s="53"/>
      <c r="IF224" s="53"/>
      <c r="IG224" s="53"/>
      <c r="IH224" s="53"/>
      <c r="II224" s="53"/>
      <c r="IJ224" s="53"/>
      <c r="IK224" s="53"/>
      <c r="IL224" s="53"/>
      <c r="IM224" s="53"/>
      <c r="IN224" s="53"/>
    </row>
    <row r="225" spans="1:248" s="51" customFormat="1" ht="13.5" x14ac:dyDescent="0.25">
      <c r="A225" s="459">
        <v>260</v>
      </c>
      <c r="B225" s="455" t="s">
        <v>509</v>
      </c>
      <c r="C225" s="464" t="s">
        <v>718</v>
      </c>
      <c r="D225" s="457">
        <v>30.839771999999993</v>
      </c>
      <c r="E225" s="458">
        <v>19.552778000000004</v>
      </c>
      <c r="F225" s="458">
        <v>0</v>
      </c>
      <c r="G225" s="457">
        <v>10.393610000000002</v>
      </c>
      <c r="H225" s="454">
        <f t="shared" si="16"/>
        <v>0.89338399999998686</v>
      </c>
      <c r="I225" s="457">
        <v>60.648698280880375</v>
      </c>
      <c r="J225" s="457">
        <v>19.622619159683122</v>
      </c>
      <c r="K225" s="457">
        <v>0</v>
      </c>
      <c r="L225" s="457">
        <v>9.8290909600000003</v>
      </c>
      <c r="M225" s="457">
        <f t="shared" si="19"/>
        <v>31.196988161197254</v>
      </c>
      <c r="N225" s="454" t="str">
        <f t="shared" si="17"/>
        <v>500&lt;</v>
      </c>
      <c r="O225" s="49">
        <f>'[10]ENERO '!O222+[10]FEBRERO!O222+[10]MARZO!O222+[10]ABRIL!O222+[10]MAYO!O222+[10]JUNIO!O222+[10]JULIO!O222+[10]AGOSTO!O222+[10]SEPTIEMBRE!O222+[10]OCTUBRE!O222+[10]NOVIEMBRE!O222+[10]DICIEMBRE!O222</f>
        <v>7.9776100000000003</v>
      </c>
      <c r="P225" s="49">
        <f>'[10]ENERO '!P222+[10]FEBRERO!P222+[10]MARZO!P222+[10]ABRIL!P222+[10]MAYO!P222+[10]JUNIO!P222+[10]JULIO!P222+[10]AGOSTO!P222+[10]SEPTIEMBRE!P222+[10]OCTUBRE!P222+[10]NOVIEMBRE!P222+[10]DICIEMBRE!P222</f>
        <v>11.575168000000003</v>
      </c>
      <c r="Q225" s="50">
        <f t="shared" si="18"/>
        <v>19.552778000000004</v>
      </c>
      <c r="R225" s="49">
        <f>'[10]ENERO '!R222+[10]FEBRERO!R222+[10]MARZO!R222+[10]ABRIL!R222+[10]MAYO!R222+[10]JUNIO!R222+[10]JULIO!R222+[10]AGOSTO!R222+[10]SEPTIEMBRE!R222+[10]OCTUBRE!R222+[10]NOVIEMBRE!R222+[10]DICIEMBRE!R222</f>
        <v>7.1805832700000005</v>
      </c>
      <c r="S225" s="49">
        <v>12.442035889683122</v>
      </c>
      <c r="T225" s="50">
        <f t="shared" si="20"/>
        <v>19.622619159683122</v>
      </c>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3"/>
      <c r="BZ225" s="53"/>
      <c r="CA225" s="53"/>
      <c r="CB225" s="53"/>
      <c r="CC225" s="53"/>
      <c r="CD225" s="53"/>
      <c r="CE225" s="53"/>
      <c r="CF225" s="53"/>
      <c r="CG225" s="53"/>
      <c r="CH225" s="53"/>
      <c r="CI225" s="53"/>
      <c r="CJ225" s="53"/>
      <c r="CK225" s="53"/>
      <c r="CL225" s="53"/>
      <c r="CM225" s="53"/>
      <c r="CN225" s="53"/>
      <c r="CO225" s="53"/>
      <c r="CP225" s="53"/>
      <c r="CQ225" s="53"/>
      <c r="CR225" s="53"/>
      <c r="CS225" s="53"/>
      <c r="CT225" s="53"/>
      <c r="CU225" s="53"/>
      <c r="CV225" s="53"/>
      <c r="CW225" s="53"/>
      <c r="CX225" s="53"/>
      <c r="CY225" s="53"/>
      <c r="CZ225" s="53"/>
      <c r="DA225" s="53"/>
      <c r="DB225" s="53"/>
      <c r="DC225" s="53"/>
      <c r="DD225" s="53"/>
      <c r="DE225" s="53"/>
      <c r="DF225" s="53"/>
      <c r="DG225" s="53"/>
      <c r="DH225" s="53"/>
      <c r="DI225" s="53"/>
      <c r="DJ225" s="53"/>
      <c r="DK225" s="53"/>
      <c r="DL225" s="53"/>
      <c r="DM225" s="53"/>
      <c r="DN225" s="53"/>
      <c r="DO225" s="53"/>
      <c r="DP225" s="53"/>
      <c r="DQ225" s="53"/>
      <c r="DR225" s="53"/>
      <c r="DS225" s="53"/>
      <c r="DT225" s="53"/>
      <c r="DU225" s="53"/>
      <c r="DV225" s="53"/>
      <c r="DW225" s="53"/>
      <c r="DX225" s="53"/>
      <c r="DY225" s="53"/>
      <c r="DZ225" s="53"/>
      <c r="EA225" s="53"/>
      <c r="EB225" s="53"/>
      <c r="EC225" s="53"/>
      <c r="ED225" s="53"/>
      <c r="EE225" s="53"/>
      <c r="EF225" s="53"/>
      <c r="EG225" s="53"/>
      <c r="EH225" s="53"/>
      <c r="EI225" s="53"/>
      <c r="EJ225" s="53"/>
      <c r="EK225" s="53"/>
      <c r="EL225" s="53"/>
      <c r="EM225" s="53"/>
      <c r="EN225" s="53"/>
      <c r="EO225" s="53"/>
      <c r="EP225" s="53"/>
      <c r="EQ225" s="53"/>
      <c r="ER225" s="53"/>
      <c r="ES225" s="53"/>
      <c r="ET225" s="53"/>
      <c r="EU225" s="53"/>
      <c r="EV225" s="53"/>
      <c r="EW225" s="53"/>
      <c r="EX225" s="53"/>
      <c r="EY225" s="53"/>
      <c r="EZ225" s="53"/>
      <c r="FA225" s="53"/>
      <c r="FB225" s="53"/>
      <c r="FC225" s="53"/>
      <c r="FD225" s="53"/>
      <c r="FE225" s="53"/>
      <c r="FF225" s="53"/>
      <c r="FG225" s="53"/>
      <c r="FH225" s="53"/>
      <c r="FI225" s="53"/>
      <c r="FJ225" s="53"/>
      <c r="FK225" s="53"/>
      <c r="FL225" s="53"/>
      <c r="FM225" s="53"/>
      <c r="FN225" s="53"/>
      <c r="FO225" s="53"/>
      <c r="FP225" s="53"/>
      <c r="FQ225" s="53"/>
      <c r="FR225" s="53"/>
      <c r="FS225" s="53"/>
      <c r="FT225" s="53"/>
      <c r="FU225" s="53"/>
      <c r="FV225" s="53"/>
      <c r="FW225" s="53"/>
      <c r="FX225" s="53"/>
      <c r="FY225" s="53"/>
      <c r="FZ225" s="53"/>
      <c r="GA225" s="53"/>
      <c r="GB225" s="53"/>
      <c r="GC225" s="53"/>
      <c r="GD225" s="53"/>
      <c r="GE225" s="53"/>
      <c r="GF225" s="53"/>
      <c r="GG225" s="53"/>
      <c r="GH225" s="53"/>
      <c r="GI225" s="53"/>
      <c r="GJ225" s="53"/>
      <c r="GK225" s="53"/>
      <c r="GL225" s="53"/>
      <c r="GM225" s="53"/>
      <c r="GN225" s="53"/>
      <c r="GO225" s="53"/>
      <c r="GP225" s="53"/>
      <c r="GQ225" s="53"/>
      <c r="GR225" s="53"/>
      <c r="GS225" s="53"/>
      <c r="GT225" s="53"/>
      <c r="GU225" s="53"/>
      <c r="GV225" s="53"/>
      <c r="GW225" s="53"/>
      <c r="GX225" s="53"/>
      <c r="GY225" s="53"/>
      <c r="GZ225" s="53"/>
      <c r="HA225" s="53"/>
      <c r="HB225" s="53"/>
      <c r="HC225" s="53"/>
      <c r="HD225" s="53"/>
      <c r="HE225" s="53"/>
      <c r="HF225" s="53"/>
      <c r="HG225" s="53"/>
      <c r="HH225" s="53"/>
      <c r="HI225" s="53"/>
      <c r="HJ225" s="53"/>
      <c r="HK225" s="53"/>
      <c r="HL225" s="53"/>
      <c r="HM225" s="53"/>
      <c r="HN225" s="53"/>
      <c r="HO225" s="53"/>
      <c r="HP225" s="53"/>
      <c r="HQ225" s="53"/>
      <c r="HR225" s="53"/>
      <c r="HS225" s="53"/>
      <c r="HT225" s="53"/>
      <c r="HU225" s="53"/>
      <c r="HV225" s="53"/>
      <c r="HW225" s="53"/>
      <c r="HX225" s="53"/>
      <c r="HY225" s="53"/>
      <c r="HZ225" s="53"/>
      <c r="IA225" s="53"/>
      <c r="IB225" s="53"/>
      <c r="IC225" s="53"/>
      <c r="ID225" s="53"/>
      <c r="IE225" s="53"/>
      <c r="IF225" s="53"/>
      <c r="IG225" s="53"/>
      <c r="IH225" s="53"/>
      <c r="II225" s="53"/>
      <c r="IJ225" s="53"/>
      <c r="IK225" s="53"/>
      <c r="IL225" s="53"/>
      <c r="IM225" s="53"/>
      <c r="IN225" s="53"/>
    </row>
    <row r="226" spans="1:248" s="51" customFormat="1" ht="13.5" x14ac:dyDescent="0.25">
      <c r="A226" s="459">
        <v>261</v>
      </c>
      <c r="B226" s="455" t="s">
        <v>561</v>
      </c>
      <c r="C226" s="464" t="s">
        <v>719</v>
      </c>
      <c r="D226" s="457">
        <v>3999.8999999999992</v>
      </c>
      <c r="E226" s="458">
        <v>3133.5900029999993</v>
      </c>
      <c r="F226" s="458">
        <v>0</v>
      </c>
      <c r="G226" s="457">
        <v>420.32430600000009</v>
      </c>
      <c r="H226" s="454">
        <f t="shared" si="16"/>
        <v>445.98569099999975</v>
      </c>
      <c r="I226" s="457">
        <v>4269.8463307052252</v>
      </c>
      <c r="J226" s="457">
        <v>1983.4948916000001</v>
      </c>
      <c r="K226" s="457">
        <v>0</v>
      </c>
      <c r="L226" s="457">
        <v>335.89464690000005</v>
      </c>
      <c r="M226" s="457">
        <f t="shared" si="19"/>
        <v>1950.4567922052249</v>
      </c>
      <c r="N226" s="454">
        <f t="shared" si="17"/>
        <v>337.33618175772955</v>
      </c>
      <c r="O226" s="49">
        <f>'[10]ENERO '!O223+[10]FEBRERO!O223+[10]MARZO!O223+[10]ABRIL!O223+[10]MAYO!O223+[10]JUNIO!O223+[10]JULIO!O223+[10]AGOSTO!O223+[10]SEPTIEMBRE!O223+[10]OCTUBRE!O223+[10]NOVIEMBRE!O223+[10]DICIEMBRE!O223</f>
        <v>641.19000299999993</v>
      </c>
      <c r="P226" s="49">
        <f>'[10]ENERO '!P223+[10]FEBRERO!P223+[10]MARZO!P223+[10]ABRIL!P223+[10]MAYO!P223+[10]JUNIO!P223+[10]JULIO!P223+[10]AGOSTO!P223+[10]SEPTIEMBRE!P223+[10]OCTUBRE!P223+[10]NOVIEMBRE!P223+[10]DICIEMBRE!P223</f>
        <v>2492.3999999999996</v>
      </c>
      <c r="Q226" s="50">
        <f t="shared" si="18"/>
        <v>3133.5900029999993</v>
      </c>
      <c r="R226" s="49">
        <f>'[10]ENERO '!R223+[10]FEBRERO!R223+[10]MARZO!R223+[10]ABRIL!R223+[10]MAYO!R223+[10]JUNIO!R223+[10]JULIO!R223+[10]AGOSTO!R223+[10]SEPTIEMBRE!R223+[10]OCTUBRE!R223+[10]NOVIEMBRE!R223+[10]DICIEMBRE!R223</f>
        <v>549.27133673999992</v>
      </c>
      <c r="S226" s="49">
        <v>1434.2235548600001</v>
      </c>
      <c r="T226" s="50">
        <f t="shared" si="20"/>
        <v>1983.4948916000001</v>
      </c>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53"/>
      <c r="BS226" s="53"/>
      <c r="BT226" s="53"/>
      <c r="BU226" s="53"/>
      <c r="BV226" s="53"/>
      <c r="BW226" s="53"/>
      <c r="BX226" s="53"/>
      <c r="BY226" s="53"/>
      <c r="BZ226" s="53"/>
      <c r="CA226" s="53"/>
      <c r="CB226" s="53"/>
      <c r="CC226" s="53"/>
      <c r="CD226" s="53"/>
      <c r="CE226" s="53"/>
      <c r="CF226" s="53"/>
      <c r="CG226" s="53"/>
      <c r="CH226" s="53"/>
      <c r="CI226" s="53"/>
      <c r="CJ226" s="53"/>
      <c r="CK226" s="53"/>
      <c r="CL226" s="53"/>
      <c r="CM226" s="53"/>
      <c r="CN226" s="53"/>
      <c r="CO226" s="53"/>
      <c r="CP226" s="53"/>
      <c r="CQ226" s="53"/>
      <c r="CR226" s="53"/>
      <c r="CS226" s="53"/>
      <c r="CT226" s="53"/>
      <c r="CU226" s="53"/>
      <c r="CV226" s="53"/>
      <c r="CW226" s="53"/>
      <c r="CX226" s="53"/>
      <c r="CY226" s="53"/>
      <c r="CZ226" s="53"/>
      <c r="DA226" s="53"/>
      <c r="DB226" s="53"/>
      <c r="DC226" s="53"/>
      <c r="DD226" s="53"/>
      <c r="DE226" s="53"/>
      <c r="DF226" s="53"/>
      <c r="DG226" s="53"/>
      <c r="DH226" s="53"/>
      <c r="DI226" s="53"/>
      <c r="DJ226" s="53"/>
      <c r="DK226" s="53"/>
      <c r="DL226" s="53"/>
      <c r="DM226" s="53"/>
      <c r="DN226" s="53"/>
      <c r="DO226" s="53"/>
      <c r="DP226" s="53"/>
      <c r="DQ226" s="53"/>
      <c r="DR226" s="53"/>
      <c r="DS226" s="53"/>
      <c r="DT226" s="53"/>
      <c r="DU226" s="53"/>
      <c r="DV226" s="53"/>
      <c r="DW226" s="53"/>
      <c r="DX226" s="53"/>
      <c r="DY226" s="53"/>
      <c r="DZ226" s="53"/>
      <c r="EA226" s="53"/>
      <c r="EB226" s="53"/>
      <c r="EC226" s="53"/>
      <c r="ED226" s="53"/>
      <c r="EE226" s="53"/>
      <c r="EF226" s="53"/>
      <c r="EG226" s="53"/>
      <c r="EH226" s="53"/>
      <c r="EI226" s="53"/>
      <c r="EJ226" s="53"/>
      <c r="EK226" s="53"/>
      <c r="EL226" s="53"/>
      <c r="EM226" s="53"/>
      <c r="EN226" s="53"/>
      <c r="EO226" s="53"/>
      <c r="EP226" s="53"/>
      <c r="EQ226" s="53"/>
      <c r="ER226" s="53"/>
      <c r="ES226" s="53"/>
      <c r="ET226" s="53"/>
      <c r="EU226" s="53"/>
      <c r="EV226" s="53"/>
      <c r="EW226" s="53"/>
      <c r="EX226" s="53"/>
      <c r="EY226" s="53"/>
      <c r="EZ226" s="53"/>
      <c r="FA226" s="53"/>
      <c r="FB226" s="53"/>
      <c r="FC226" s="53"/>
      <c r="FD226" s="53"/>
      <c r="FE226" s="53"/>
      <c r="FF226" s="53"/>
      <c r="FG226" s="53"/>
      <c r="FH226" s="53"/>
      <c r="FI226" s="53"/>
      <c r="FJ226" s="53"/>
      <c r="FK226" s="53"/>
      <c r="FL226" s="53"/>
      <c r="FM226" s="53"/>
      <c r="FN226" s="53"/>
      <c r="FO226" s="53"/>
      <c r="FP226" s="53"/>
      <c r="FQ226" s="53"/>
      <c r="FR226" s="53"/>
      <c r="FS226" s="53"/>
      <c r="FT226" s="53"/>
      <c r="FU226" s="53"/>
      <c r="FV226" s="53"/>
      <c r="FW226" s="53"/>
      <c r="FX226" s="53"/>
      <c r="FY226" s="53"/>
      <c r="FZ226" s="53"/>
      <c r="GA226" s="53"/>
      <c r="GB226" s="53"/>
      <c r="GC226" s="53"/>
      <c r="GD226" s="53"/>
      <c r="GE226" s="53"/>
      <c r="GF226" s="53"/>
      <c r="GG226" s="53"/>
      <c r="GH226" s="53"/>
      <c r="GI226" s="53"/>
      <c r="GJ226" s="53"/>
      <c r="GK226" s="53"/>
      <c r="GL226" s="53"/>
      <c r="GM226" s="53"/>
      <c r="GN226" s="53"/>
      <c r="GO226" s="53"/>
      <c r="GP226" s="53"/>
      <c r="GQ226" s="53"/>
      <c r="GR226" s="53"/>
      <c r="GS226" s="53"/>
      <c r="GT226" s="53"/>
      <c r="GU226" s="53"/>
      <c r="GV226" s="53"/>
      <c r="GW226" s="53"/>
      <c r="GX226" s="53"/>
      <c r="GY226" s="53"/>
      <c r="GZ226" s="53"/>
      <c r="HA226" s="53"/>
      <c r="HB226" s="53"/>
      <c r="HC226" s="53"/>
      <c r="HD226" s="53"/>
      <c r="HE226" s="53"/>
      <c r="HF226" s="53"/>
      <c r="HG226" s="53"/>
      <c r="HH226" s="53"/>
      <c r="HI226" s="53"/>
      <c r="HJ226" s="53"/>
      <c r="HK226" s="53"/>
      <c r="HL226" s="53"/>
      <c r="HM226" s="53"/>
      <c r="HN226" s="53"/>
      <c r="HO226" s="53"/>
      <c r="HP226" s="53"/>
      <c r="HQ226" s="53"/>
      <c r="HR226" s="53"/>
      <c r="HS226" s="53"/>
      <c r="HT226" s="53"/>
      <c r="HU226" s="53"/>
      <c r="HV226" s="53"/>
      <c r="HW226" s="53"/>
      <c r="HX226" s="53"/>
      <c r="HY226" s="53"/>
      <c r="HZ226" s="53"/>
      <c r="IA226" s="53"/>
      <c r="IB226" s="53"/>
      <c r="IC226" s="53"/>
      <c r="ID226" s="53"/>
      <c r="IE226" s="53"/>
      <c r="IF226" s="53"/>
      <c r="IG226" s="53"/>
      <c r="IH226" s="53"/>
      <c r="II226" s="53"/>
      <c r="IJ226" s="53"/>
      <c r="IK226" s="53"/>
      <c r="IL226" s="53"/>
      <c r="IM226" s="53"/>
      <c r="IN226" s="53"/>
    </row>
    <row r="227" spans="1:248" s="51" customFormat="1" ht="27" x14ac:dyDescent="0.25">
      <c r="A227" s="459">
        <v>262</v>
      </c>
      <c r="B227" s="455" t="s">
        <v>597</v>
      </c>
      <c r="C227" s="464" t="s">
        <v>720</v>
      </c>
      <c r="D227" s="457">
        <v>209.90608900000004</v>
      </c>
      <c r="E227" s="458">
        <v>66.581873999999999</v>
      </c>
      <c r="F227" s="458">
        <v>0</v>
      </c>
      <c r="G227" s="457">
        <v>20.000002999999992</v>
      </c>
      <c r="H227" s="454">
        <f t="shared" si="16"/>
        <v>123.32421200000005</v>
      </c>
      <c r="I227" s="457">
        <v>149.73755319380709</v>
      </c>
      <c r="J227" s="457">
        <v>54.665056960125561</v>
      </c>
      <c r="K227" s="457">
        <v>0</v>
      </c>
      <c r="L227" s="457">
        <v>18.049232189999998</v>
      </c>
      <c r="M227" s="457">
        <f t="shared" si="19"/>
        <v>77.023264043681536</v>
      </c>
      <c r="N227" s="454">
        <f t="shared" si="17"/>
        <v>-37.544085792592369</v>
      </c>
      <c r="O227" s="49">
        <f>'[10]ENERO '!O224+[10]FEBRERO!O224+[10]MARZO!O224+[10]ABRIL!O224+[10]MAYO!O224+[10]JUNIO!O224+[10]JULIO!O224+[10]AGOSTO!O224+[10]SEPTIEMBRE!O224+[10]OCTUBRE!O224+[10]NOVIEMBRE!O224+[10]DICIEMBRE!O224</f>
        <v>52.000007000000004</v>
      </c>
      <c r="P227" s="49">
        <f>'[10]ENERO '!P224+[10]FEBRERO!P224+[10]MARZO!P224+[10]ABRIL!P224+[10]MAYO!P224+[10]JUNIO!P224+[10]JULIO!P224+[10]AGOSTO!P224+[10]SEPTIEMBRE!P224+[10]OCTUBRE!P224+[10]NOVIEMBRE!P224+[10]DICIEMBRE!P224</f>
        <v>14.581866999999997</v>
      </c>
      <c r="Q227" s="50">
        <f t="shared" si="18"/>
        <v>66.581873999999999</v>
      </c>
      <c r="R227" s="49">
        <f>'[10]ENERO '!R224+[10]FEBRERO!R224+[10]MARZO!R224+[10]ABRIL!R224+[10]MAYO!R224+[10]JUNIO!R224+[10]JULIO!R224+[10]AGOSTO!R224+[10]SEPTIEMBRE!R224+[10]OCTUBRE!R224+[10]NOVIEMBRE!R224+[10]DICIEMBRE!R224</f>
        <v>40.341175019999994</v>
      </c>
      <c r="S227" s="49">
        <v>14.323881940125569</v>
      </c>
      <c r="T227" s="50">
        <f t="shared" si="20"/>
        <v>54.665056960125561</v>
      </c>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53"/>
      <c r="BS227" s="53"/>
      <c r="BT227" s="53"/>
      <c r="BU227" s="53"/>
      <c r="BV227" s="53"/>
      <c r="BW227" s="53"/>
      <c r="BX227" s="53"/>
      <c r="BY227" s="53"/>
      <c r="BZ227" s="53"/>
      <c r="CA227" s="53"/>
      <c r="CB227" s="53"/>
      <c r="CC227" s="53"/>
      <c r="CD227" s="53"/>
      <c r="CE227" s="53"/>
      <c r="CF227" s="53"/>
      <c r="CG227" s="53"/>
      <c r="CH227" s="53"/>
      <c r="CI227" s="53"/>
      <c r="CJ227" s="53"/>
      <c r="CK227" s="53"/>
      <c r="CL227" s="53"/>
      <c r="CM227" s="53"/>
      <c r="CN227" s="53"/>
      <c r="CO227" s="53"/>
      <c r="CP227" s="53"/>
      <c r="CQ227" s="53"/>
      <c r="CR227" s="53"/>
      <c r="CS227" s="53"/>
      <c r="CT227" s="53"/>
      <c r="CU227" s="53"/>
      <c r="CV227" s="53"/>
      <c r="CW227" s="53"/>
      <c r="CX227" s="53"/>
      <c r="CY227" s="53"/>
      <c r="CZ227" s="53"/>
      <c r="DA227" s="53"/>
      <c r="DB227" s="53"/>
      <c r="DC227" s="53"/>
      <c r="DD227" s="53"/>
      <c r="DE227" s="53"/>
      <c r="DF227" s="53"/>
      <c r="DG227" s="53"/>
      <c r="DH227" s="53"/>
      <c r="DI227" s="53"/>
      <c r="DJ227" s="53"/>
      <c r="DK227" s="53"/>
      <c r="DL227" s="53"/>
      <c r="DM227" s="53"/>
      <c r="DN227" s="53"/>
      <c r="DO227" s="53"/>
      <c r="DP227" s="53"/>
      <c r="DQ227" s="53"/>
      <c r="DR227" s="53"/>
      <c r="DS227" s="53"/>
      <c r="DT227" s="53"/>
      <c r="DU227" s="53"/>
      <c r="DV227" s="53"/>
      <c r="DW227" s="53"/>
      <c r="DX227" s="53"/>
      <c r="DY227" s="53"/>
      <c r="DZ227" s="53"/>
      <c r="EA227" s="53"/>
      <c r="EB227" s="53"/>
      <c r="EC227" s="53"/>
      <c r="ED227" s="53"/>
      <c r="EE227" s="53"/>
      <c r="EF227" s="53"/>
      <c r="EG227" s="53"/>
      <c r="EH227" s="53"/>
      <c r="EI227" s="53"/>
      <c r="EJ227" s="53"/>
      <c r="EK227" s="53"/>
      <c r="EL227" s="53"/>
      <c r="EM227" s="53"/>
      <c r="EN227" s="53"/>
      <c r="EO227" s="53"/>
      <c r="EP227" s="53"/>
      <c r="EQ227" s="53"/>
      <c r="ER227" s="53"/>
      <c r="ES227" s="53"/>
      <c r="ET227" s="53"/>
      <c r="EU227" s="53"/>
      <c r="EV227" s="53"/>
      <c r="EW227" s="53"/>
      <c r="EX227" s="53"/>
      <c r="EY227" s="53"/>
      <c r="EZ227" s="53"/>
      <c r="FA227" s="53"/>
      <c r="FB227" s="53"/>
      <c r="FC227" s="53"/>
      <c r="FD227" s="53"/>
      <c r="FE227" s="53"/>
      <c r="FF227" s="53"/>
      <c r="FG227" s="53"/>
      <c r="FH227" s="53"/>
      <c r="FI227" s="53"/>
      <c r="FJ227" s="53"/>
      <c r="FK227" s="53"/>
      <c r="FL227" s="53"/>
      <c r="FM227" s="53"/>
      <c r="FN227" s="53"/>
      <c r="FO227" s="53"/>
      <c r="FP227" s="53"/>
      <c r="FQ227" s="53"/>
      <c r="FR227" s="53"/>
      <c r="FS227" s="53"/>
      <c r="FT227" s="53"/>
      <c r="FU227" s="53"/>
      <c r="FV227" s="53"/>
      <c r="FW227" s="53"/>
      <c r="FX227" s="53"/>
      <c r="FY227" s="53"/>
      <c r="FZ227" s="53"/>
      <c r="GA227" s="53"/>
      <c r="GB227" s="53"/>
      <c r="GC227" s="53"/>
      <c r="GD227" s="53"/>
      <c r="GE227" s="53"/>
      <c r="GF227" s="53"/>
      <c r="GG227" s="53"/>
      <c r="GH227" s="53"/>
      <c r="GI227" s="53"/>
      <c r="GJ227" s="53"/>
      <c r="GK227" s="53"/>
      <c r="GL227" s="53"/>
      <c r="GM227" s="53"/>
      <c r="GN227" s="53"/>
      <c r="GO227" s="53"/>
      <c r="GP227" s="53"/>
      <c r="GQ227" s="53"/>
      <c r="GR227" s="53"/>
      <c r="GS227" s="53"/>
      <c r="GT227" s="53"/>
      <c r="GU227" s="53"/>
      <c r="GV227" s="53"/>
      <c r="GW227" s="53"/>
      <c r="GX227" s="53"/>
      <c r="GY227" s="53"/>
      <c r="GZ227" s="53"/>
      <c r="HA227" s="53"/>
      <c r="HB227" s="53"/>
      <c r="HC227" s="53"/>
      <c r="HD227" s="53"/>
      <c r="HE227" s="53"/>
      <c r="HF227" s="53"/>
      <c r="HG227" s="53"/>
      <c r="HH227" s="53"/>
      <c r="HI227" s="53"/>
      <c r="HJ227" s="53"/>
      <c r="HK227" s="53"/>
      <c r="HL227" s="53"/>
      <c r="HM227" s="53"/>
      <c r="HN227" s="53"/>
      <c r="HO227" s="53"/>
      <c r="HP227" s="53"/>
      <c r="HQ227" s="53"/>
      <c r="HR227" s="53"/>
      <c r="HS227" s="53"/>
      <c r="HT227" s="53"/>
      <c r="HU227" s="53"/>
      <c r="HV227" s="53"/>
      <c r="HW227" s="53"/>
      <c r="HX227" s="53"/>
      <c r="HY227" s="53"/>
      <c r="HZ227" s="53"/>
      <c r="IA227" s="53"/>
      <c r="IB227" s="53"/>
      <c r="IC227" s="53"/>
      <c r="ID227" s="53"/>
      <c r="IE227" s="53"/>
      <c r="IF227" s="53"/>
      <c r="IG227" s="53"/>
      <c r="IH227" s="53"/>
      <c r="II227" s="53"/>
      <c r="IJ227" s="53"/>
      <c r="IK227" s="53"/>
      <c r="IL227" s="53"/>
      <c r="IM227" s="53"/>
      <c r="IN227" s="53"/>
    </row>
    <row r="228" spans="1:248" s="51" customFormat="1" ht="13.5" x14ac:dyDescent="0.25">
      <c r="A228" s="459">
        <v>264</v>
      </c>
      <c r="B228" s="455" t="s">
        <v>495</v>
      </c>
      <c r="C228" s="464" t="s">
        <v>721</v>
      </c>
      <c r="D228" s="457">
        <v>3999.8999999999992</v>
      </c>
      <c r="E228" s="458">
        <v>2924.5500029999998</v>
      </c>
      <c r="F228" s="458">
        <v>0</v>
      </c>
      <c r="G228" s="457">
        <v>562.79999999999995</v>
      </c>
      <c r="H228" s="454">
        <f t="shared" si="16"/>
        <v>512.54999699999939</v>
      </c>
      <c r="I228" s="457">
        <v>0</v>
      </c>
      <c r="J228" s="457">
        <v>845.0494957599999</v>
      </c>
      <c r="K228" s="457">
        <v>0</v>
      </c>
      <c r="L228" s="457">
        <v>532.14052544999993</v>
      </c>
      <c r="M228" s="457">
        <f t="shared" si="19"/>
        <v>-1377.1900212099999</v>
      </c>
      <c r="N228" s="454">
        <f t="shared" si="17"/>
        <v>-368.69379168292176</v>
      </c>
      <c r="O228" s="49">
        <f>'[10]ENERO '!O225+[10]FEBRERO!O225+[10]MARZO!O225+[10]ABRIL!O225+[10]MAYO!O225+[10]JUNIO!O225+[10]JULIO!O225+[10]AGOSTO!O225+[10]SEPTIEMBRE!O225+[10]OCTUBRE!O225+[10]NOVIEMBRE!O225+[10]DICIEMBRE!O225</f>
        <v>914.55000299999995</v>
      </c>
      <c r="P228" s="49">
        <f>'[10]ENERO '!P225+[10]FEBRERO!P225+[10]MARZO!P225+[10]ABRIL!P225+[10]MAYO!P225+[10]JUNIO!P225+[10]JULIO!P225+[10]AGOSTO!P225+[10]SEPTIEMBRE!P225+[10]OCTUBRE!P225+[10]NOVIEMBRE!P225+[10]DICIEMBRE!P225</f>
        <v>2010</v>
      </c>
      <c r="Q228" s="50">
        <f t="shared" si="18"/>
        <v>2924.5500029999998</v>
      </c>
      <c r="R228" s="49">
        <f>'[10]ENERO '!R225+[10]FEBRERO!R225+[10]MARZO!R225+[10]ABRIL!R225+[10]MAYO!R225+[10]JUNIO!R225+[10]JULIO!R225+[10]AGOSTO!R225+[10]SEPTIEMBRE!R225+[10]OCTUBRE!R225+[10]NOVIEMBRE!R225+[10]DICIEMBRE!R225</f>
        <v>867.09078656999986</v>
      </c>
      <c r="S228" s="49">
        <v>-22.041290809999996</v>
      </c>
      <c r="T228" s="50">
        <f t="shared" si="20"/>
        <v>845.0494957599999</v>
      </c>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c r="BO228" s="53"/>
      <c r="BP228" s="53"/>
      <c r="BQ228" s="53"/>
      <c r="BR228" s="53"/>
      <c r="BS228" s="53"/>
      <c r="BT228" s="53"/>
      <c r="BU228" s="53"/>
      <c r="BV228" s="53"/>
      <c r="BW228" s="53"/>
      <c r="BX228" s="53"/>
      <c r="BY228" s="53"/>
      <c r="BZ228" s="53"/>
      <c r="CA228" s="53"/>
      <c r="CB228" s="53"/>
      <c r="CC228" s="53"/>
      <c r="CD228" s="53"/>
      <c r="CE228" s="53"/>
      <c r="CF228" s="53"/>
      <c r="CG228" s="53"/>
      <c r="CH228" s="53"/>
      <c r="CI228" s="53"/>
      <c r="CJ228" s="53"/>
      <c r="CK228" s="53"/>
      <c r="CL228" s="53"/>
      <c r="CM228" s="53"/>
      <c r="CN228" s="53"/>
      <c r="CO228" s="53"/>
      <c r="CP228" s="53"/>
      <c r="CQ228" s="53"/>
      <c r="CR228" s="53"/>
      <c r="CS228" s="53"/>
      <c r="CT228" s="53"/>
      <c r="CU228" s="53"/>
      <c r="CV228" s="53"/>
      <c r="CW228" s="53"/>
      <c r="CX228" s="53"/>
      <c r="CY228" s="53"/>
      <c r="CZ228" s="53"/>
      <c r="DA228" s="53"/>
      <c r="DB228" s="53"/>
      <c r="DC228" s="53"/>
      <c r="DD228" s="53"/>
      <c r="DE228" s="53"/>
      <c r="DF228" s="53"/>
      <c r="DG228" s="53"/>
      <c r="DH228" s="53"/>
      <c r="DI228" s="53"/>
      <c r="DJ228" s="53"/>
      <c r="DK228" s="53"/>
      <c r="DL228" s="53"/>
      <c r="DM228" s="53"/>
      <c r="DN228" s="53"/>
      <c r="DO228" s="53"/>
      <c r="DP228" s="53"/>
      <c r="DQ228" s="53"/>
      <c r="DR228" s="53"/>
      <c r="DS228" s="53"/>
      <c r="DT228" s="53"/>
      <c r="DU228" s="53"/>
      <c r="DV228" s="53"/>
      <c r="DW228" s="53"/>
      <c r="DX228" s="53"/>
      <c r="DY228" s="53"/>
      <c r="DZ228" s="53"/>
      <c r="EA228" s="53"/>
      <c r="EB228" s="53"/>
      <c r="EC228" s="53"/>
      <c r="ED228" s="53"/>
      <c r="EE228" s="53"/>
      <c r="EF228" s="53"/>
      <c r="EG228" s="53"/>
      <c r="EH228" s="53"/>
      <c r="EI228" s="53"/>
      <c r="EJ228" s="53"/>
      <c r="EK228" s="53"/>
      <c r="EL228" s="53"/>
      <c r="EM228" s="53"/>
      <c r="EN228" s="53"/>
      <c r="EO228" s="53"/>
      <c r="EP228" s="53"/>
      <c r="EQ228" s="53"/>
      <c r="ER228" s="53"/>
      <c r="ES228" s="53"/>
      <c r="ET228" s="53"/>
      <c r="EU228" s="53"/>
      <c r="EV228" s="53"/>
      <c r="EW228" s="53"/>
      <c r="EX228" s="53"/>
      <c r="EY228" s="53"/>
      <c r="EZ228" s="53"/>
      <c r="FA228" s="53"/>
      <c r="FB228" s="53"/>
      <c r="FC228" s="53"/>
      <c r="FD228" s="53"/>
      <c r="FE228" s="53"/>
      <c r="FF228" s="53"/>
      <c r="FG228" s="53"/>
      <c r="FH228" s="53"/>
      <c r="FI228" s="53"/>
      <c r="FJ228" s="53"/>
      <c r="FK228" s="53"/>
      <c r="FL228" s="53"/>
      <c r="FM228" s="53"/>
      <c r="FN228" s="53"/>
      <c r="FO228" s="53"/>
      <c r="FP228" s="53"/>
      <c r="FQ228" s="53"/>
      <c r="FR228" s="53"/>
      <c r="FS228" s="53"/>
      <c r="FT228" s="53"/>
      <c r="FU228" s="53"/>
      <c r="FV228" s="53"/>
      <c r="FW228" s="53"/>
      <c r="FX228" s="53"/>
      <c r="FY228" s="53"/>
      <c r="FZ228" s="53"/>
      <c r="GA228" s="53"/>
      <c r="GB228" s="53"/>
      <c r="GC228" s="53"/>
      <c r="GD228" s="53"/>
      <c r="GE228" s="53"/>
      <c r="GF228" s="53"/>
      <c r="GG228" s="53"/>
      <c r="GH228" s="53"/>
      <c r="GI228" s="53"/>
      <c r="GJ228" s="53"/>
      <c r="GK228" s="53"/>
      <c r="GL228" s="53"/>
      <c r="GM228" s="53"/>
      <c r="GN228" s="53"/>
      <c r="GO228" s="53"/>
      <c r="GP228" s="53"/>
      <c r="GQ228" s="53"/>
      <c r="GR228" s="53"/>
      <c r="GS228" s="53"/>
      <c r="GT228" s="53"/>
      <c r="GU228" s="53"/>
      <c r="GV228" s="53"/>
      <c r="GW228" s="53"/>
      <c r="GX228" s="53"/>
      <c r="GY228" s="53"/>
      <c r="GZ228" s="53"/>
      <c r="HA228" s="53"/>
      <c r="HB228" s="53"/>
      <c r="HC228" s="53"/>
      <c r="HD228" s="53"/>
      <c r="HE228" s="53"/>
      <c r="HF228" s="53"/>
      <c r="HG228" s="53"/>
      <c r="HH228" s="53"/>
      <c r="HI228" s="53"/>
      <c r="HJ228" s="53"/>
      <c r="HK228" s="53"/>
      <c r="HL228" s="53"/>
      <c r="HM228" s="53"/>
      <c r="HN228" s="53"/>
      <c r="HO228" s="53"/>
      <c r="HP228" s="53"/>
      <c r="HQ228" s="53"/>
      <c r="HR228" s="53"/>
      <c r="HS228" s="53"/>
      <c r="HT228" s="53"/>
      <c r="HU228" s="53"/>
      <c r="HV228" s="53"/>
      <c r="HW228" s="53"/>
      <c r="HX228" s="53"/>
      <c r="HY228" s="53"/>
      <c r="HZ228" s="53"/>
      <c r="IA228" s="53"/>
      <c r="IB228" s="53"/>
      <c r="IC228" s="53"/>
      <c r="ID228" s="53"/>
      <c r="IE228" s="53"/>
      <c r="IF228" s="53"/>
      <c r="IG228" s="53"/>
      <c r="IH228" s="53"/>
      <c r="II228" s="53"/>
      <c r="IJ228" s="53"/>
      <c r="IK228" s="53"/>
      <c r="IL228" s="53"/>
      <c r="IM228" s="53"/>
      <c r="IN228" s="53"/>
    </row>
    <row r="229" spans="1:248" s="51" customFormat="1" ht="13.5" x14ac:dyDescent="0.25">
      <c r="A229" s="459">
        <v>266</v>
      </c>
      <c r="B229" s="455" t="s">
        <v>597</v>
      </c>
      <c r="C229" s="464" t="s">
        <v>722</v>
      </c>
      <c r="D229" s="457">
        <v>711.88688600000012</v>
      </c>
      <c r="E229" s="458">
        <v>146.28577000000001</v>
      </c>
      <c r="F229" s="458">
        <v>0</v>
      </c>
      <c r="G229" s="457">
        <v>114.47553000000001</v>
      </c>
      <c r="H229" s="454">
        <f t="shared" si="16"/>
        <v>451.12558600000006</v>
      </c>
      <c r="I229" s="457">
        <v>107.96701826113748</v>
      </c>
      <c r="J229" s="457">
        <v>27.387283799999999</v>
      </c>
      <c r="K229" s="457">
        <v>0</v>
      </c>
      <c r="L229" s="457">
        <v>25.042750300000002</v>
      </c>
      <c r="M229" s="457">
        <f t="shared" si="19"/>
        <v>55.536984161137489</v>
      </c>
      <c r="N229" s="454">
        <f t="shared" si="17"/>
        <v>-87.689240893302497</v>
      </c>
      <c r="O229" s="49">
        <f>'[10]ENERO '!O226+[10]FEBRERO!O226+[10]MARZO!O226+[10]ABRIL!O226+[10]MAYO!O226+[10]JUNIO!O226+[10]JULIO!O226+[10]AGOSTO!O226+[10]SEPTIEMBRE!O226+[10]OCTUBRE!O226+[10]NOVIEMBRE!O226+[10]DICIEMBRE!O226</f>
        <v>120.6</v>
      </c>
      <c r="P229" s="49">
        <f>'[10]ENERO '!P226+[10]FEBRERO!P226+[10]MARZO!P226+[10]ABRIL!P226+[10]MAYO!P226+[10]JUNIO!P226+[10]JULIO!P226+[10]AGOSTO!P226+[10]SEPTIEMBRE!P226+[10]OCTUBRE!P226+[10]NOVIEMBRE!P226+[10]DICIEMBRE!P226</f>
        <v>25.685770000000009</v>
      </c>
      <c r="Q229" s="50">
        <f t="shared" si="18"/>
        <v>146.28577000000001</v>
      </c>
      <c r="R229" s="49">
        <f>'[10]ENERO '!R226+[10]FEBRERO!R226+[10]MARZO!R226+[10]ABRIL!R226+[10]MAYO!R226+[10]JUNIO!R226+[10]JULIO!R226+[10]AGOSTO!R226+[10]SEPTIEMBRE!R226+[10]OCTUBRE!R226+[10]NOVIEMBRE!R226+[10]DICIEMBRE!R226</f>
        <v>27.387283799999999</v>
      </c>
      <c r="S229" s="49">
        <v>0</v>
      </c>
      <c r="T229" s="50">
        <f t="shared" si="20"/>
        <v>27.387283799999999</v>
      </c>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c r="BO229" s="53"/>
      <c r="BP229" s="53"/>
      <c r="BQ229" s="53"/>
      <c r="BR229" s="53"/>
      <c r="BS229" s="53"/>
      <c r="BT229" s="53"/>
      <c r="BU229" s="53"/>
      <c r="BV229" s="53"/>
      <c r="BW229" s="53"/>
      <c r="BX229" s="53"/>
      <c r="BY229" s="53"/>
      <c r="BZ229" s="53"/>
      <c r="CA229" s="53"/>
      <c r="CB229" s="53"/>
      <c r="CC229" s="53"/>
      <c r="CD229" s="53"/>
      <c r="CE229" s="53"/>
      <c r="CF229" s="53"/>
      <c r="CG229" s="53"/>
      <c r="CH229" s="53"/>
      <c r="CI229" s="53"/>
      <c r="CJ229" s="53"/>
      <c r="CK229" s="53"/>
      <c r="CL229" s="53"/>
      <c r="CM229" s="53"/>
      <c r="CN229" s="53"/>
      <c r="CO229" s="53"/>
      <c r="CP229" s="53"/>
      <c r="CQ229" s="53"/>
      <c r="CR229" s="53"/>
      <c r="CS229" s="53"/>
      <c r="CT229" s="53"/>
      <c r="CU229" s="53"/>
      <c r="CV229" s="53"/>
      <c r="CW229" s="53"/>
      <c r="CX229" s="53"/>
      <c r="CY229" s="53"/>
      <c r="CZ229" s="53"/>
      <c r="DA229" s="53"/>
      <c r="DB229" s="53"/>
      <c r="DC229" s="53"/>
      <c r="DD229" s="53"/>
      <c r="DE229" s="53"/>
      <c r="DF229" s="53"/>
      <c r="DG229" s="53"/>
      <c r="DH229" s="53"/>
      <c r="DI229" s="53"/>
      <c r="DJ229" s="53"/>
      <c r="DK229" s="53"/>
      <c r="DL229" s="53"/>
      <c r="DM229" s="53"/>
      <c r="DN229" s="53"/>
      <c r="DO229" s="53"/>
      <c r="DP229" s="53"/>
      <c r="DQ229" s="53"/>
      <c r="DR229" s="53"/>
      <c r="DS229" s="53"/>
      <c r="DT229" s="53"/>
      <c r="DU229" s="53"/>
      <c r="DV229" s="53"/>
      <c r="DW229" s="53"/>
      <c r="DX229" s="53"/>
      <c r="DY229" s="53"/>
      <c r="DZ229" s="53"/>
      <c r="EA229" s="53"/>
      <c r="EB229" s="53"/>
      <c r="EC229" s="53"/>
      <c r="ED229" s="53"/>
      <c r="EE229" s="53"/>
      <c r="EF229" s="53"/>
      <c r="EG229" s="53"/>
      <c r="EH229" s="53"/>
      <c r="EI229" s="53"/>
      <c r="EJ229" s="53"/>
      <c r="EK229" s="53"/>
      <c r="EL229" s="53"/>
      <c r="EM229" s="53"/>
      <c r="EN229" s="53"/>
      <c r="EO229" s="53"/>
      <c r="EP229" s="53"/>
      <c r="EQ229" s="53"/>
      <c r="ER229" s="53"/>
      <c r="ES229" s="53"/>
      <c r="ET229" s="53"/>
      <c r="EU229" s="53"/>
      <c r="EV229" s="53"/>
      <c r="EW229" s="53"/>
      <c r="EX229" s="53"/>
      <c r="EY229" s="53"/>
      <c r="EZ229" s="53"/>
      <c r="FA229" s="53"/>
      <c r="FB229" s="53"/>
      <c r="FC229" s="53"/>
      <c r="FD229" s="53"/>
      <c r="FE229" s="53"/>
      <c r="FF229" s="53"/>
      <c r="FG229" s="53"/>
      <c r="FH229" s="53"/>
      <c r="FI229" s="53"/>
      <c r="FJ229" s="53"/>
      <c r="FK229" s="53"/>
      <c r="FL229" s="53"/>
      <c r="FM229" s="53"/>
      <c r="FN229" s="53"/>
      <c r="FO229" s="53"/>
      <c r="FP229" s="53"/>
      <c r="FQ229" s="53"/>
      <c r="FR229" s="53"/>
      <c r="FS229" s="53"/>
      <c r="FT229" s="53"/>
      <c r="FU229" s="53"/>
      <c r="FV229" s="53"/>
      <c r="FW229" s="53"/>
      <c r="FX229" s="53"/>
      <c r="FY229" s="53"/>
      <c r="FZ229" s="53"/>
      <c r="GA229" s="53"/>
      <c r="GB229" s="53"/>
      <c r="GC229" s="53"/>
      <c r="GD229" s="53"/>
      <c r="GE229" s="53"/>
      <c r="GF229" s="53"/>
      <c r="GG229" s="53"/>
      <c r="GH229" s="53"/>
      <c r="GI229" s="53"/>
      <c r="GJ229" s="53"/>
      <c r="GK229" s="53"/>
      <c r="GL229" s="53"/>
      <c r="GM229" s="53"/>
      <c r="GN229" s="53"/>
      <c r="GO229" s="53"/>
      <c r="GP229" s="53"/>
      <c r="GQ229" s="53"/>
      <c r="GR229" s="53"/>
      <c r="GS229" s="53"/>
      <c r="GT229" s="53"/>
      <c r="GU229" s="53"/>
      <c r="GV229" s="53"/>
      <c r="GW229" s="53"/>
      <c r="GX229" s="53"/>
      <c r="GY229" s="53"/>
      <c r="GZ229" s="53"/>
      <c r="HA229" s="53"/>
      <c r="HB229" s="53"/>
      <c r="HC229" s="53"/>
      <c r="HD229" s="53"/>
      <c r="HE229" s="53"/>
      <c r="HF229" s="53"/>
      <c r="HG229" s="53"/>
      <c r="HH229" s="53"/>
      <c r="HI229" s="53"/>
      <c r="HJ229" s="53"/>
      <c r="HK229" s="53"/>
      <c r="HL229" s="53"/>
      <c r="HM229" s="53"/>
      <c r="HN229" s="53"/>
      <c r="HO229" s="53"/>
      <c r="HP229" s="53"/>
      <c r="HQ229" s="53"/>
      <c r="HR229" s="53"/>
      <c r="HS229" s="53"/>
      <c r="HT229" s="53"/>
      <c r="HU229" s="53"/>
      <c r="HV229" s="53"/>
      <c r="HW229" s="53"/>
      <c r="HX229" s="53"/>
      <c r="HY229" s="53"/>
      <c r="HZ229" s="53"/>
      <c r="IA229" s="53"/>
      <c r="IB229" s="53"/>
      <c r="IC229" s="53"/>
      <c r="ID229" s="53"/>
      <c r="IE229" s="53"/>
      <c r="IF229" s="53"/>
      <c r="IG229" s="53"/>
      <c r="IH229" s="53"/>
      <c r="II229" s="53"/>
      <c r="IJ229" s="53"/>
      <c r="IK229" s="53"/>
      <c r="IL229" s="53"/>
      <c r="IM229" s="53"/>
      <c r="IN229" s="53"/>
    </row>
    <row r="230" spans="1:248" s="51" customFormat="1" ht="13.5" x14ac:dyDescent="0.25">
      <c r="A230" s="459">
        <v>267</v>
      </c>
      <c r="B230" s="455" t="s">
        <v>597</v>
      </c>
      <c r="C230" s="464" t="s">
        <v>723</v>
      </c>
      <c r="D230" s="457">
        <v>156.52810699999998</v>
      </c>
      <c r="E230" s="458">
        <v>57.232820000000004</v>
      </c>
      <c r="F230" s="458">
        <v>0</v>
      </c>
      <c r="G230" s="457">
        <v>24.412897000000001</v>
      </c>
      <c r="H230" s="454">
        <f t="shared" si="16"/>
        <v>74.882389999999972</v>
      </c>
      <c r="I230" s="457">
        <v>135.48945089640299</v>
      </c>
      <c r="J230" s="457">
        <v>45.873289026428338</v>
      </c>
      <c r="K230" s="457">
        <v>0</v>
      </c>
      <c r="L230" s="457">
        <v>19.921956739999999</v>
      </c>
      <c r="M230" s="457">
        <f t="shared" si="19"/>
        <v>69.694205129974648</v>
      </c>
      <c r="N230" s="454">
        <f t="shared" si="17"/>
        <v>-6.9284445515498732</v>
      </c>
      <c r="O230" s="49">
        <f>'[10]ENERO '!O227+[10]FEBRERO!O227+[10]MARZO!O227+[10]ABRIL!O227+[10]MAYO!O227+[10]JUNIO!O227+[10]JULIO!O227+[10]AGOSTO!O227+[10]SEPTIEMBRE!O227+[10]OCTUBRE!O227+[10]NOVIEMBRE!O227+[10]DICIEMBRE!O227</f>
        <v>50.377473999999999</v>
      </c>
      <c r="P230" s="49">
        <f>'[10]ENERO '!P227+[10]FEBRERO!P227+[10]MARZO!P227+[10]ABRIL!P227+[10]MAYO!P227+[10]JUNIO!P227+[10]JULIO!P227+[10]AGOSTO!P227+[10]SEPTIEMBRE!P227+[10]OCTUBRE!P227+[10]NOVIEMBRE!P227+[10]DICIEMBRE!P227</f>
        <v>6.8553460000000008</v>
      </c>
      <c r="Q230" s="50">
        <f t="shared" si="18"/>
        <v>57.232820000000004</v>
      </c>
      <c r="R230" s="49">
        <f>'[10]ENERO '!R227+[10]FEBRERO!R227+[10]MARZO!R227+[10]ABRIL!R227+[10]MAYO!R227+[10]JUNIO!R227+[10]JULIO!R227+[10]AGOSTO!R227+[10]SEPTIEMBRE!R227+[10]OCTUBRE!R227+[10]NOVIEMBRE!R227+[10]DICIEMBRE!R227</f>
        <v>38.552954399999997</v>
      </c>
      <c r="S230" s="49">
        <v>7.320334626428342</v>
      </c>
      <c r="T230" s="50">
        <f t="shared" si="20"/>
        <v>45.873289026428338</v>
      </c>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3"/>
      <c r="BZ230" s="53"/>
      <c r="CA230" s="53"/>
      <c r="CB230" s="53"/>
      <c r="CC230" s="53"/>
      <c r="CD230" s="53"/>
      <c r="CE230" s="53"/>
      <c r="CF230" s="53"/>
      <c r="CG230" s="53"/>
      <c r="CH230" s="53"/>
      <c r="CI230" s="53"/>
      <c r="CJ230" s="53"/>
      <c r="CK230" s="53"/>
      <c r="CL230" s="53"/>
      <c r="CM230" s="53"/>
      <c r="CN230" s="53"/>
      <c r="CO230" s="53"/>
      <c r="CP230" s="53"/>
      <c r="CQ230" s="53"/>
      <c r="CR230" s="53"/>
      <c r="CS230" s="53"/>
      <c r="CT230" s="53"/>
      <c r="CU230" s="53"/>
      <c r="CV230" s="53"/>
      <c r="CW230" s="53"/>
      <c r="CX230" s="53"/>
      <c r="CY230" s="53"/>
      <c r="CZ230" s="53"/>
      <c r="DA230" s="53"/>
      <c r="DB230" s="53"/>
      <c r="DC230" s="53"/>
      <c r="DD230" s="53"/>
      <c r="DE230" s="53"/>
      <c r="DF230" s="53"/>
      <c r="DG230" s="53"/>
      <c r="DH230" s="53"/>
      <c r="DI230" s="53"/>
      <c r="DJ230" s="53"/>
      <c r="DK230" s="53"/>
      <c r="DL230" s="53"/>
      <c r="DM230" s="53"/>
      <c r="DN230" s="53"/>
      <c r="DO230" s="53"/>
      <c r="DP230" s="53"/>
      <c r="DQ230" s="53"/>
      <c r="DR230" s="53"/>
      <c r="DS230" s="53"/>
      <c r="DT230" s="53"/>
      <c r="DU230" s="53"/>
      <c r="DV230" s="53"/>
      <c r="DW230" s="53"/>
      <c r="DX230" s="53"/>
      <c r="DY230" s="53"/>
      <c r="DZ230" s="53"/>
      <c r="EA230" s="53"/>
      <c r="EB230" s="53"/>
      <c r="EC230" s="53"/>
      <c r="ED230" s="53"/>
      <c r="EE230" s="53"/>
      <c r="EF230" s="53"/>
      <c r="EG230" s="53"/>
      <c r="EH230" s="53"/>
      <c r="EI230" s="53"/>
      <c r="EJ230" s="53"/>
      <c r="EK230" s="53"/>
      <c r="EL230" s="53"/>
      <c r="EM230" s="53"/>
      <c r="EN230" s="53"/>
      <c r="EO230" s="53"/>
      <c r="EP230" s="53"/>
      <c r="EQ230" s="53"/>
      <c r="ER230" s="53"/>
      <c r="ES230" s="53"/>
      <c r="ET230" s="53"/>
      <c r="EU230" s="53"/>
      <c r="EV230" s="53"/>
      <c r="EW230" s="53"/>
      <c r="EX230" s="53"/>
      <c r="EY230" s="53"/>
      <c r="EZ230" s="53"/>
      <c r="FA230" s="53"/>
      <c r="FB230" s="53"/>
      <c r="FC230" s="53"/>
      <c r="FD230" s="53"/>
      <c r="FE230" s="53"/>
      <c r="FF230" s="53"/>
      <c r="FG230" s="53"/>
      <c r="FH230" s="53"/>
      <c r="FI230" s="53"/>
      <c r="FJ230" s="53"/>
      <c r="FK230" s="53"/>
      <c r="FL230" s="53"/>
      <c r="FM230" s="53"/>
      <c r="FN230" s="53"/>
      <c r="FO230" s="53"/>
      <c r="FP230" s="53"/>
      <c r="FQ230" s="53"/>
      <c r="FR230" s="53"/>
      <c r="FS230" s="53"/>
      <c r="FT230" s="53"/>
      <c r="FU230" s="53"/>
      <c r="FV230" s="53"/>
      <c r="FW230" s="53"/>
      <c r="FX230" s="53"/>
      <c r="FY230" s="53"/>
      <c r="FZ230" s="53"/>
      <c r="GA230" s="53"/>
      <c r="GB230" s="53"/>
      <c r="GC230" s="53"/>
      <c r="GD230" s="53"/>
      <c r="GE230" s="53"/>
      <c r="GF230" s="53"/>
      <c r="GG230" s="53"/>
      <c r="GH230" s="53"/>
      <c r="GI230" s="53"/>
      <c r="GJ230" s="53"/>
      <c r="GK230" s="53"/>
      <c r="GL230" s="53"/>
      <c r="GM230" s="53"/>
      <c r="GN230" s="53"/>
      <c r="GO230" s="53"/>
      <c r="GP230" s="53"/>
      <c r="GQ230" s="53"/>
      <c r="GR230" s="53"/>
      <c r="GS230" s="53"/>
      <c r="GT230" s="53"/>
      <c r="GU230" s="53"/>
      <c r="GV230" s="53"/>
      <c r="GW230" s="53"/>
      <c r="GX230" s="53"/>
      <c r="GY230" s="53"/>
      <c r="GZ230" s="53"/>
      <c r="HA230" s="53"/>
      <c r="HB230" s="53"/>
      <c r="HC230" s="53"/>
      <c r="HD230" s="53"/>
      <c r="HE230" s="53"/>
      <c r="HF230" s="53"/>
      <c r="HG230" s="53"/>
      <c r="HH230" s="53"/>
      <c r="HI230" s="53"/>
      <c r="HJ230" s="53"/>
      <c r="HK230" s="53"/>
      <c r="HL230" s="53"/>
      <c r="HM230" s="53"/>
      <c r="HN230" s="53"/>
      <c r="HO230" s="53"/>
      <c r="HP230" s="53"/>
      <c r="HQ230" s="53"/>
      <c r="HR230" s="53"/>
      <c r="HS230" s="53"/>
      <c r="HT230" s="53"/>
      <c r="HU230" s="53"/>
      <c r="HV230" s="53"/>
      <c r="HW230" s="53"/>
      <c r="HX230" s="53"/>
      <c r="HY230" s="53"/>
      <c r="HZ230" s="53"/>
      <c r="IA230" s="53"/>
      <c r="IB230" s="53"/>
      <c r="IC230" s="53"/>
      <c r="ID230" s="53"/>
      <c r="IE230" s="53"/>
      <c r="IF230" s="53"/>
      <c r="IG230" s="53"/>
      <c r="IH230" s="53"/>
      <c r="II230" s="53"/>
      <c r="IJ230" s="53"/>
      <c r="IK230" s="53"/>
      <c r="IL230" s="53"/>
      <c r="IM230" s="53"/>
      <c r="IN230" s="53"/>
    </row>
    <row r="231" spans="1:248" s="51" customFormat="1" ht="13.5" x14ac:dyDescent="0.25">
      <c r="A231" s="455">
        <v>268</v>
      </c>
      <c r="B231" s="455" t="s">
        <v>497</v>
      </c>
      <c r="C231" s="464" t="s">
        <v>724</v>
      </c>
      <c r="D231" s="457">
        <v>149.00803400000004</v>
      </c>
      <c r="E231" s="458">
        <v>68.375678000000022</v>
      </c>
      <c r="F231" s="458">
        <v>0</v>
      </c>
      <c r="G231" s="457">
        <v>0</v>
      </c>
      <c r="H231" s="454">
        <f t="shared" si="16"/>
        <v>80.632356000000016</v>
      </c>
      <c r="I231" s="457">
        <v>0</v>
      </c>
      <c r="J231" s="457">
        <v>0</v>
      </c>
      <c r="K231" s="457">
        <v>0</v>
      </c>
      <c r="L231" s="457">
        <v>0</v>
      </c>
      <c r="M231" s="457">
        <f t="shared" si="19"/>
        <v>0</v>
      </c>
      <c r="N231" s="454" t="str">
        <f t="shared" si="17"/>
        <v>N.A.</v>
      </c>
      <c r="O231" s="49">
        <f>'[10]ENERO '!O228+[10]FEBRERO!O228+[10]MARZO!O228+[10]ABRIL!O228+[10]MAYO!O228+[10]JUNIO!O228+[10]JULIO!O228+[10]AGOSTO!O228+[10]SEPTIEMBRE!O228+[10]OCTUBRE!O228+[10]NOVIEMBRE!O228+[10]DICIEMBRE!O228</f>
        <v>0</v>
      </c>
      <c r="P231" s="49">
        <f>'[10]ENERO '!P228+[10]FEBRERO!P228+[10]MARZO!P228+[10]ABRIL!P228+[10]MAYO!P228+[10]JUNIO!P228+[10]JULIO!P228+[10]AGOSTO!P228+[10]SEPTIEMBRE!P228+[10]OCTUBRE!P228+[10]NOVIEMBRE!P228+[10]DICIEMBRE!P228</f>
        <v>68.375678000000022</v>
      </c>
      <c r="Q231" s="50">
        <f t="shared" si="18"/>
        <v>68.375678000000022</v>
      </c>
      <c r="R231" s="49">
        <f>'[10]ENERO '!R228+[10]FEBRERO!R228+[10]MARZO!R228+[10]ABRIL!R228+[10]MAYO!R228+[10]JUNIO!R228+[10]JULIO!R228+[10]AGOSTO!R228+[10]SEPTIEMBRE!R228+[10]OCTUBRE!R228+[10]NOVIEMBRE!R228+[10]DICIEMBRE!R228</f>
        <v>0</v>
      </c>
      <c r="S231" s="49">
        <v>0</v>
      </c>
      <c r="T231" s="50">
        <f t="shared" si="20"/>
        <v>0</v>
      </c>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c r="CH231" s="53"/>
      <c r="CI231" s="53"/>
      <c r="CJ231" s="53"/>
      <c r="CK231" s="53"/>
      <c r="CL231" s="53"/>
      <c r="CM231" s="53"/>
      <c r="CN231" s="53"/>
      <c r="CO231" s="53"/>
      <c r="CP231" s="53"/>
      <c r="CQ231" s="53"/>
      <c r="CR231" s="53"/>
      <c r="CS231" s="53"/>
      <c r="CT231" s="53"/>
      <c r="CU231" s="53"/>
      <c r="CV231" s="53"/>
      <c r="CW231" s="53"/>
      <c r="CX231" s="53"/>
      <c r="CY231" s="53"/>
      <c r="CZ231" s="53"/>
      <c r="DA231" s="53"/>
      <c r="DB231" s="53"/>
      <c r="DC231" s="53"/>
      <c r="DD231" s="53"/>
      <c r="DE231" s="53"/>
      <c r="DF231" s="53"/>
      <c r="DG231" s="53"/>
      <c r="DH231" s="53"/>
      <c r="DI231" s="53"/>
      <c r="DJ231" s="53"/>
      <c r="DK231" s="53"/>
      <c r="DL231" s="53"/>
      <c r="DM231" s="53"/>
      <c r="DN231" s="53"/>
      <c r="DO231" s="53"/>
      <c r="DP231" s="53"/>
      <c r="DQ231" s="53"/>
      <c r="DR231" s="53"/>
      <c r="DS231" s="53"/>
      <c r="DT231" s="53"/>
      <c r="DU231" s="53"/>
      <c r="DV231" s="53"/>
      <c r="DW231" s="53"/>
      <c r="DX231" s="53"/>
      <c r="DY231" s="53"/>
      <c r="DZ231" s="53"/>
      <c r="EA231" s="53"/>
      <c r="EB231" s="53"/>
      <c r="EC231" s="53"/>
      <c r="ED231" s="53"/>
      <c r="EE231" s="53"/>
      <c r="EF231" s="53"/>
      <c r="EG231" s="53"/>
      <c r="EH231" s="53"/>
      <c r="EI231" s="53"/>
      <c r="EJ231" s="53"/>
      <c r="EK231" s="53"/>
      <c r="EL231" s="53"/>
      <c r="EM231" s="53"/>
      <c r="EN231" s="53"/>
      <c r="EO231" s="53"/>
      <c r="EP231" s="53"/>
      <c r="EQ231" s="53"/>
      <c r="ER231" s="53"/>
      <c r="ES231" s="53"/>
      <c r="ET231" s="53"/>
      <c r="EU231" s="53"/>
      <c r="EV231" s="53"/>
      <c r="EW231" s="53"/>
      <c r="EX231" s="53"/>
      <c r="EY231" s="53"/>
      <c r="EZ231" s="53"/>
      <c r="FA231" s="53"/>
      <c r="FB231" s="53"/>
      <c r="FC231" s="53"/>
      <c r="FD231" s="53"/>
      <c r="FE231" s="53"/>
      <c r="FF231" s="53"/>
      <c r="FG231" s="53"/>
      <c r="FH231" s="53"/>
      <c r="FI231" s="53"/>
      <c r="FJ231" s="53"/>
      <c r="FK231" s="53"/>
      <c r="FL231" s="53"/>
      <c r="FM231" s="53"/>
      <c r="FN231" s="53"/>
      <c r="FO231" s="53"/>
      <c r="FP231" s="53"/>
      <c r="FQ231" s="53"/>
      <c r="FR231" s="53"/>
      <c r="FS231" s="53"/>
      <c r="FT231" s="53"/>
      <c r="FU231" s="53"/>
      <c r="FV231" s="53"/>
      <c r="FW231" s="53"/>
      <c r="FX231" s="53"/>
      <c r="FY231" s="53"/>
      <c r="FZ231" s="53"/>
      <c r="GA231" s="53"/>
      <c r="GB231" s="53"/>
      <c r="GC231" s="53"/>
      <c r="GD231" s="53"/>
      <c r="GE231" s="53"/>
      <c r="GF231" s="53"/>
      <c r="GG231" s="53"/>
      <c r="GH231" s="53"/>
      <c r="GI231" s="53"/>
      <c r="GJ231" s="53"/>
      <c r="GK231" s="53"/>
      <c r="GL231" s="53"/>
      <c r="GM231" s="53"/>
      <c r="GN231" s="53"/>
      <c r="GO231" s="53"/>
      <c r="GP231" s="53"/>
      <c r="GQ231" s="53"/>
      <c r="GR231" s="53"/>
      <c r="GS231" s="53"/>
      <c r="GT231" s="53"/>
      <c r="GU231" s="53"/>
      <c r="GV231" s="53"/>
      <c r="GW231" s="53"/>
      <c r="GX231" s="53"/>
      <c r="GY231" s="53"/>
      <c r="GZ231" s="53"/>
      <c r="HA231" s="53"/>
      <c r="HB231" s="53"/>
      <c r="HC231" s="53"/>
      <c r="HD231" s="53"/>
      <c r="HE231" s="53"/>
      <c r="HF231" s="53"/>
      <c r="HG231" s="53"/>
      <c r="HH231" s="53"/>
      <c r="HI231" s="53"/>
      <c r="HJ231" s="53"/>
      <c r="HK231" s="53"/>
      <c r="HL231" s="53"/>
      <c r="HM231" s="53"/>
      <c r="HN231" s="53"/>
      <c r="HO231" s="53"/>
      <c r="HP231" s="53"/>
      <c r="HQ231" s="53"/>
      <c r="HR231" s="53"/>
      <c r="HS231" s="53"/>
      <c r="HT231" s="53"/>
      <c r="HU231" s="53"/>
      <c r="HV231" s="53"/>
      <c r="HW231" s="53"/>
      <c r="HX231" s="53"/>
      <c r="HY231" s="53"/>
      <c r="HZ231" s="53"/>
      <c r="IA231" s="53"/>
      <c r="IB231" s="53"/>
      <c r="IC231" s="53"/>
      <c r="ID231" s="53"/>
      <c r="IE231" s="53"/>
      <c r="IF231" s="53"/>
      <c r="IG231" s="53"/>
      <c r="IH231" s="53"/>
      <c r="II231" s="53"/>
      <c r="IJ231" s="53"/>
      <c r="IK231" s="53"/>
      <c r="IL231" s="53"/>
      <c r="IM231" s="53"/>
      <c r="IN231" s="53"/>
    </row>
    <row r="232" spans="1:248" s="51" customFormat="1" ht="27" x14ac:dyDescent="0.25">
      <c r="A232" s="455">
        <v>269</v>
      </c>
      <c r="B232" s="455" t="s">
        <v>505</v>
      </c>
      <c r="C232" s="464" t="s">
        <v>725</v>
      </c>
      <c r="D232" s="457">
        <v>21.312692999999999</v>
      </c>
      <c r="E232" s="458">
        <v>7.984947</v>
      </c>
      <c r="F232" s="458">
        <v>0</v>
      </c>
      <c r="G232" s="457">
        <v>2.955886</v>
      </c>
      <c r="H232" s="454">
        <f t="shared" si="16"/>
        <v>10.37186</v>
      </c>
      <c r="I232" s="457">
        <v>18.092124427951134</v>
      </c>
      <c r="J232" s="457">
        <v>6.3749438861209491</v>
      </c>
      <c r="K232" s="457">
        <v>0</v>
      </c>
      <c r="L232" s="457">
        <v>2.4108012199999997</v>
      </c>
      <c r="M232" s="457">
        <f t="shared" si="19"/>
        <v>9.3063793218301853</v>
      </c>
      <c r="N232" s="454">
        <f t="shared" si="17"/>
        <v>-10.272802353385165</v>
      </c>
      <c r="O232" s="49">
        <f>'[10]ENERO '!O229+[10]FEBRERO!O229+[10]MARZO!O229+[10]ABRIL!O229+[10]MAYO!O229+[10]JUNIO!O229+[10]JULIO!O229+[10]AGOSTO!O229+[10]SEPTIEMBRE!O229+[10]OCTUBRE!O229+[10]NOVIEMBRE!O229+[10]DICIEMBRE!O229</f>
        <v>6.0996469999999992</v>
      </c>
      <c r="P232" s="49">
        <f>'[10]ENERO '!P229+[10]FEBRERO!P229+[10]MARZO!P229+[10]ABRIL!P229+[10]MAYO!P229+[10]JUNIO!P229+[10]JULIO!P229+[10]AGOSTO!P229+[10]SEPTIEMBRE!P229+[10]OCTUBRE!P229+[10]NOVIEMBRE!P229+[10]DICIEMBRE!P229</f>
        <v>1.8853000000000006</v>
      </c>
      <c r="Q232" s="50">
        <f t="shared" si="18"/>
        <v>7.984947</v>
      </c>
      <c r="R232" s="49">
        <f>'[10]ENERO '!R229+[10]FEBRERO!R229+[10]MARZO!R229+[10]ABRIL!R229+[10]MAYO!R229+[10]JUNIO!R229+[10]JULIO!R229+[10]AGOSTO!R229+[10]SEPTIEMBRE!R229+[10]OCTUBRE!R229+[10]NOVIEMBRE!R229+[10]DICIEMBRE!R229</f>
        <v>4.665380579999999</v>
      </c>
      <c r="S232" s="49">
        <v>1.7095633061209501</v>
      </c>
      <c r="T232" s="50">
        <f t="shared" si="20"/>
        <v>6.3749438861209491</v>
      </c>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c r="CH232" s="53"/>
      <c r="CI232" s="53"/>
      <c r="CJ232" s="53"/>
      <c r="CK232" s="53"/>
      <c r="CL232" s="53"/>
      <c r="CM232" s="53"/>
      <c r="CN232" s="53"/>
      <c r="CO232" s="53"/>
      <c r="CP232" s="53"/>
      <c r="CQ232" s="53"/>
      <c r="CR232" s="53"/>
      <c r="CS232" s="53"/>
      <c r="CT232" s="53"/>
      <c r="CU232" s="53"/>
      <c r="CV232" s="53"/>
      <c r="CW232" s="53"/>
      <c r="CX232" s="53"/>
      <c r="CY232" s="53"/>
      <c r="CZ232" s="53"/>
      <c r="DA232" s="53"/>
      <c r="DB232" s="53"/>
      <c r="DC232" s="53"/>
      <c r="DD232" s="53"/>
      <c r="DE232" s="53"/>
      <c r="DF232" s="53"/>
      <c r="DG232" s="53"/>
      <c r="DH232" s="53"/>
      <c r="DI232" s="53"/>
      <c r="DJ232" s="53"/>
      <c r="DK232" s="53"/>
      <c r="DL232" s="53"/>
      <c r="DM232" s="53"/>
      <c r="DN232" s="53"/>
      <c r="DO232" s="53"/>
      <c r="DP232" s="53"/>
      <c r="DQ232" s="53"/>
      <c r="DR232" s="53"/>
      <c r="DS232" s="53"/>
      <c r="DT232" s="53"/>
      <c r="DU232" s="53"/>
      <c r="DV232" s="53"/>
      <c r="DW232" s="53"/>
      <c r="DX232" s="53"/>
      <c r="DY232" s="53"/>
      <c r="DZ232" s="53"/>
      <c r="EA232" s="53"/>
      <c r="EB232" s="53"/>
      <c r="EC232" s="53"/>
      <c r="ED232" s="53"/>
      <c r="EE232" s="53"/>
      <c r="EF232" s="53"/>
      <c r="EG232" s="53"/>
      <c r="EH232" s="53"/>
      <c r="EI232" s="53"/>
      <c r="EJ232" s="53"/>
      <c r="EK232" s="53"/>
      <c r="EL232" s="53"/>
      <c r="EM232" s="53"/>
      <c r="EN232" s="53"/>
      <c r="EO232" s="53"/>
      <c r="EP232" s="53"/>
      <c r="EQ232" s="53"/>
      <c r="ER232" s="53"/>
      <c r="ES232" s="53"/>
      <c r="ET232" s="53"/>
      <c r="EU232" s="53"/>
      <c r="EV232" s="53"/>
      <c r="EW232" s="53"/>
      <c r="EX232" s="53"/>
      <c r="EY232" s="53"/>
      <c r="EZ232" s="53"/>
      <c r="FA232" s="53"/>
      <c r="FB232" s="53"/>
      <c r="FC232" s="53"/>
      <c r="FD232" s="53"/>
      <c r="FE232" s="53"/>
      <c r="FF232" s="53"/>
      <c r="FG232" s="53"/>
      <c r="FH232" s="53"/>
      <c r="FI232" s="53"/>
      <c r="FJ232" s="53"/>
      <c r="FK232" s="53"/>
      <c r="FL232" s="53"/>
      <c r="FM232" s="53"/>
      <c r="FN232" s="53"/>
      <c r="FO232" s="53"/>
      <c r="FP232" s="53"/>
      <c r="FQ232" s="53"/>
      <c r="FR232" s="53"/>
      <c r="FS232" s="53"/>
      <c r="FT232" s="53"/>
      <c r="FU232" s="53"/>
      <c r="FV232" s="53"/>
      <c r="FW232" s="53"/>
      <c r="FX232" s="53"/>
      <c r="FY232" s="53"/>
      <c r="FZ232" s="53"/>
      <c r="GA232" s="53"/>
      <c r="GB232" s="53"/>
      <c r="GC232" s="53"/>
      <c r="GD232" s="53"/>
      <c r="GE232" s="53"/>
      <c r="GF232" s="53"/>
      <c r="GG232" s="53"/>
      <c r="GH232" s="53"/>
      <c r="GI232" s="53"/>
      <c r="GJ232" s="53"/>
      <c r="GK232" s="53"/>
      <c r="GL232" s="53"/>
      <c r="GM232" s="53"/>
      <c r="GN232" s="53"/>
      <c r="GO232" s="53"/>
      <c r="GP232" s="53"/>
      <c r="GQ232" s="53"/>
      <c r="GR232" s="53"/>
      <c r="GS232" s="53"/>
      <c r="GT232" s="53"/>
      <c r="GU232" s="53"/>
      <c r="GV232" s="53"/>
      <c r="GW232" s="53"/>
      <c r="GX232" s="53"/>
      <c r="GY232" s="53"/>
      <c r="GZ232" s="53"/>
      <c r="HA232" s="53"/>
      <c r="HB232" s="53"/>
      <c r="HC232" s="53"/>
      <c r="HD232" s="53"/>
      <c r="HE232" s="53"/>
      <c r="HF232" s="53"/>
      <c r="HG232" s="53"/>
      <c r="HH232" s="53"/>
      <c r="HI232" s="53"/>
      <c r="HJ232" s="53"/>
      <c r="HK232" s="53"/>
      <c r="HL232" s="53"/>
      <c r="HM232" s="53"/>
      <c r="HN232" s="53"/>
      <c r="HO232" s="53"/>
      <c r="HP232" s="53"/>
      <c r="HQ232" s="53"/>
      <c r="HR232" s="53"/>
      <c r="HS232" s="53"/>
      <c r="HT232" s="53"/>
      <c r="HU232" s="53"/>
      <c r="HV232" s="53"/>
      <c r="HW232" s="53"/>
      <c r="HX232" s="53"/>
      <c r="HY232" s="53"/>
      <c r="HZ232" s="53"/>
      <c r="IA232" s="53"/>
      <c r="IB232" s="53"/>
      <c r="IC232" s="53"/>
      <c r="ID232" s="53"/>
      <c r="IE232" s="53"/>
      <c r="IF232" s="53"/>
      <c r="IG232" s="53"/>
      <c r="IH232" s="53"/>
      <c r="II232" s="53"/>
      <c r="IJ232" s="53"/>
      <c r="IK232" s="53"/>
      <c r="IL232" s="53"/>
      <c r="IM232" s="53"/>
      <c r="IN232" s="53"/>
    </row>
    <row r="233" spans="1:248" s="51" customFormat="1" ht="13.5" x14ac:dyDescent="0.25">
      <c r="A233" s="455">
        <v>273</v>
      </c>
      <c r="B233" s="455" t="s">
        <v>509</v>
      </c>
      <c r="C233" s="464" t="s">
        <v>726</v>
      </c>
      <c r="D233" s="457">
        <v>864.29999999999984</v>
      </c>
      <c r="E233" s="458">
        <v>114.26964599999999</v>
      </c>
      <c r="F233" s="458">
        <v>0</v>
      </c>
      <c r="G233" s="457">
        <v>51.904431000000002</v>
      </c>
      <c r="H233" s="454">
        <f t="shared" si="16"/>
        <v>698.12592299999983</v>
      </c>
      <c r="I233" s="457">
        <v>250.44428601752304</v>
      </c>
      <c r="J233" s="457">
        <v>80.453888303365716</v>
      </c>
      <c r="K233" s="457">
        <v>0</v>
      </c>
      <c r="L233" s="457">
        <v>41.16475655</v>
      </c>
      <c r="M233" s="457">
        <f t="shared" si="19"/>
        <v>128.82564116415733</v>
      </c>
      <c r="N233" s="454">
        <f t="shared" si="17"/>
        <v>-81.546933451408691</v>
      </c>
      <c r="O233" s="49">
        <f>'[10]ENERO '!O230+[10]FEBRERO!O230+[10]MARZO!O230+[10]ABRIL!O230+[10]MAYO!O230+[10]JUNIO!O230+[10]JULIO!O230+[10]AGOSTO!O230+[10]SEPTIEMBRE!O230+[10]OCTUBRE!O230+[10]NOVIEMBRE!O230+[10]DICIEMBRE!O230</f>
        <v>74.069645999999992</v>
      </c>
      <c r="P233" s="49">
        <f>'[10]ENERO '!P230+[10]FEBRERO!P230+[10]MARZO!P230+[10]ABRIL!P230+[10]MAYO!P230+[10]JUNIO!P230+[10]JULIO!P230+[10]AGOSTO!P230+[10]SEPTIEMBRE!P230+[10]OCTUBRE!P230+[10]NOVIEMBRE!P230+[10]DICIEMBRE!P230</f>
        <v>40.20000000000001</v>
      </c>
      <c r="Q233" s="50">
        <f t="shared" si="18"/>
        <v>114.26964599999999</v>
      </c>
      <c r="R233" s="49">
        <f>'[10]ENERO '!R230+[10]FEBRERO!R230+[10]MARZO!R230+[10]ABRIL!R230+[10]MAYO!R230+[10]JUNIO!R230+[10]JULIO!R230+[10]AGOSTO!R230+[10]SEPTIEMBRE!R230+[10]OCTUBRE!R230+[10]NOVIEMBRE!R230+[10]DICIEMBRE!R230</f>
        <v>51.476911889999997</v>
      </c>
      <c r="S233" s="49">
        <v>28.976976413365726</v>
      </c>
      <c r="T233" s="50">
        <f t="shared" si="20"/>
        <v>80.453888303365716</v>
      </c>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53"/>
      <c r="CD233" s="53"/>
      <c r="CE233" s="53"/>
      <c r="CF233" s="53"/>
      <c r="CG233" s="53"/>
      <c r="CH233" s="53"/>
      <c r="CI233" s="53"/>
      <c r="CJ233" s="53"/>
      <c r="CK233" s="53"/>
      <c r="CL233" s="53"/>
      <c r="CM233" s="53"/>
      <c r="CN233" s="53"/>
      <c r="CO233" s="53"/>
      <c r="CP233" s="53"/>
      <c r="CQ233" s="53"/>
      <c r="CR233" s="53"/>
      <c r="CS233" s="53"/>
      <c r="CT233" s="53"/>
      <c r="CU233" s="53"/>
      <c r="CV233" s="53"/>
      <c r="CW233" s="53"/>
      <c r="CX233" s="53"/>
      <c r="CY233" s="53"/>
      <c r="CZ233" s="53"/>
      <c r="DA233" s="53"/>
      <c r="DB233" s="53"/>
      <c r="DC233" s="53"/>
      <c r="DD233" s="53"/>
      <c r="DE233" s="53"/>
      <c r="DF233" s="53"/>
      <c r="DG233" s="53"/>
      <c r="DH233" s="53"/>
      <c r="DI233" s="53"/>
      <c r="DJ233" s="53"/>
      <c r="DK233" s="53"/>
      <c r="DL233" s="53"/>
      <c r="DM233" s="53"/>
      <c r="DN233" s="53"/>
      <c r="DO233" s="53"/>
      <c r="DP233" s="53"/>
      <c r="DQ233" s="53"/>
      <c r="DR233" s="53"/>
      <c r="DS233" s="53"/>
      <c r="DT233" s="53"/>
      <c r="DU233" s="53"/>
      <c r="DV233" s="53"/>
      <c r="DW233" s="53"/>
      <c r="DX233" s="53"/>
      <c r="DY233" s="53"/>
      <c r="DZ233" s="53"/>
      <c r="EA233" s="53"/>
      <c r="EB233" s="53"/>
      <c r="EC233" s="53"/>
      <c r="ED233" s="53"/>
      <c r="EE233" s="53"/>
      <c r="EF233" s="53"/>
      <c r="EG233" s="53"/>
      <c r="EH233" s="53"/>
      <c r="EI233" s="53"/>
      <c r="EJ233" s="53"/>
      <c r="EK233" s="53"/>
      <c r="EL233" s="53"/>
      <c r="EM233" s="53"/>
      <c r="EN233" s="53"/>
      <c r="EO233" s="53"/>
      <c r="EP233" s="53"/>
      <c r="EQ233" s="53"/>
      <c r="ER233" s="53"/>
      <c r="ES233" s="53"/>
      <c r="ET233" s="53"/>
      <c r="EU233" s="53"/>
      <c r="EV233" s="53"/>
      <c r="EW233" s="53"/>
      <c r="EX233" s="53"/>
      <c r="EY233" s="53"/>
      <c r="EZ233" s="53"/>
      <c r="FA233" s="53"/>
      <c r="FB233" s="53"/>
      <c r="FC233" s="53"/>
      <c r="FD233" s="53"/>
      <c r="FE233" s="53"/>
      <c r="FF233" s="53"/>
      <c r="FG233" s="53"/>
      <c r="FH233" s="53"/>
      <c r="FI233" s="53"/>
      <c r="FJ233" s="53"/>
      <c r="FK233" s="53"/>
      <c r="FL233" s="53"/>
      <c r="FM233" s="53"/>
      <c r="FN233" s="53"/>
      <c r="FO233" s="53"/>
      <c r="FP233" s="53"/>
      <c r="FQ233" s="53"/>
      <c r="FR233" s="53"/>
      <c r="FS233" s="53"/>
      <c r="FT233" s="53"/>
      <c r="FU233" s="53"/>
      <c r="FV233" s="53"/>
      <c r="FW233" s="53"/>
      <c r="FX233" s="53"/>
      <c r="FY233" s="53"/>
      <c r="FZ233" s="53"/>
      <c r="GA233" s="53"/>
      <c r="GB233" s="53"/>
      <c r="GC233" s="53"/>
      <c r="GD233" s="53"/>
      <c r="GE233" s="53"/>
      <c r="GF233" s="53"/>
      <c r="GG233" s="53"/>
      <c r="GH233" s="53"/>
      <c r="GI233" s="53"/>
      <c r="GJ233" s="53"/>
      <c r="GK233" s="53"/>
      <c r="GL233" s="53"/>
      <c r="GM233" s="53"/>
      <c r="GN233" s="53"/>
      <c r="GO233" s="53"/>
      <c r="GP233" s="53"/>
      <c r="GQ233" s="53"/>
      <c r="GR233" s="53"/>
      <c r="GS233" s="53"/>
      <c r="GT233" s="53"/>
      <c r="GU233" s="53"/>
      <c r="GV233" s="53"/>
      <c r="GW233" s="53"/>
      <c r="GX233" s="53"/>
      <c r="GY233" s="53"/>
      <c r="GZ233" s="53"/>
      <c r="HA233" s="53"/>
      <c r="HB233" s="53"/>
      <c r="HC233" s="53"/>
      <c r="HD233" s="53"/>
      <c r="HE233" s="53"/>
      <c r="HF233" s="53"/>
      <c r="HG233" s="53"/>
      <c r="HH233" s="53"/>
      <c r="HI233" s="53"/>
      <c r="HJ233" s="53"/>
      <c r="HK233" s="53"/>
      <c r="HL233" s="53"/>
      <c r="HM233" s="53"/>
      <c r="HN233" s="53"/>
      <c r="HO233" s="53"/>
      <c r="HP233" s="53"/>
      <c r="HQ233" s="53"/>
      <c r="HR233" s="53"/>
      <c r="HS233" s="53"/>
      <c r="HT233" s="53"/>
      <c r="HU233" s="53"/>
      <c r="HV233" s="53"/>
      <c r="HW233" s="53"/>
      <c r="HX233" s="53"/>
      <c r="HY233" s="53"/>
      <c r="HZ233" s="53"/>
      <c r="IA233" s="53"/>
      <c r="IB233" s="53"/>
      <c r="IC233" s="53"/>
      <c r="ID233" s="53"/>
      <c r="IE233" s="53"/>
      <c r="IF233" s="53"/>
      <c r="IG233" s="53"/>
      <c r="IH233" s="53"/>
      <c r="II233" s="53"/>
      <c r="IJ233" s="53"/>
      <c r="IK233" s="53"/>
      <c r="IL233" s="53"/>
      <c r="IM233" s="53"/>
      <c r="IN233" s="53"/>
    </row>
    <row r="234" spans="1:248" s="51" customFormat="1" ht="13.5" x14ac:dyDescent="0.25">
      <c r="A234" s="459">
        <v>274</v>
      </c>
      <c r="B234" s="455" t="s">
        <v>509</v>
      </c>
      <c r="C234" s="464" t="s">
        <v>727</v>
      </c>
      <c r="D234" s="457">
        <v>824.0999999999998</v>
      </c>
      <c r="E234" s="458">
        <v>459.36497800000001</v>
      </c>
      <c r="F234" s="458">
        <v>0</v>
      </c>
      <c r="G234" s="457">
        <v>256.155124</v>
      </c>
      <c r="H234" s="454">
        <f t="shared" si="16"/>
        <v>108.57989799999979</v>
      </c>
      <c r="I234" s="457">
        <v>605.32356789552023</v>
      </c>
      <c r="J234" s="457">
        <v>213.54585135198857</v>
      </c>
      <c r="K234" s="457">
        <v>0</v>
      </c>
      <c r="L234" s="457">
        <v>80.406280749999993</v>
      </c>
      <c r="M234" s="457">
        <f t="shared" si="19"/>
        <v>311.37143579353165</v>
      </c>
      <c r="N234" s="454">
        <f t="shared" si="17"/>
        <v>186.76711023759873</v>
      </c>
      <c r="O234" s="49">
        <f>'[10]ENERO '!O231+[10]FEBRERO!O231+[10]MARZO!O231+[10]ABRIL!O231+[10]MAYO!O231+[10]JUNIO!O231+[10]JULIO!O231+[10]AGOSTO!O231+[10]SEPTIEMBRE!O231+[10]OCTUBRE!O231+[10]NOVIEMBRE!O231+[10]DICIEMBRE!O231</f>
        <v>399.064978</v>
      </c>
      <c r="P234" s="49">
        <f>'[10]ENERO '!P231+[10]FEBRERO!P231+[10]MARZO!P231+[10]ABRIL!P231+[10]MAYO!P231+[10]JUNIO!P231+[10]JULIO!P231+[10]AGOSTO!P231+[10]SEPTIEMBRE!P231+[10]OCTUBRE!P231+[10]NOVIEMBRE!P231+[10]DICIEMBRE!P231</f>
        <v>60.29999999999999</v>
      </c>
      <c r="Q234" s="50">
        <f t="shared" si="18"/>
        <v>459.36497800000001</v>
      </c>
      <c r="R234" s="49">
        <f>'[10]ENERO '!R231+[10]FEBRERO!R231+[10]MARZO!R231+[10]ABRIL!R231+[10]MAYO!R231+[10]JUNIO!R231+[10]JULIO!R231+[10]AGOSTO!R231+[10]SEPTIEMBRE!R231+[10]OCTUBRE!R231+[10]NOVIEMBRE!R231+[10]DICIEMBRE!R231</f>
        <v>131.05861861999998</v>
      </c>
      <c r="S234" s="49">
        <v>82.487232731988584</v>
      </c>
      <c r="T234" s="50">
        <f t="shared" si="20"/>
        <v>213.54585135198857</v>
      </c>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c r="CH234" s="53"/>
      <c r="CI234" s="53"/>
      <c r="CJ234" s="53"/>
      <c r="CK234" s="53"/>
      <c r="CL234" s="53"/>
      <c r="CM234" s="53"/>
      <c r="CN234" s="53"/>
      <c r="CO234" s="53"/>
      <c r="CP234" s="53"/>
      <c r="CQ234" s="53"/>
      <c r="CR234" s="53"/>
      <c r="CS234" s="53"/>
      <c r="CT234" s="53"/>
      <c r="CU234" s="53"/>
      <c r="CV234" s="53"/>
      <c r="CW234" s="53"/>
      <c r="CX234" s="53"/>
      <c r="CY234" s="53"/>
      <c r="CZ234" s="53"/>
      <c r="DA234" s="53"/>
      <c r="DB234" s="53"/>
      <c r="DC234" s="53"/>
      <c r="DD234" s="53"/>
      <c r="DE234" s="53"/>
      <c r="DF234" s="53"/>
      <c r="DG234" s="53"/>
      <c r="DH234" s="53"/>
      <c r="DI234" s="53"/>
      <c r="DJ234" s="53"/>
      <c r="DK234" s="53"/>
      <c r="DL234" s="53"/>
      <c r="DM234" s="53"/>
      <c r="DN234" s="53"/>
      <c r="DO234" s="53"/>
      <c r="DP234" s="53"/>
      <c r="DQ234" s="53"/>
      <c r="DR234" s="53"/>
      <c r="DS234" s="53"/>
      <c r="DT234" s="53"/>
      <c r="DU234" s="53"/>
      <c r="DV234" s="53"/>
      <c r="DW234" s="53"/>
      <c r="DX234" s="53"/>
      <c r="DY234" s="53"/>
      <c r="DZ234" s="53"/>
      <c r="EA234" s="53"/>
      <c r="EB234" s="53"/>
      <c r="EC234" s="53"/>
      <c r="ED234" s="53"/>
      <c r="EE234" s="53"/>
      <c r="EF234" s="53"/>
      <c r="EG234" s="53"/>
      <c r="EH234" s="53"/>
      <c r="EI234" s="53"/>
      <c r="EJ234" s="53"/>
      <c r="EK234" s="53"/>
      <c r="EL234" s="53"/>
      <c r="EM234" s="53"/>
      <c r="EN234" s="53"/>
      <c r="EO234" s="53"/>
      <c r="EP234" s="53"/>
      <c r="EQ234" s="53"/>
      <c r="ER234" s="53"/>
      <c r="ES234" s="53"/>
      <c r="ET234" s="53"/>
      <c r="EU234" s="53"/>
      <c r="EV234" s="53"/>
      <c r="EW234" s="53"/>
      <c r="EX234" s="53"/>
      <c r="EY234" s="53"/>
      <c r="EZ234" s="53"/>
      <c r="FA234" s="53"/>
      <c r="FB234" s="53"/>
      <c r="FC234" s="53"/>
      <c r="FD234" s="53"/>
      <c r="FE234" s="53"/>
      <c r="FF234" s="53"/>
      <c r="FG234" s="53"/>
      <c r="FH234" s="53"/>
      <c r="FI234" s="53"/>
      <c r="FJ234" s="53"/>
      <c r="FK234" s="53"/>
      <c r="FL234" s="53"/>
      <c r="FM234" s="53"/>
      <c r="FN234" s="53"/>
      <c r="FO234" s="53"/>
      <c r="FP234" s="53"/>
      <c r="FQ234" s="53"/>
      <c r="FR234" s="53"/>
      <c r="FS234" s="53"/>
      <c r="FT234" s="53"/>
      <c r="FU234" s="53"/>
      <c r="FV234" s="53"/>
      <c r="FW234" s="53"/>
      <c r="FX234" s="53"/>
      <c r="FY234" s="53"/>
      <c r="FZ234" s="53"/>
      <c r="GA234" s="53"/>
      <c r="GB234" s="53"/>
      <c r="GC234" s="53"/>
      <c r="GD234" s="53"/>
      <c r="GE234" s="53"/>
      <c r="GF234" s="53"/>
      <c r="GG234" s="53"/>
      <c r="GH234" s="53"/>
      <c r="GI234" s="53"/>
      <c r="GJ234" s="53"/>
      <c r="GK234" s="53"/>
      <c r="GL234" s="53"/>
      <c r="GM234" s="53"/>
      <c r="GN234" s="53"/>
      <c r="GO234" s="53"/>
      <c r="GP234" s="53"/>
      <c r="GQ234" s="53"/>
      <c r="GR234" s="53"/>
      <c r="GS234" s="53"/>
      <c r="GT234" s="53"/>
      <c r="GU234" s="53"/>
      <c r="GV234" s="53"/>
      <c r="GW234" s="53"/>
      <c r="GX234" s="53"/>
      <c r="GY234" s="53"/>
      <c r="GZ234" s="53"/>
      <c r="HA234" s="53"/>
      <c r="HB234" s="53"/>
      <c r="HC234" s="53"/>
      <c r="HD234" s="53"/>
      <c r="HE234" s="53"/>
      <c r="HF234" s="53"/>
      <c r="HG234" s="53"/>
      <c r="HH234" s="53"/>
      <c r="HI234" s="53"/>
      <c r="HJ234" s="53"/>
      <c r="HK234" s="53"/>
      <c r="HL234" s="53"/>
      <c r="HM234" s="53"/>
      <c r="HN234" s="53"/>
      <c r="HO234" s="53"/>
      <c r="HP234" s="53"/>
      <c r="HQ234" s="53"/>
      <c r="HR234" s="53"/>
      <c r="HS234" s="53"/>
      <c r="HT234" s="53"/>
      <c r="HU234" s="53"/>
      <c r="HV234" s="53"/>
      <c r="HW234" s="53"/>
      <c r="HX234" s="53"/>
      <c r="HY234" s="53"/>
      <c r="HZ234" s="53"/>
      <c r="IA234" s="53"/>
      <c r="IB234" s="53"/>
      <c r="IC234" s="53"/>
      <c r="ID234" s="53"/>
      <c r="IE234" s="53"/>
      <c r="IF234" s="53"/>
      <c r="IG234" s="53"/>
      <c r="IH234" s="53"/>
      <c r="II234" s="53"/>
      <c r="IJ234" s="53"/>
      <c r="IK234" s="53"/>
      <c r="IL234" s="53"/>
      <c r="IM234" s="53"/>
      <c r="IN234" s="53"/>
    </row>
    <row r="235" spans="1:248" s="51" customFormat="1" ht="13.5" x14ac:dyDescent="0.25">
      <c r="A235" s="459">
        <v>275</v>
      </c>
      <c r="B235" s="455" t="s">
        <v>493</v>
      </c>
      <c r="C235" s="464" t="s">
        <v>728</v>
      </c>
      <c r="D235" s="457">
        <v>2128.9385339999999</v>
      </c>
      <c r="E235" s="458">
        <v>114.00000400000002</v>
      </c>
      <c r="F235" s="458">
        <v>0</v>
      </c>
      <c r="G235" s="457">
        <v>58.999991999999992</v>
      </c>
      <c r="H235" s="454">
        <f t="shared" si="16"/>
        <v>1955.9385379999999</v>
      </c>
      <c r="I235" s="457">
        <v>1150.1058817800003</v>
      </c>
      <c r="J235" s="457">
        <v>283.90273364000001</v>
      </c>
      <c r="K235" s="457">
        <v>0</v>
      </c>
      <c r="L235" s="457">
        <v>58.807827080000003</v>
      </c>
      <c r="M235" s="457">
        <f t="shared" si="19"/>
        <v>807.39532106000036</v>
      </c>
      <c r="N235" s="454">
        <f t="shared" si="17"/>
        <v>-58.720823513933937</v>
      </c>
      <c r="O235" s="49">
        <f>'[10]ENERO '!O232+[10]FEBRERO!O232+[10]MARZO!O232+[10]ABRIL!O232+[10]MAYO!O232+[10]JUNIO!O232+[10]JULIO!O232+[10]AGOSTO!O232+[10]SEPTIEMBRE!O232+[10]OCTUBRE!O232+[10]NOVIEMBRE!O232+[10]DICIEMBRE!O232</f>
        <v>114.00000400000002</v>
      </c>
      <c r="P235" s="49">
        <f>'[10]ENERO '!P232+[10]FEBRERO!P232+[10]MARZO!P232+[10]ABRIL!P232+[10]MAYO!P232+[10]JUNIO!P232+[10]JULIO!P232+[10]AGOSTO!P232+[10]SEPTIEMBRE!P232+[10]OCTUBRE!P232+[10]NOVIEMBRE!P232+[10]DICIEMBRE!P232</f>
        <v>0</v>
      </c>
      <c r="Q235" s="50">
        <f t="shared" si="18"/>
        <v>114.00000400000002</v>
      </c>
      <c r="R235" s="49">
        <f>'[10]ENERO '!R232+[10]FEBRERO!R232+[10]MARZO!R232+[10]ABRIL!R232+[10]MAYO!R232+[10]JUNIO!R232+[10]JULIO!R232+[10]AGOSTO!R232+[10]SEPTIEMBRE!R232+[10]OCTUBRE!R232+[10]NOVIEMBRE!R232+[10]DICIEMBRE!R232</f>
        <v>113.80485894000002</v>
      </c>
      <c r="S235" s="49">
        <v>170.09787470000001</v>
      </c>
      <c r="T235" s="50">
        <f t="shared" si="20"/>
        <v>283.90273364000001</v>
      </c>
    </row>
    <row r="236" spans="1:248" s="51" customFormat="1" ht="13.5" x14ac:dyDescent="0.25">
      <c r="A236" s="459">
        <v>278</v>
      </c>
      <c r="B236" s="455" t="s">
        <v>574</v>
      </c>
      <c r="C236" s="464" t="s">
        <v>729</v>
      </c>
      <c r="D236" s="457">
        <v>259.83284099999997</v>
      </c>
      <c r="E236" s="458">
        <v>112.56</v>
      </c>
      <c r="F236" s="458">
        <v>0</v>
      </c>
      <c r="G236" s="457">
        <v>106.40588300000002</v>
      </c>
      <c r="H236" s="454">
        <f t="shared" si="16"/>
        <v>40.866957999999954</v>
      </c>
      <c r="I236" s="457">
        <v>5614.7128643620181</v>
      </c>
      <c r="J236" s="457">
        <v>154.83336896</v>
      </c>
      <c r="K236" s="457">
        <v>0</v>
      </c>
      <c r="L236" s="457">
        <v>180.47357603999995</v>
      </c>
      <c r="M236" s="457">
        <f t="shared" si="19"/>
        <v>5279.4059193620178</v>
      </c>
      <c r="N236" s="454" t="str">
        <f t="shared" si="17"/>
        <v>500&lt;</v>
      </c>
      <c r="O236" s="49">
        <f>'[10]ENERO '!O233+[10]FEBRERO!O233+[10]MARZO!O233+[10]ABRIL!O233+[10]MAYO!O233+[10]JUNIO!O233+[10]JULIO!O233+[10]AGOSTO!O233+[10]SEPTIEMBRE!O233+[10]OCTUBRE!O233+[10]NOVIEMBRE!O233+[10]DICIEMBRE!O233</f>
        <v>112.56</v>
      </c>
      <c r="P236" s="49">
        <f>'[10]ENERO '!P233+[10]FEBRERO!P233+[10]MARZO!P233+[10]ABRIL!P233+[10]MAYO!P233+[10]JUNIO!P233+[10]JULIO!P233+[10]AGOSTO!P233+[10]SEPTIEMBRE!P233+[10]OCTUBRE!P233+[10]NOVIEMBRE!P233+[10]DICIEMBRE!P233</f>
        <v>0</v>
      </c>
      <c r="Q236" s="50">
        <f t="shared" si="18"/>
        <v>112.56</v>
      </c>
      <c r="R236" s="49">
        <f>'[10]ENERO '!R233+[10]FEBRERO!R233+[10]MARZO!R233+[10]ABRIL!R233+[10]MAYO!R233+[10]JUNIO!R233+[10]JULIO!R233+[10]AGOSTO!R233+[10]SEPTIEMBRE!R233+[10]OCTUBRE!R233+[10]NOVIEMBRE!R233+[10]DICIEMBRE!R233</f>
        <v>154.83336896</v>
      </c>
      <c r="S236" s="49">
        <v>0</v>
      </c>
      <c r="T236" s="50">
        <f t="shared" si="20"/>
        <v>154.83336896</v>
      </c>
    </row>
    <row r="237" spans="1:248" s="51" customFormat="1" ht="13.5" x14ac:dyDescent="0.25">
      <c r="A237" s="459">
        <v>280</v>
      </c>
      <c r="B237" s="455" t="s">
        <v>597</v>
      </c>
      <c r="C237" s="464" t="s">
        <v>730</v>
      </c>
      <c r="D237" s="457">
        <v>381.89999999999992</v>
      </c>
      <c r="E237" s="458">
        <v>103.24166000000002</v>
      </c>
      <c r="F237" s="458">
        <v>0</v>
      </c>
      <c r="G237" s="457">
        <v>52.257427</v>
      </c>
      <c r="H237" s="454">
        <f t="shared" si="16"/>
        <v>226.40091299999989</v>
      </c>
      <c r="I237" s="457">
        <v>164.52493026754811</v>
      </c>
      <c r="J237" s="457">
        <v>56.867039798555282</v>
      </c>
      <c r="K237" s="457">
        <v>0</v>
      </c>
      <c r="L237" s="457">
        <v>23.028171140000001</v>
      </c>
      <c r="M237" s="457">
        <f t="shared" si="19"/>
        <v>84.629719328992834</v>
      </c>
      <c r="N237" s="454">
        <f t="shared" si="17"/>
        <v>-62.619532665491995</v>
      </c>
      <c r="O237" s="49">
        <f>'[10]ENERO '!O234+[10]FEBRERO!O234+[10]MARZO!O234+[10]ABRIL!O234+[10]MAYO!O234+[10]JUNIO!O234+[10]JULIO!O234+[10]AGOSTO!O234+[10]SEPTIEMBRE!O234+[10]OCTUBRE!O234+[10]NOVIEMBRE!O234+[10]DICIEMBRE!O234</f>
        <v>63.041660000000007</v>
      </c>
      <c r="P237" s="49">
        <f>'[10]ENERO '!P234+[10]FEBRERO!P234+[10]MARZO!P234+[10]ABRIL!P234+[10]MAYO!P234+[10]JUNIO!P234+[10]JULIO!P234+[10]AGOSTO!P234+[10]SEPTIEMBRE!P234+[10]OCTUBRE!P234+[10]NOVIEMBRE!P234+[10]DICIEMBRE!P234</f>
        <v>40.20000000000001</v>
      </c>
      <c r="Q237" s="50">
        <f t="shared" si="18"/>
        <v>103.24166000000002</v>
      </c>
      <c r="R237" s="49">
        <f>'[10]ENERO '!R234+[10]FEBRERO!R234+[10]MARZO!R234+[10]ABRIL!R234+[10]MAYO!R234+[10]JUNIO!R234+[10]JULIO!R234+[10]AGOSTO!R234+[10]SEPTIEMBRE!R234+[10]OCTUBRE!R234+[10]NOVIEMBRE!R234+[10]DICIEMBRE!R234</f>
        <v>29.038785860000001</v>
      </c>
      <c r="S237" s="49">
        <v>27.828253938555278</v>
      </c>
      <c r="T237" s="50">
        <f t="shared" si="20"/>
        <v>56.867039798555282</v>
      </c>
    </row>
    <row r="238" spans="1:248" s="51" customFormat="1" ht="13.5" x14ac:dyDescent="0.25">
      <c r="A238" s="459">
        <v>281</v>
      </c>
      <c r="B238" s="455" t="s">
        <v>505</v>
      </c>
      <c r="C238" s="464" t="s">
        <v>731</v>
      </c>
      <c r="D238" s="457">
        <v>413.50881799999996</v>
      </c>
      <c r="E238" s="458">
        <v>294.23704600000002</v>
      </c>
      <c r="F238" s="458">
        <v>0</v>
      </c>
      <c r="G238" s="457">
        <v>277.68059599999998</v>
      </c>
      <c r="H238" s="454">
        <f t="shared" si="16"/>
        <v>-158.40882400000004</v>
      </c>
      <c r="I238" s="457">
        <v>515.85927411786611</v>
      </c>
      <c r="J238" s="457">
        <v>111.58354745346763</v>
      </c>
      <c r="K238" s="457">
        <v>0</v>
      </c>
      <c r="L238" s="457">
        <v>138.9236879</v>
      </c>
      <c r="M238" s="457">
        <f t="shared" si="19"/>
        <v>265.35203876439846</v>
      </c>
      <c r="N238" s="454">
        <f t="shared" si="17"/>
        <v>-267.5108949514065</v>
      </c>
      <c r="O238" s="49">
        <f>'[10]ENERO '!O235+[10]FEBRERO!O235+[10]MARZO!O235+[10]ABRIL!O235+[10]MAYO!O235+[10]JUNIO!O235+[10]JULIO!O235+[10]AGOSTO!O235+[10]SEPTIEMBRE!O235+[10]OCTUBRE!O235+[10]NOVIEMBRE!O235+[10]DICIEMBRE!O235</f>
        <v>278.38051800000005</v>
      </c>
      <c r="P238" s="49">
        <f>'[10]ENERO '!P235+[10]FEBRERO!P235+[10]MARZO!P235+[10]ABRIL!P235+[10]MAYO!P235+[10]JUNIO!P235+[10]JULIO!P235+[10]AGOSTO!P235+[10]SEPTIEMBRE!P235+[10]OCTUBRE!P235+[10]NOVIEMBRE!P235+[10]DICIEMBRE!P235</f>
        <v>15.856527999999996</v>
      </c>
      <c r="Q238" s="50">
        <f t="shared" si="18"/>
        <v>294.23704600000002</v>
      </c>
      <c r="R238" s="49">
        <f>'[10]ENERO '!R235+[10]FEBRERO!R235+[10]MARZO!R235+[10]ABRIL!R235+[10]MAYO!R235+[10]JUNIO!R235+[10]JULIO!R235+[10]AGOSTO!R235+[10]SEPTIEMBRE!R235+[10]OCTUBRE!R235+[10]NOVIEMBRE!R235+[10]DICIEMBRE!R235</f>
        <v>106.27336835</v>
      </c>
      <c r="S238" s="49">
        <v>5.3101791034676342</v>
      </c>
      <c r="T238" s="50">
        <f t="shared" si="20"/>
        <v>111.58354745346763</v>
      </c>
    </row>
    <row r="239" spans="1:248" s="51" customFormat="1" ht="13.5" x14ac:dyDescent="0.25">
      <c r="A239" s="459">
        <v>282</v>
      </c>
      <c r="B239" s="455" t="s">
        <v>597</v>
      </c>
      <c r="C239" s="464" t="s">
        <v>732</v>
      </c>
      <c r="D239" s="457">
        <v>1919.0154199999995</v>
      </c>
      <c r="E239" s="458">
        <v>1117.7522760000002</v>
      </c>
      <c r="F239" s="458">
        <v>0</v>
      </c>
      <c r="G239" s="457">
        <v>39.608497</v>
      </c>
      <c r="H239" s="454">
        <f t="shared" si="16"/>
        <v>761.65464699999939</v>
      </c>
      <c r="I239" s="457">
        <v>94.769318863547952</v>
      </c>
      <c r="J239" s="457">
        <v>28.418988039274893</v>
      </c>
      <c r="K239" s="457">
        <v>0</v>
      </c>
      <c r="L239" s="457">
        <v>17.602090310000001</v>
      </c>
      <c r="M239" s="457">
        <f t="shared" si="19"/>
        <v>48.748240514273057</v>
      </c>
      <c r="N239" s="454">
        <f t="shared" si="17"/>
        <v>-93.599692366312951</v>
      </c>
      <c r="O239" s="49">
        <f>'[10]ENERO '!O236+[10]FEBRERO!O236+[10]MARZO!O236+[10]ABRIL!O236+[10]MAYO!O236+[10]JUNIO!O236+[10]JULIO!O236+[10]AGOSTO!O236+[10]SEPTIEMBRE!O236+[10]OCTUBRE!O236+[10]NOVIEMBRE!O236+[10]DICIEMBRE!O236</f>
        <v>48.529921999999999</v>
      </c>
      <c r="P239" s="49">
        <f>'[10]ENERO '!P236+[10]FEBRERO!P236+[10]MARZO!P236+[10]ABRIL!P236+[10]MAYO!P236+[10]JUNIO!P236+[10]JULIO!P236+[10]AGOSTO!P236+[10]SEPTIEMBRE!P236+[10]OCTUBRE!P236+[10]NOVIEMBRE!P236+[10]DICIEMBRE!P236</f>
        <v>1069.2223540000002</v>
      </c>
      <c r="Q239" s="50">
        <f t="shared" si="18"/>
        <v>1117.7522760000002</v>
      </c>
      <c r="R239" s="49">
        <f>'[10]ENERO '!R236+[10]FEBRERO!R236+[10]MARZO!R236+[10]ABRIL!R236+[10]MAYO!R236+[10]JUNIO!R236+[10]JULIO!R236+[10]AGOSTO!R236+[10]SEPTIEMBRE!R236+[10]OCTUBRE!R236+[10]NOVIEMBRE!R236+[10]DICIEMBRE!R236</f>
        <v>14.604544719999998</v>
      </c>
      <c r="S239" s="49">
        <v>13.814443319274895</v>
      </c>
      <c r="T239" s="50">
        <f t="shared" si="20"/>
        <v>28.418988039274893</v>
      </c>
    </row>
    <row r="240" spans="1:248" s="51" customFormat="1" ht="13.5" x14ac:dyDescent="0.25">
      <c r="A240" s="459">
        <v>283</v>
      </c>
      <c r="B240" s="455" t="s">
        <v>505</v>
      </c>
      <c r="C240" s="464" t="s">
        <v>733</v>
      </c>
      <c r="D240" s="457">
        <v>806.3047670000002</v>
      </c>
      <c r="E240" s="458">
        <v>47.446573000000001</v>
      </c>
      <c r="F240" s="458">
        <v>0</v>
      </c>
      <c r="G240" s="457">
        <v>27.944548000000001</v>
      </c>
      <c r="H240" s="454">
        <f t="shared" si="16"/>
        <v>730.91364600000009</v>
      </c>
      <c r="I240" s="457">
        <v>89.657668841618715</v>
      </c>
      <c r="J240" s="457">
        <v>21.213805566904892</v>
      </c>
      <c r="K240" s="457">
        <v>0</v>
      </c>
      <c r="L240" s="457">
        <v>22.324996259999999</v>
      </c>
      <c r="M240" s="457">
        <f t="shared" si="19"/>
        <v>46.118867014713821</v>
      </c>
      <c r="N240" s="454">
        <f t="shared" si="17"/>
        <v>-93.690244084632425</v>
      </c>
      <c r="O240" s="49">
        <f>'[10]ENERO '!O237+[10]FEBRERO!O237+[10]MARZO!O237+[10]ABRIL!O237+[10]MAYO!O237+[10]JUNIO!O237+[10]JULIO!O237+[10]AGOSTO!O237+[10]SEPTIEMBRE!O237+[10]OCTUBRE!O237+[10]NOVIEMBRE!O237+[10]DICIEMBRE!O237</f>
        <v>42.21</v>
      </c>
      <c r="P240" s="49">
        <f>'[10]ENERO '!P237+[10]FEBRERO!P237+[10]MARZO!P237+[10]ABRIL!P237+[10]MAYO!P237+[10]JUNIO!P237+[10]JULIO!P237+[10]AGOSTO!P237+[10]SEPTIEMBRE!P237+[10]OCTUBRE!P237+[10]NOVIEMBRE!P237+[10]DICIEMBRE!P237</f>
        <v>5.2365729999999999</v>
      </c>
      <c r="Q240" s="50">
        <f t="shared" si="18"/>
        <v>47.446573000000001</v>
      </c>
      <c r="R240" s="49">
        <f>'[10]ENERO '!R237+[10]FEBRERO!R237+[10]MARZO!R237+[10]ABRIL!R237+[10]MAYO!R237+[10]JUNIO!R237+[10]JULIO!R237+[10]AGOSTO!R237+[10]SEPTIEMBRE!R237+[10]OCTUBRE!R237+[10]NOVIEMBRE!R237+[10]DICIEMBRE!R237</f>
        <v>20.079498159999996</v>
      </c>
      <c r="S240" s="49">
        <v>1.1343074069048955</v>
      </c>
      <c r="T240" s="50">
        <f t="shared" si="20"/>
        <v>21.213805566904892</v>
      </c>
    </row>
    <row r="241" spans="1:32" s="51" customFormat="1" ht="13.5" x14ac:dyDescent="0.25">
      <c r="A241" s="459">
        <v>284</v>
      </c>
      <c r="B241" s="455" t="s">
        <v>493</v>
      </c>
      <c r="C241" s="464" t="s">
        <v>734</v>
      </c>
      <c r="D241" s="457">
        <v>760.62866200000008</v>
      </c>
      <c r="E241" s="458">
        <v>315.45335900000003</v>
      </c>
      <c r="F241" s="458">
        <v>0</v>
      </c>
      <c r="G241" s="457">
        <v>50.463079999999998</v>
      </c>
      <c r="H241" s="454">
        <f t="shared" si="16"/>
        <v>394.71222300000005</v>
      </c>
      <c r="I241" s="457">
        <v>246.32566461264733</v>
      </c>
      <c r="J241" s="457">
        <v>86.756082670000012</v>
      </c>
      <c r="K241" s="457">
        <v>0</v>
      </c>
      <c r="L241" s="457">
        <v>33.032014349999997</v>
      </c>
      <c r="M241" s="457">
        <f t="shared" si="19"/>
        <v>126.53756759264732</v>
      </c>
      <c r="N241" s="454">
        <f t="shared" si="17"/>
        <v>-67.941816792269108</v>
      </c>
      <c r="O241" s="49">
        <f>'[10]ENERO '!O238+[10]FEBRERO!O238+[10]MARZO!O238+[10]ABRIL!O238+[10]MAYO!O238+[10]JUNIO!O238+[10]JULIO!O238+[10]AGOSTO!O238+[10]SEPTIEMBRE!O238+[10]OCTUBRE!O238+[10]NOVIEMBRE!O238+[10]DICIEMBRE!O238</f>
        <v>90.957786000000013</v>
      </c>
      <c r="P241" s="49">
        <f>'[10]ENERO '!P238+[10]FEBRERO!P238+[10]MARZO!P238+[10]ABRIL!P238+[10]MAYO!P238+[10]JUNIO!P238+[10]JULIO!P238+[10]AGOSTO!P238+[10]SEPTIEMBRE!P238+[10]OCTUBRE!P238+[10]NOVIEMBRE!P238+[10]DICIEMBRE!P238</f>
        <v>224.49557300000004</v>
      </c>
      <c r="Q241" s="50">
        <f t="shared" si="18"/>
        <v>315.45335900000003</v>
      </c>
      <c r="R241" s="49">
        <f>'[10]ENERO '!R238+[10]FEBRERO!R238+[10]MARZO!R238+[10]ABRIL!R238+[10]MAYO!R238+[10]JUNIO!R238+[10]JULIO!R238+[10]AGOSTO!R238+[10]SEPTIEMBRE!R238+[10]OCTUBRE!R238+[10]NOVIEMBRE!R238+[10]DICIEMBRE!R238</f>
        <v>86.756082670000012</v>
      </c>
      <c r="S241" s="49">
        <v>0</v>
      </c>
      <c r="T241" s="50">
        <f t="shared" si="20"/>
        <v>86.756082670000012</v>
      </c>
    </row>
    <row r="242" spans="1:32" s="51" customFormat="1" ht="13.5" x14ac:dyDescent="0.25">
      <c r="A242" s="459">
        <v>286</v>
      </c>
      <c r="B242" s="455" t="s">
        <v>497</v>
      </c>
      <c r="C242" s="464" t="s">
        <v>735</v>
      </c>
      <c r="D242" s="457">
        <v>2801.6472640000006</v>
      </c>
      <c r="E242" s="458">
        <v>357.48428899999999</v>
      </c>
      <c r="F242" s="458">
        <v>0</v>
      </c>
      <c r="G242" s="457">
        <v>132.81788599999999</v>
      </c>
      <c r="H242" s="454">
        <f t="shared" si="16"/>
        <v>2311.3450890000008</v>
      </c>
      <c r="I242" s="457">
        <v>364.79392126569076</v>
      </c>
      <c r="J242" s="457">
        <v>237.71526687200003</v>
      </c>
      <c r="K242" s="457">
        <v>0</v>
      </c>
      <c r="L242" s="457">
        <v>135.77692947</v>
      </c>
      <c r="M242" s="457">
        <f t="shared" si="19"/>
        <v>-8.6982750763092724</v>
      </c>
      <c r="N242" s="454">
        <f t="shared" si="17"/>
        <v>-100.37632957180239</v>
      </c>
      <c r="O242" s="49">
        <f>'[10]ENERO '!O239+[10]FEBRERO!O239+[10]MARZO!O239+[10]ABRIL!O239+[10]MAYO!O239+[10]JUNIO!O239+[10]JULIO!O239+[10]AGOSTO!O239+[10]SEPTIEMBRE!O239+[10]OCTUBRE!O239+[10]NOVIEMBRE!O239+[10]DICIEMBRE!O239</f>
        <v>214.87177400000002</v>
      </c>
      <c r="P242" s="49">
        <f>'[10]ENERO '!P239+[10]FEBRERO!P239+[10]MARZO!P239+[10]ABRIL!P239+[10]MAYO!P239+[10]JUNIO!P239+[10]JULIO!P239+[10]AGOSTO!P239+[10]SEPTIEMBRE!P239+[10]OCTUBRE!P239+[10]NOVIEMBRE!P239+[10]DICIEMBRE!P239</f>
        <v>142.612515</v>
      </c>
      <c r="Q242" s="50">
        <f t="shared" si="18"/>
        <v>357.48428899999999</v>
      </c>
      <c r="R242" s="49">
        <f>'[10]ENERO '!R239+[10]FEBRERO!R239+[10]MARZO!R239+[10]ABRIL!R239+[10]MAYO!R239+[10]JUNIO!R239+[10]JULIO!R239+[10]AGOSTO!R239+[10]SEPTIEMBRE!R239+[10]OCTUBRE!R239+[10]NOVIEMBRE!R239+[10]DICIEMBRE!R239</f>
        <v>207.48060462000001</v>
      </c>
      <c r="S242" s="49">
        <v>30.234662252000007</v>
      </c>
      <c r="T242" s="50">
        <f t="shared" si="20"/>
        <v>237.71526687200003</v>
      </c>
    </row>
    <row r="243" spans="1:32" s="51" customFormat="1" ht="13.5" x14ac:dyDescent="0.25">
      <c r="A243" s="459">
        <v>288</v>
      </c>
      <c r="B243" s="455" t="s">
        <v>597</v>
      </c>
      <c r="C243" s="464" t="s">
        <v>736</v>
      </c>
      <c r="D243" s="457">
        <v>3000.3173120000006</v>
      </c>
      <c r="E243" s="458">
        <v>1629.9700240000004</v>
      </c>
      <c r="F243" s="458">
        <v>0</v>
      </c>
      <c r="G243" s="457">
        <v>26.260067000000003</v>
      </c>
      <c r="H243" s="454">
        <f t="shared" si="16"/>
        <v>1344.0872210000002</v>
      </c>
      <c r="I243" s="457">
        <v>127.33832366095696</v>
      </c>
      <c r="J243" s="457">
        <v>36.802571162225775</v>
      </c>
      <c r="K243" s="457">
        <v>0</v>
      </c>
      <c r="L243" s="457">
        <v>25.034393200000004</v>
      </c>
      <c r="M243" s="457">
        <f t="shared" si="19"/>
        <v>65.501359298731188</v>
      </c>
      <c r="N243" s="454">
        <f t="shared" si="17"/>
        <v>-95.126703217221404</v>
      </c>
      <c r="O243" s="49">
        <f>'[10]ENERO '!O240+[10]FEBRERO!O240+[10]MARZO!O240+[10]ABRIL!O240+[10]MAYO!O240+[10]JUNIO!O240+[10]JULIO!O240+[10]AGOSTO!O240+[10]SEPTIEMBRE!O240+[10]OCTUBRE!O240+[10]NOVIEMBRE!O240+[10]DICIEMBRE!O240</f>
        <v>34.042566000000008</v>
      </c>
      <c r="P243" s="49">
        <f>'[10]ENERO '!P240+[10]FEBRERO!P240+[10]MARZO!P240+[10]ABRIL!P240+[10]MAYO!P240+[10]JUNIO!P240+[10]JULIO!P240+[10]AGOSTO!P240+[10]SEPTIEMBRE!P240+[10]OCTUBRE!P240+[10]NOVIEMBRE!P240+[10]DICIEMBRE!P240</f>
        <v>1595.9274580000003</v>
      </c>
      <c r="Q243" s="50">
        <f t="shared" si="18"/>
        <v>1629.9700240000004</v>
      </c>
      <c r="R243" s="49">
        <f>'[10]ENERO '!R240+[10]FEBRERO!R240+[10]MARZO!R240+[10]ABRIL!R240+[10]MAYO!R240+[10]JUNIO!R240+[10]JULIO!R240+[10]AGOSTO!R240+[10]SEPTIEMBRE!R240+[10]OCTUBRE!R240+[10]NOVIEMBRE!R240+[10]DICIEMBRE!R240</f>
        <v>27.617248870000001</v>
      </c>
      <c r="S243" s="49">
        <v>9.1853222922257771</v>
      </c>
      <c r="T243" s="50">
        <f t="shared" si="20"/>
        <v>36.802571162225775</v>
      </c>
    </row>
    <row r="244" spans="1:32" s="51" customFormat="1" ht="13.5" x14ac:dyDescent="0.25">
      <c r="A244" s="459">
        <v>292</v>
      </c>
      <c r="B244" s="455" t="s">
        <v>509</v>
      </c>
      <c r="C244" s="464" t="s">
        <v>737</v>
      </c>
      <c r="D244" s="457">
        <v>281.66162199999997</v>
      </c>
      <c r="E244" s="458">
        <v>109.533784</v>
      </c>
      <c r="F244" s="458">
        <v>0</v>
      </c>
      <c r="G244" s="457">
        <v>68.798984000000004</v>
      </c>
      <c r="H244" s="454">
        <f t="shared" si="16"/>
        <v>103.32885399999996</v>
      </c>
      <c r="I244" s="457">
        <v>356.65942503744168</v>
      </c>
      <c r="J244" s="457">
        <v>106.3281412047762</v>
      </c>
      <c r="K244" s="457">
        <v>0</v>
      </c>
      <c r="L244" s="457">
        <v>66.869804669999994</v>
      </c>
      <c r="M244" s="457">
        <f t="shared" si="19"/>
        <v>183.46147916266546</v>
      </c>
      <c r="N244" s="454">
        <f t="shared" si="17"/>
        <v>77.551063483841133</v>
      </c>
      <c r="O244" s="49">
        <f>'[10]ENERO '!O241+[10]FEBRERO!O241+[10]MARZO!O241+[10]ABRIL!O241+[10]MAYO!O241+[10]JUNIO!O241+[10]JULIO!O241+[10]AGOSTO!O241+[10]SEPTIEMBRE!O241+[10]OCTUBRE!O241+[10]NOVIEMBRE!O241+[10]DICIEMBRE!O241</f>
        <v>84.711289000000008</v>
      </c>
      <c r="P244" s="49">
        <f>'[10]ENERO '!P241+[10]FEBRERO!P241+[10]MARZO!P241+[10]ABRIL!P241+[10]MAYO!P241+[10]JUNIO!P241+[10]JULIO!P241+[10]AGOSTO!P241+[10]SEPTIEMBRE!P241+[10]OCTUBRE!P241+[10]NOVIEMBRE!P241+[10]DICIEMBRE!P241</f>
        <v>24.822494999999993</v>
      </c>
      <c r="Q244" s="50">
        <f t="shared" si="18"/>
        <v>109.533784</v>
      </c>
      <c r="R244" s="49">
        <f>'[10]ENERO '!R241+[10]FEBRERO!R241+[10]MARZO!R241+[10]ABRIL!R241+[10]MAYO!R241+[10]JUNIO!R241+[10]JULIO!R241+[10]AGOSTO!R241+[10]SEPTIEMBRE!R241+[10]OCTUBRE!R241+[10]NOVIEMBRE!R241+[10]DICIEMBRE!R241</f>
        <v>79.679372369999996</v>
      </c>
      <c r="S244" s="49">
        <v>26.64876883477621</v>
      </c>
      <c r="T244" s="50">
        <f t="shared" si="20"/>
        <v>106.3281412047762</v>
      </c>
    </row>
    <row r="245" spans="1:32" s="51" customFormat="1" ht="13.5" x14ac:dyDescent="0.25">
      <c r="A245" s="459">
        <v>293</v>
      </c>
      <c r="B245" s="455" t="s">
        <v>597</v>
      </c>
      <c r="C245" s="464" t="s">
        <v>738</v>
      </c>
      <c r="D245" s="457">
        <v>547.13536699999997</v>
      </c>
      <c r="E245" s="458">
        <v>173.83529200000001</v>
      </c>
      <c r="F245" s="458">
        <v>0</v>
      </c>
      <c r="G245" s="457">
        <v>60.000007999999987</v>
      </c>
      <c r="H245" s="454">
        <f t="shared" si="16"/>
        <v>313.30006700000001</v>
      </c>
      <c r="I245" s="457">
        <v>485.35898904021417</v>
      </c>
      <c r="J245" s="457">
        <v>177.74868439614943</v>
      </c>
      <c r="K245" s="457">
        <v>0</v>
      </c>
      <c r="L245" s="457">
        <v>57.947259619999997</v>
      </c>
      <c r="M245" s="457">
        <f t="shared" si="19"/>
        <v>249.66304502406473</v>
      </c>
      <c r="N245" s="454">
        <f t="shared" si="17"/>
        <v>-20.311844355888784</v>
      </c>
      <c r="O245" s="49">
        <f>'[10]ENERO '!O242+[10]FEBRERO!O242+[10]MARZO!O242+[10]ABRIL!O242+[10]MAYO!O242+[10]JUNIO!O242+[10]JULIO!O242+[10]AGOSTO!O242+[10]SEPTIEMBRE!O242+[10]OCTUBRE!O242+[10]NOVIEMBRE!O242+[10]DICIEMBRE!O242</f>
        <v>113.00000900000001</v>
      </c>
      <c r="P245" s="49">
        <f>'[10]ENERO '!P242+[10]FEBRERO!P242+[10]MARZO!P242+[10]ABRIL!P242+[10]MAYO!P242+[10]JUNIO!P242+[10]JULIO!P242+[10]AGOSTO!P242+[10]SEPTIEMBRE!P242+[10]OCTUBRE!P242+[10]NOVIEMBRE!P242+[10]DICIEMBRE!P242</f>
        <v>60.835282999999997</v>
      </c>
      <c r="Q245" s="50">
        <f t="shared" si="18"/>
        <v>173.83529200000001</v>
      </c>
      <c r="R245" s="49">
        <f>'[10]ENERO '!R242+[10]FEBRERO!R242+[10]MARZO!R242+[10]ABRIL!R242+[10]MAYO!R242+[10]JUNIO!R242+[10]JULIO!R242+[10]AGOSTO!R242+[10]SEPTIEMBRE!R242+[10]OCTUBRE!R242+[10]NOVIEMBRE!R242+[10]DICIEMBRE!R242</f>
        <v>112.13948961999999</v>
      </c>
      <c r="S245" s="49">
        <v>65.609194776149437</v>
      </c>
      <c r="T245" s="50">
        <f t="shared" si="20"/>
        <v>177.74868439614943</v>
      </c>
    </row>
    <row r="246" spans="1:32" s="51" customFormat="1" ht="13.5" x14ac:dyDescent="0.25">
      <c r="A246" s="459">
        <v>294</v>
      </c>
      <c r="B246" s="455" t="s">
        <v>597</v>
      </c>
      <c r="C246" s="464" t="s">
        <v>739</v>
      </c>
      <c r="D246" s="457">
        <v>363.04806899999994</v>
      </c>
      <c r="E246" s="458">
        <v>112.908011</v>
      </c>
      <c r="F246" s="458">
        <v>0</v>
      </c>
      <c r="G246" s="457">
        <v>40.000004999999987</v>
      </c>
      <c r="H246" s="454">
        <f t="shared" si="16"/>
        <v>210.14005299999997</v>
      </c>
      <c r="I246" s="457">
        <v>310.21976105119779</v>
      </c>
      <c r="J246" s="457">
        <v>111.26647520531608</v>
      </c>
      <c r="K246" s="457">
        <v>0</v>
      </c>
      <c r="L246" s="457">
        <v>39.379832140000005</v>
      </c>
      <c r="M246" s="457">
        <f t="shared" si="19"/>
        <v>159.57345370588172</v>
      </c>
      <c r="N246" s="454">
        <f t="shared" si="17"/>
        <v>-24.063284734261607</v>
      </c>
      <c r="O246" s="49">
        <f>'[10]ENERO '!O243+[10]FEBRERO!O243+[10]MARZO!O243+[10]ABRIL!O243+[10]MAYO!O243+[10]JUNIO!O243+[10]JULIO!O243+[10]AGOSTO!O243+[10]SEPTIEMBRE!O243+[10]OCTUBRE!O243+[10]NOVIEMBRE!O243+[10]DICIEMBRE!O243</f>
        <v>81.000005000000002</v>
      </c>
      <c r="P246" s="49">
        <f>'[10]ENERO '!P243+[10]FEBRERO!P243+[10]MARZO!P243+[10]ABRIL!P243+[10]MAYO!P243+[10]JUNIO!P243+[10]JULIO!P243+[10]AGOSTO!P243+[10]SEPTIEMBRE!P243+[10]OCTUBRE!P243+[10]NOVIEMBRE!P243+[10]DICIEMBRE!P243</f>
        <v>31.908006000000004</v>
      </c>
      <c r="Q246" s="50">
        <f t="shared" si="18"/>
        <v>112.908011</v>
      </c>
      <c r="R246" s="49">
        <f>'[10]ENERO '!R243+[10]FEBRERO!R243+[10]MARZO!R243+[10]ABRIL!R243+[10]MAYO!R243+[10]JUNIO!R243+[10]JULIO!R243+[10]AGOSTO!R243+[10]SEPTIEMBRE!R243+[10]OCTUBRE!R243+[10]NOVIEMBRE!R243+[10]DICIEMBRE!R243</f>
        <v>78.192665129999995</v>
      </c>
      <c r="S246" s="49">
        <v>33.073810075316089</v>
      </c>
      <c r="T246" s="50">
        <f t="shared" si="20"/>
        <v>111.26647520531608</v>
      </c>
    </row>
    <row r="247" spans="1:32" s="51" customFormat="1" ht="27" x14ac:dyDescent="0.25">
      <c r="A247" s="459">
        <v>295</v>
      </c>
      <c r="B247" s="455" t="s">
        <v>597</v>
      </c>
      <c r="C247" s="464" t="s">
        <v>740</v>
      </c>
      <c r="D247" s="457">
        <v>128.799654</v>
      </c>
      <c r="E247" s="458">
        <v>48.813916000000006</v>
      </c>
      <c r="F247" s="458">
        <v>0</v>
      </c>
      <c r="G247" s="457">
        <v>20.082553000000001</v>
      </c>
      <c r="H247" s="454">
        <f t="shared" si="16"/>
        <v>59.903184999999993</v>
      </c>
      <c r="I247" s="457">
        <v>104.53302892802974</v>
      </c>
      <c r="J247" s="457">
        <v>34.894628855154011</v>
      </c>
      <c r="K247" s="457">
        <v>0</v>
      </c>
      <c r="L247" s="457">
        <v>15.86781994</v>
      </c>
      <c r="M247" s="457">
        <f t="shared" si="19"/>
        <v>53.770580132875722</v>
      </c>
      <c r="N247" s="454">
        <f t="shared" si="17"/>
        <v>-10.23752721516272</v>
      </c>
      <c r="O247" s="49">
        <f>'[10]ENERO '!O244+[10]FEBRERO!O244+[10]MARZO!O244+[10]ABRIL!O244+[10]MAYO!O244+[10]JUNIO!O244+[10]JULIO!O244+[10]AGOSTO!O244+[10]SEPTIEMBRE!O244+[10]OCTUBRE!O244+[10]NOVIEMBRE!O244+[10]DICIEMBRE!O244</f>
        <v>42.459361000000008</v>
      </c>
      <c r="P247" s="49">
        <f>'[10]ENERO '!P244+[10]FEBRERO!P244+[10]MARZO!P244+[10]ABRIL!P244+[10]MAYO!P244+[10]JUNIO!P244+[10]JULIO!P244+[10]AGOSTO!P244+[10]SEPTIEMBRE!P244+[10]OCTUBRE!P244+[10]NOVIEMBRE!P244+[10]DICIEMBRE!P244</f>
        <v>6.3545550000000004</v>
      </c>
      <c r="Q247" s="50">
        <f t="shared" si="18"/>
        <v>48.813916000000006</v>
      </c>
      <c r="R247" s="49">
        <f>'[10]ENERO '!R244+[10]FEBRERO!R244+[10]MARZO!R244+[10]ABRIL!R244+[10]MAYO!R244+[10]JUNIO!R244+[10]JULIO!R244+[10]AGOSTO!R244+[10]SEPTIEMBRE!R244+[10]OCTUBRE!R244+[10]NOVIEMBRE!R244+[10]DICIEMBRE!R244</f>
        <v>29.091019559999999</v>
      </c>
      <c r="S247" s="49">
        <v>5.8036092951540104</v>
      </c>
      <c r="T247" s="50">
        <f t="shared" si="20"/>
        <v>34.894628855154011</v>
      </c>
    </row>
    <row r="248" spans="1:32" s="51" customFormat="1" ht="13.5" x14ac:dyDescent="0.25">
      <c r="A248" s="459">
        <v>296</v>
      </c>
      <c r="B248" s="455" t="s">
        <v>495</v>
      </c>
      <c r="C248" s="464" t="s">
        <v>741</v>
      </c>
      <c r="D248" s="457">
        <v>6427.8382550000015</v>
      </c>
      <c r="E248" s="458">
        <v>4336.9760177100006</v>
      </c>
      <c r="F248" s="458">
        <v>0</v>
      </c>
      <c r="G248" s="457">
        <v>146.62738146000004</v>
      </c>
      <c r="H248" s="454">
        <f t="shared" si="16"/>
        <v>1944.2348558300009</v>
      </c>
      <c r="I248" s="457">
        <v>318.34327508392107</v>
      </c>
      <c r="J248" s="457">
        <v>355.68033149999997</v>
      </c>
      <c r="K248" s="457">
        <v>0</v>
      </c>
      <c r="L248" s="457">
        <v>497.19567895</v>
      </c>
      <c r="M248" s="457">
        <f t="shared" si="19"/>
        <v>-534.5327353660789</v>
      </c>
      <c r="N248" s="454">
        <f t="shared" si="17"/>
        <v>-127.49321841254022</v>
      </c>
      <c r="O248" s="49">
        <f>'[10]ENERO '!O245+[10]FEBRERO!O245+[10]MARZO!O245+[10]ABRIL!O245+[10]MAYO!O245+[10]JUNIO!O245+[10]JULIO!O245+[10]AGOSTO!O245+[10]SEPTIEMBRE!O245+[10]OCTUBRE!O245+[10]NOVIEMBRE!O245+[10]DICIEMBRE!O245</f>
        <v>115.54290270999998</v>
      </c>
      <c r="P248" s="49">
        <f>'[10]ENERO '!P245+[10]FEBRERO!P245+[10]MARZO!P245+[10]ABRIL!P245+[10]MAYO!P245+[10]JUNIO!P245+[10]JULIO!P245+[10]AGOSTO!P245+[10]SEPTIEMBRE!P245+[10]OCTUBRE!P245+[10]NOVIEMBRE!P245+[10]DICIEMBRE!P245</f>
        <v>4221.4331150000007</v>
      </c>
      <c r="Q248" s="50">
        <f t="shared" si="18"/>
        <v>4336.9760177100006</v>
      </c>
      <c r="R248" s="49">
        <f>'[10]ENERO '!R245+[10]FEBRERO!R245+[10]MARZO!R245+[10]ABRIL!R245+[10]MAYO!R245+[10]JUNIO!R245+[10]JULIO!R245+[10]AGOSTO!R245+[10]SEPTIEMBRE!R245+[10]OCTUBRE!R245+[10]NOVIEMBRE!R245+[10]DICIEMBRE!R245</f>
        <v>355.68033149999997</v>
      </c>
      <c r="S248" s="49">
        <v>0</v>
      </c>
      <c r="T248" s="50">
        <f t="shared" si="20"/>
        <v>355.68033149999997</v>
      </c>
    </row>
    <row r="249" spans="1:32" s="51" customFormat="1" ht="13.5" x14ac:dyDescent="0.25">
      <c r="A249" s="459">
        <v>297</v>
      </c>
      <c r="B249" s="455" t="s">
        <v>505</v>
      </c>
      <c r="C249" s="464" t="s">
        <v>742</v>
      </c>
      <c r="D249" s="457">
        <v>558.22952099999998</v>
      </c>
      <c r="E249" s="458">
        <v>104.634209</v>
      </c>
      <c r="F249" s="458">
        <v>0</v>
      </c>
      <c r="G249" s="457">
        <v>127.014634</v>
      </c>
      <c r="H249" s="454">
        <f t="shared" si="16"/>
        <v>326.58067799999998</v>
      </c>
      <c r="I249" s="457">
        <v>409.41710306657995</v>
      </c>
      <c r="J249" s="457">
        <v>96.874648464728367</v>
      </c>
      <c r="K249" s="457">
        <v>0</v>
      </c>
      <c r="L249" s="457">
        <v>101.94303651999999</v>
      </c>
      <c r="M249" s="457">
        <f t="shared" si="19"/>
        <v>210.59941808185161</v>
      </c>
      <c r="N249" s="454">
        <f t="shared" si="17"/>
        <v>-35.513815645317628</v>
      </c>
      <c r="O249" s="49">
        <f>'[10]ENERO '!O246+[10]FEBRERO!O246+[10]MARZO!O246+[10]ABRIL!O246+[10]MAYO!O246+[10]JUNIO!O246+[10]JULIO!O246+[10]AGOSTO!O246+[10]SEPTIEMBRE!O246+[10]OCTUBRE!O246+[10]NOVIEMBRE!O246+[10]DICIEMBRE!O246</f>
        <v>75.158040999999997</v>
      </c>
      <c r="P249" s="49">
        <f>'[10]ENERO '!P246+[10]FEBRERO!P246+[10]MARZO!P246+[10]ABRIL!P246+[10]MAYO!P246+[10]JUNIO!P246+[10]JULIO!P246+[10]AGOSTO!P246+[10]SEPTIEMBRE!P246+[10]OCTUBRE!P246+[10]NOVIEMBRE!P246+[10]DICIEMBRE!P246</f>
        <v>29.476168000000001</v>
      </c>
      <c r="Q249" s="50">
        <f t="shared" si="18"/>
        <v>104.634209</v>
      </c>
      <c r="R249" s="49">
        <f>'[10]ENERO '!R246+[10]FEBRERO!R246+[10]MARZO!R246+[10]ABRIL!R246+[10]MAYO!R246+[10]JUNIO!R246+[10]JULIO!R246+[10]AGOSTO!R246+[10]SEPTIEMBRE!R246+[10]OCTUBRE!R246+[10]NOVIEMBRE!R246+[10]DICIEMBRE!R246</f>
        <v>75.539946579999992</v>
      </c>
      <c r="S249" s="49">
        <v>21.334701884728371</v>
      </c>
      <c r="T249" s="50">
        <f t="shared" si="20"/>
        <v>96.874648464728367</v>
      </c>
    </row>
    <row r="250" spans="1:32" s="57" customFormat="1" ht="13.5" x14ac:dyDescent="0.25">
      <c r="A250" s="459">
        <v>298</v>
      </c>
      <c r="B250" s="455" t="s">
        <v>495</v>
      </c>
      <c r="C250" s="464" t="s">
        <v>743</v>
      </c>
      <c r="D250" s="457">
        <v>3798.8999999999992</v>
      </c>
      <c r="E250" s="458">
        <v>2444.16</v>
      </c>
      <c r="F250" s="458">
        <v>0</v>
      </c>
      <c r="G250" s="457">
        <v>558.569613</v>
      </c>
      <c r="H250" s="454">
        <f t="shared" si="16"/>
        <v>796.17038699999932</v>
      </c>
      <c r="I250" s="457">
        <v>0</v>
      </c>
      <c r="J250" s="457">
        <v>0</v>
      </c>
      <c r="K250" s="457">
        <v>0</v>
      </c>
      <c r="L250" s="457">
        <v>0</v>
      </c>
      <c r="M250" s="457">
        <f t="shared" si="19"/>
        <v>0</v>
      </c>
      <c r="N250" s="454" t="str">
        <f t="shared" si="17"/>
        <v>N.A.</v>
      </c>
      <c r="O250" s="55">
        <f>'[10]ENERO '!O247+[10]FEBRERO!O247+[10]MARZO!O247+[10]ABRIL!O247+[10]MAYO!O247+[10]JUNIO!O247+[10]JULIO!O247+[10]AGOSTO!O247+[10]SEPTIEMBRE!O247+[10]OCTUBRE!O247+[10]NOVIEMBRE!O247+[10]DICIEMBRE!O247</f>
        <v>434.16</v>
      </c>
      <c r="P250" s="55">
        <f>'[10]ENERO '!P247+[10]FEBRERO!P247+[10]MARZO!P247+[10]ABRIL!P247+[10]MAYO!P247+[10]JUNIO!P247+[10]JULIO!P247+[10]AGOSTO!P247+[10]SEPTIEMBRE!P247+[10]OCTUBRE!P247+[10]NOVIEMBRE!P247+[10]DICIEMBRE!P247</f>
        <v>2010</v>
      </c>
      <c r="Q250" s="56">
        <f t="shared" si="18"/>
        <v>2444.16</v>
      </c>
      <c r="R250" s="55">
        <f>'[10]ENERO '!R247+[10]FEBRERO!R247+[10]MARZO!R247+[10]ABRIL!R247+[10]MAYO!R247+[10]JUNIO!R247+[10]JULIO!R247+[10]AGOSTO!R247+[10]SEPTIEMBRE!R247+[10]OCTUBRE!R247+[10]NOVIEMBRE!R247+[10]DICIEMBRE!R247</f>
        <v>0</v>
      </c>
      <c r="S250" s="55">
        <v>0</v>
      </c>
      <c r="T250" s="56">
        <f t="shared" si="20"/>
        <v>0</v>
      </c>
      <c r="W250" s="51"/>
      <c r="X250" s="51"/>
      <c r="Y250" s="51"/>
      <c r="Z250" s="51"/>
      <c r="AA250" s="51"/>
      <c r="AB250" s="51"/>
      <c r="AC250" s="51"/>
      <c r="AD250" s="51"/>
      <c r="AE250" s="51"/>
      <c r="AF250" s="51"/>
    </row>
    <row r="251" spans="1:32" s="51" customFormat="1" ht="27" x14ac:dyDescent="0.25">
      <c r="A251" s="459">
        <v>300</v>
      </c>
      <c r="B251" s="455" t="s">
        <v>505</v>
      </c>
      <c r="C251" s="464" t="s">
        <v>744</v>
      </c>
      <c r="D251" s="457">
        <v>505.20493699999992</v>
      </c>
      <c r="E251" s="458">
        <v>28.14</v>
      </c>
      <c r="F251" s="458">
        <v>0</v>
      </c>
      <c r="G251" s="457">
        <v>24.12</v>
      </c>
      <c r="H251" s="454">
        <f t="shared" si="16"/>
        <v>452.94493699999992</v>
      </c>
      <c r="I251" s="457">
        <v>108.19270072122703</v>
      </c>
      <c r="J251" s="457">
        <v>37.380444241236532</v>
      </c>
      <c r="K251" s="457">
        <v>0</v>
      </c>
      <c r="L251" s="457">
        <v>15.159184</v>
      </c>
      <c r="M251" s="457">
        <f t="shared" si="19"/>
        <v>55.653072479990499</v>
      </c>
      <c r="N251" s="454">
        <f t="shared" si="17"/>
        <v>-87.71306003581833</v>
      </c>
      <c r="O251" s="49">
        <f>'[10]ENERO '!O248+[10]FEBRERO!O248+[10]MARZO!O248+[10]ABRIL!O248+[10]MAYO!O248+[10]JUNIO!O248+[10]JULIO!O248+[10]AGOSTO!O248+[10]SEPTIEMBRE!O248+[10]OCTUBRE!O248+[10]NOVIEMBRE!O248+[10]DICIEMBRE!O248</f>
        <v>28.14</v>
      </c>
      <c r="P251" s="49">
        <f>'[10]ENERO '!P248+[10]FEBRERO!P248+[10]MARZO!P248+[10]ABRIL!P248+[10]MAYO!P248+[10]JUNIO!P248+[10]JULIO!P248+[10]AGOSTO!P248+[10]SEPTIEMBRE!P248+[10]OCTUBRE!P248+[10]NOVIEMBRE!P248+[10]DICIEMBRE!P248</f>
        <v>0</v>
      </c>
      <c r="Q251" s="50">
        <f t="shared" si="18"/>
        <v>28.14</v>
      </c>
      <c r="R251" s="49">
        <f>'[10]ENERO '!R248+[10]FEBRERO!R248+[10]MARZO!R248+[10]ABRIL!R248+[10]MAYO!R248+[10]JUNIO!R248+[10]JULIO!R248+[10]AGOSTO!R248+[10]SEPTIEMBRE!R248+[10]OCTUBRE!R248+[10]NOVIEMBRE!R248+[10]DICIEMBRE!R248</f>
        <v>24.645412939999996</v>
      </c>
      <c r="S251" s="49">
        <v>12.735031301236539</v>
      </c>
      <c r="T251" s="50">
        <f t="shared" si="20"/>
        <v>37.380444241236532</v>
      </c>
    </row>
    <row r="252" spans="1:32" s="51" customFormat="1" ht="27" x14ac:dyDescent="0.25">
      <c r="A252" s="459">
        <v>304</v>
      </c>
      <c r="B252" s="455" t="s">
        <v>505</v>
      </c>
      <c r="C252" s="464" t="s">
        <v>745</v>
      </c>
      <c r="D252" s="457">
        <v>1827.0166950000005</v>
      </c>
      <c r="E252" s="458">
        <v>35.955643999999999</v>
      </c>
      <c r="F252" s="458">
        <v>0</v>
      </c>
      <c r="G252" s="457">
        <v>0</v>
      </c>
      <c r="H252" s="454">
        <f t="shared" si="16"/>
        <v>1791.0610510000006</v>
      </c>
      <c r="I252" s="457">
        <v>0</v>
      </c>
      <c r="J252" s="457">
        <v>0</v>
      </c>
      <c r="K252" s="457">
        <v>0</v>
      </c>
      <c r="L252" s="457">
        <v>0</v>
      </c>
      <c r="M252" s="457">
        <f t="shared" si="19"/>
        <v>0</v>
      </c>
      <c r="N252" s="454" t="str">
        <f t="shared" si="17"/>
        <v>N.A.</v>
      </c>
      <c r="O252" s="49">
        <f>'[10]ENERO '!O249+[10]FEBRERO!O249+[10]MARZO!O249+[10]ABRIL!O249+[10]MAYO!O249+[10]JUNIO!O249+[10]JULIO!O249+[10]AGOSTO!O249+[10]SEPTIEMBRE!O249+[10]OCTUBRE!O249+[10]NOVIEMBRE!O249+[10]DICIEMBRE!O249</f>
        <v>0</v>
      </c>
      <c r="P252" s="49">
        <f>'[10]ENERO '!P249+[10]FEBRERO!P249+[10]MARZO!P249+[10]ABRIL!P249+[10]MAYO!P249+[10]JUNIO!P249+[10]JULIO!P249+[10]AGOSTO!P249+[10]SEPTIEMBRE!P249+[10]OCTUBRE!P249+[10]NOVIEMBRE!P249+[10]DICIEMBRE!P249</f>
        <v>35.955643999999999</v>
      </c>
      <c r="Q252" s="50">
        <f t="shared" si="18"/>
        <v>35.955643999999999</v>
      </c>
      <c r="R252" s="49">
        <f>'[10]ENERO '!R249+[10]FEBRERO!R249+[10]MARZO!R249+[10]ABRIL!R249+[10]MAYO!R249+[10]JUNIO!R249+[10]JULIO!R249+[10]AGOSTO!R249+[10]SEPTIEMBRE!R249+[10]OCTUBRE!R249+[10]NOVIEMBRE!R249+[10]DICIEMBRE!R249</f>
        <v>0</v>
      </c>
      <c r="S252" s="49">
        <v>0</v>
      </c>
      <c r="T252" s="50">
        <f t="shared" si="20"/>
        <v>0</v>
      </c>
    </row>
    <row r="253" spans="1:32" s="51" customFormat="1" ht="13.5" x14ac:dyDescent="0.25">
      <c r="A253" s="459">
        <v>305</v>
      </c>
      <c r="B253" s="455" t="s">
        <v>509</v>
      </c>
      <c r="C253" s="464" t="s">
        <v>746</v>
      </c>
      <c r="D253" s="457">
        <v>75.011471000000014</v>
      </c>
      <c r="E253" s="458">
        <v>28.971999</v>
      </c>
      <c r="F253" s="458">
        <v>0</v>
      </c>
      <c r="G253" s="457">
        <v>8.104139</v>
      </c>
      <c r="H253" s="454">
        <f t="shared" si="16"/>
        <v>37.935333000000014</v>
      </c>
      <c r="I253" s="457">
        <v>67.781363109031233</v>
      </c>
      <c r="J253" s="457">
        <v>26.20984314942454</v>
      </c>
      <c r="K253" s="457">
        <v>0</v>
      </c>
      <c r="L253" s="457">
        <v>6.7055713499999996</v>
      </c>
      <c r="M253" s="457">
        <f t="shared" si="19"/>
        <v>34.86594860960669</v>
      </c>
      <c r="N253" s="454">
        <f t="shared" si="17"/>
        <v>-8.0910964730250896</v>
      </c>
      <c r="O253" s="49">
        <f>'[10]ENERO '!O250+[10]FEBRERO!O250+[10]MARZO!O250+[10]ABRIL!O250+[10]MAYO!O250+[10]JUNIO!O250+[10]JULIO!O250+[10]AGOSTO!O250+[10]SEPTIEMBRE!O250+[10]OCTUBRE!O250+[10]NOVIEMBRE!O250+[10]DICIEMBRE!O250</f>
        <v>16.723381</v>
      </c>
      <c r="P253" s="49">
        <f>'[10]ENERO '!P250+[10]FEBRERO!P250+[10]MARZO!P250+[10]ABRIL!P250+[10]MAYO!P250+[10]JUNIO!P250+[10]JULIO!P250+[10]AGOSTO!P250+[10]SEPTIEMBRE!P250+[10]OCTUBRE!P250+[10]NOVIEMBRE!P250+[10]DICIEMBRE!P250</f>
        <v>12.248618</v>
      </c>
      <c r="Q253" s="50">
        <f t="shared" si="18"/>
        <v>28.971999</v>
      </c>
      <c r="R253" s="49">
        <f>'[10]ENERO '!R250+[10]FEBRERO!R250+[10]MARZO!R250+[10]ABRIL!R250+[10]MAYO!R250+[10]JUNIO!R250+[10]JULIO!R250+[10]AGOSTO!R250+[10]SEPTIEMBRE!R250+[10]OCTUBRE!R250+[10]NOVIEMBRE!R250+[10]DICIEMBRE!R250</f>
        <v>12.976615839999999</v>
      </c>
      <c r="S253" s="49">
        <v>13.233227309424541</v>
      </c>
      <c r="T253" s="50">
        <f t="shared" si="20"/>
        <v>26.20984314942454</v>
      </c>
    </row>
    <row r="254" spans="1:32" s="51" customFormat="1" ht="13.5" x14ac:dyDescent="0.25">
      <c r="A254" s="455">
        <v>306</v>
      </c>
      <c r="B254" s="455" t="s">
        <v>509</v>
      </c>
      <c r="C254" s="464" t="s">
        <v>747</v>
      </c>
      <c r="D254" s="457">
        <v>507.82018899999997</v>
      </c>
      <c r="E254" s="458">
        <v>151.44933900000001</v>
      </c>
      <c r="F254" s="458">
        <v>0</v>
      </c>
      <c r="G254" s="457">
        <v>76.243118999999993</v>
      </c>
      <c r="H254" s="454">
        <f t="shared" si="16"/>
        <v>280.12773099999998</v>
      </c>
      <c r="I254" s="457">
        <v>458.03461498321491</v>
      </c>
      <c r="J254" s="457">
        <v>147.18721435876068</v>
      </c>
      <c r="K254" s="457">
        <v>0</v>
      </c>
      <c r="L254" s="457">
        <v>75.239697280000001</v>
      </c>
      <c r="M254" s="457">
        <f t="shared" si="19"/>
        <v>235.60770334445422</v>
      </c>
      <c r="N254" s="454">
        <f t="shared" si="17"/>
        <v>-15.892759883720961</v>
      </c>
      <c r="O254" s="49">
        <f>'[10]ENERO '!O251+[10]FEBRERO!O251+[10]MARZO!O251+[10]ABRIL!O251+[10]MAYO!O251+[10]JUNIO!O251+[10]JULIO!O251+[10]AGOSTO!O251+[10]SEPTIEMBRE!O251+[10]OCTUBRE!O251+[10]NOVIEMBRE!O251+[10]DICIEMBRE!O251</f>
        <v>104.61917300000002</v>
      </c>
      <c r="P254" s="49">
        <f>'[10]ENERO '!P251+[10]FEBRERO!P251+[10]MARZO!P251+[10]ABRIL!P251+[10]MAYO!P251+[10]JUNIO!P251+[10]JULIO!P251+[10]AGOSTO!P251+[10]SEPTIEMBRE!P251+[10]OCTUBRE!P251+[10]NOVIEMBRE!P251+[10]DICIEMBRE!P251</f>
        <v>46.830165999999991</v>
      </c>
      <c r="Q254" s="50">
        <f t="shared" si="18"/>
        <v>151.44933900000001</v>
      </c>
      <c r="R254" s="49">
        <f>'[10]ENERO '!R251+[10]FEBRERO!R251+[10]MARZO!R251+[10]ABRIL!R251+[10]MAYO!R251+[10]JUNIO!R251+[10]JULIO!R251+[10]AGOSTO!R251+[10]SEPTIEMBRE!R251+[10]OCTUBRE!R251+[10]NOVIEMBRE!R251+[10]DICIEMBRE!R251</f>
        <v>97.911836340000008</v>
      </c>
      <c r="S254" s="49">
        <v>49.275378018760669</v>
      </c>
      <c r="T254" s="50">
        <f t="shared" si="20"/>
        <v>147.18721435876068</v>
      </c>
    </row>
    <row r="255" spans="1:32" s="51" customFormat="1" ht="27" x14ac:dyDescent="0.25">
      <c r="A255" s="455">
        <v>307</v>
      </c>
      <c r="B255" s="455" t="s">
        <v>597</v>
      </c>
      <c r="C255" s="464" t="s">
        <v>748</v>
      </c>
      <c r="D255" s="457">
        <v>258.92365700000011</v>
      </c>
      <c r="E255" s="458">
        <v>140.85569400000003</v>
      </c>
      <c r="F255" s="458">
        <v>0</v>
      </c>
      <c r="G255" s="457">
        <v>94.262066000000004</v>
      </c>
      <c r="H255" s="454">
        <f t="shared" si="16"/>
        <v>23.805897000000073</v>
      </c>
      <c r="I255" s="457">
        <v>447.08340688256999</v>
      </c>
      <c r="J255" s="457">
        <v>124.49653800948889</v>
      </c>
      <c r="K255" s="457">
        <v>0</v>
      </c>
      <c r="L255" s="457">
        <v>92.612340369999998</v>
      </c>
      <c r="M255" s="457">
        <f t="shared" si="19"/>
        <v>229.97452850308113</v>
      </c>
      <c r="N255" s="454" t="str">
        <f t="shared" si="17"/>
        <v>500&lt;</v>
      </c>
      <c r="O255" s="49">
        <f>'[10]ENERO '!O252+[10]FEBRERO!O252+[10]MARZO!O252+[10]ABRIL!O252+[10]MAYO!O252+[10]JUNIO!O252+[10]JULIO!O252+[10]AGOSTO!O252+[10]SEPTIEMBRE!O252+[10]OCTUBRE!O252+[10]NOVIEMBRE!O252+[10]DICIEMBRE!O252</f>
        <v>114.09531800000002</v>
      </c>
      <c r="P255" s="49">
        <f>'[10]ENERO '!P252+[10]FEBRERO!P252+[10]MARZO!P252+[10]ABRIL!P252+[10]MAYO!P252+[10]JUNIO!P252+[10]JULIO!P252+[10]AGOSTO!P252+[10]SEPTIEMBRE!P252+[10]OCTUBRE!P252+[10]NOVIEMBRE!P252+[10]DICIEMBRE!P252</f>
        <v>26.760375999999997</v>
      </c>
      <c r="Q255" s="50">
        <f t="shared" si="18"/>
        <v>140.85569400000003</v>
      </c>
      <c r="R255" s="49">
        <f>'[10]ENERO '!R252+[10]FEBRERO!R252+[10]MARZO!R252+[10]ABRIL!R252+[10]MAYO!R252+[10]JUNIO!R252+[10]JULIO!R252+[10]AGOSTO!R252+[10]SEPTIEMBRE!R252+[10]OCTUBRE!R252+[10]NOVIEMBRE!R252+[10]DICIEMBRE!R252</f>
        <v>97.195099260000021</v>
      </c>
      <c r="S255" s="49">
        <v>27.30143874948886</v>
      </c>
      <c r="T255" s="50">
        <f t="shared" si="20"/>
        <v>124.49653800948889</v>
      </c>
    </row>
    <row r="256" spans="1:32" s="51" customFormat="1" ht="27" x14ac:dyDescent="0.25">
      <c r="A256" s="455">
        <v>308</v>
      </c>
      <c r="B256" s="455" t="s">
        <v>597</v>
      </c>
      <c r="C256" s="464" t="s">
        <v>749</v>
      </c>
      <c r="D256" s="457">
        <v>444.28408899999999</v>
      </c>
      <c r="E256" s="458">
        <v>146.40922500000005</v>
      </c>
      <c r="F256" s="458">
        <v>0</v>
      </c>
      <c r="G256" s="457">
        <v>61.786174000000003</v>
      </c>
      <c r="H256" s="454">
        <f t="shared" si="16"/>
        <v>236.08868999999993</v>
      </c>
      <c r="I256" s="457">
        <v>420.05177906438752</v>
      </c>
      <c r="J256" s="457">
        <v>141.30951221212257</v>
      </c>
      <c r="K256" s="457">
        <v>0</v>
      </c>
      <c r="L256" s="457">
        <v>62.672494569999998</v>
      </c>
      <c r="M256" s="457">
        <f t="shared" si="19"/>
        <v>216.06977228226495</v>
      </c>
      <c r="N256" s="454">
        <f t="shared" si="17"/>
        <v>-8.4794056495188244</v>
      </c>
      <c r="O256" s="49">
        <f>'[10]ENERO '!O253+[10]FEBRERO!O253+[10]MARZO!O253+[10]ABRIL!O253+[10]MAYO!O253+[10]JUNIO!O253+[10]JULIO!O253+[10]AGOSTO!O253+[10]SEPTIEMBRE!O253+[10]OCTUBRE!O253+[10]NOVIEMBRE!O253+[10]DICIEMBRE!O253</f>
        <v>107.18435600000002</v>
      </c>
      <c r="P256" s="49">
        <f>'[10]ENERO '!P253+[10]FEBRERO!P253+[10]MARZO!P253+[10]ABRIL!P253+[10]MAYO!P253+[10]JUNIO!P253+[10]JULIO!P253+[10]AGOSTO!P253+[10]SEPTIEMBRE!P253+[10]OCTUBRE!P253+[10]NOVIEMBRE!P253+[10]DICIEMBRE!P253</f>
        <v>39.224869000000012</v>
      </c>
      <c r="Q256" s="50">
        <f t="shared" si="18"/>
        <v>146.40922500000005</v>
      </c>
      <c r="R256" s="49">
        <f>'[10]ENERO '!R253+[10]FEBRERO!R253+[10]MARZO!R253+[10]ABRIL!R253+[10]MAYO!R253+[10]JUNIO!R253+[10]JULIO!R253+[10]AGOSTO!R253+[10]SEPTIEMBRE!R253+[10]OCTUBRE!R253+[10]NOVIEMBRE!R253+[10]DICIEMBRE!R253</f>
        <v>99.51012080000001</v>
      </c>
      <c r="S256" s="49">
        <v>41.79939141212256</v>
      </c>
      <c r="T256" s="50">
        <f t="shared" si="20"/>
        <v>141.30951221212257</v>
      </c>
    </row>
    <row r="257" spans="1:20" s="51" customFormat="1" ht="27" x14ac:dyDescent="0.25">
      <c r="A257" s="455">
        <v>309</v>
      </c>
      <c r="B257" s="455" t="s">
        <v>597</v>
      </c>
      <c r="C257" s="464" t="s">
        <v>750</v>
      </c>
      <c r="D257" s="457">
        <v>2102.3222950000004</v>
      </c>
      <c r="E257" s="458">
        <v>1127.8902949999999</v>
      </c>
      <c r="F257" s="458">
        <v>0</v>
      </c>
      <c r="G257" s="457">
        <v>52.795986999999997</v>
      </c>
      <c r="H257" s="454">
        <f t="shared" si="16"/>
        <v>921.6360130000005</v>
      </c>
      <c r="I257" s="457">
        <v>195.78010131470847</v>
      </c>
      <c r="J257" s="457">
        <v>39.507603650000007</v>
      </c>
      <c r="K257" s="457">
        <v>0</v>
      </c>
      <c r="L257" s="457">
        <v>55.565480310000005</v>
      </c>
      <c r="M257" s="457">
        <f t="shared" si="19"/>
        <v>100.70701735470846</v>
      </c>
      <c r="N257" s="454">
        <f t="shared" si="17"/>
        <v>-89.073016252164578</v>
      </c>
      <c r="O257" s="49">
        <f>'[10]ENERO '!O254+[10]FEBRERO!O254+[10]MARZO!O254+[10]ABRIL!O254+[10]MAYO!O254+[10]JUNIO!O254+[10]JULIO!O254+[10]AGOSTO!O254+[10]SEPTIEMBRE!O254+[10]OCTUBRE!O254+[10]NOVIEMBRE!O254+[10]DICIEMBRE!O254</f>
        <v>86.683842999999996</v>
      </c>
      <c r="P257" s="49">
        <f>'[10]ENERO '!P254+[10]FEBRERO!P254+[10]MARZO!P254+[10]ABRIL!P254+[10]MAYO!P254+[10]JUNIO!P254+[10]JULIO!P254+[10]AGOSTO!P254+[10]SEPTIEMBRE!P254+[10]OCTUBRE!P254+[10]NOVIEMBRE!P254+[10]DICIEMBRE!P254</f>
        <v>1041.2064519999999</v>
      </c>
      <c r="Q257" s="50">
        <f t="shared" si="18"/>
        <v>1127.8902949999999</v>
      </c>
      <c r="R257" s="49">
        <f>'[10]ENERO '!R254+[10]FEBRERO!R254+[10]MARZO!R254+[10]ABRIL!R254+[10]MAYO!R254+[10]JUNIO!R254+[10]JULIO!R254+[10]AGOSTO!R254+[10]SEPTIEMBRE!R254+[10]OCTUBRE!R254+[10]NOVIEMBRE!R254+[10]DICIEMBRE!R254</f>
        <v>39.507603650000007</v>
      </c>
      <c r="S257" s="49">
        <v>0</v>
      </c>
      <c r="T257" s="50">
        <f t="shared" si="20"/>
        <v>39.507603650000007</v>
      </c>
    </row>
    <row r="258" spans="1:20" s="51" customFormat="1" ht="13.5" x14ac:dyDescent="0.25">
      <c r="A258" s="459">
        <v>310</v>
      </c>
      <c r="B258" s="455" t="s">
        <v>597</v>
      </c>
      <c r="C258" s="464" t="s">
        <v>751</v>
      </c>
      <c r="D258" s="457">
        <v>140.69999999999996</v>
      </c>
      <c r="E258" s="458">
        <v>67.011933000000013</v>
      </c>
      <c r="F258" s="458">
        <v>0</v>
      </c>
      <c r="G258" s="457">
        <v>40.292479999999998</v>
      </c>
      <c r="H258" s="454">
        <f t="shared" si="16"/>
        <v>33.395586999999949</v>
      </c>
      <c r="I258" s="457">
        <v>126.00482771448264</v>
      </c>
      <c r="J258" s="457">
        <v>41.99958969903534</v>
      </c>
      <c r="K258" s="457">
        <v>0</v>
      </c>
      <c r="L258" s="457">
        <v>19.189813610000002</v>
      </c>
      <c r="M258" s="457">
        <f t="shared" si="19"/>
        <v>64.815424405447303</v>
      </c>
      <c r="N258" s="454">
        <f t="shared" si="17"/>
        <v>94.083800369933314</v>
      </c>
      <c r="O258" s="49">
        <f>'[10]ENERO '!O255+[10]FEBRERO!O255+[10]MARZO!O255+[10]ABRIL!O255+[10]MAYO!O255+[10]JUNIO!O255+[10]JULIO!O255+[10]AGOSTO!O255+[10]SEPTIEMBRE!O255+[10]OCTUBRE!O255+[10]NOVIEMBRE!O255+[10]DICIEMBRE!O255</f>
        <v>46.911933000000005</v>
      </c>
      <c r="P258" s="49">
        <f>'[10]ENERO '!P255+[10]FEBRERO!P255+[10]MARZO!P255+[10]ABRIL!P255+[10]MAYO!P255+[10]JUNIO!P255+[10]JULIO!P255+[10]AGOSTO!P255+[10]SEPTIEMBRE!P255+[10]OCTUBRE!P255+[10]NOVIEMBRE!P255+[10]DICIEMBRE!P255</f>
        <v>20.100000000000005</v>
      </c>
      <c r="Q258" s="50">
        <f t="shared" si="18"/>
        <v>67.011933000000013</v>
      </c>
      <c r="R258" s="49">
        <f>'[10]ENERO '!R255+[10]FEBRERO!R255+[10]MARZO!R255+[10]ABRIL!R255+[10]MAYO!R255+[10]JUNIO!R255+[10]JULIO!R255+[10]AGOSTO!R255+[10]SEPTIEMBRE!R255+[10]OCTUBRE!R255+[10]NOVIEMBRE!R255+[10]DICIEMBRE!R255</f>
        <v>24.733136339999994</v>
      </c>
      <c r="S258" s="49">
        <v>17.266453359035349</v>
      </c>
      <c r="T258" s="50">
        <f t="shared" si="20"/>
        <v>41.99958969903534</v>
      </c>
    </row>
    <row r="259" spans="1:20" s="51" customFormat="1" ht="13.5" x14ac:dyDescent="0.25">
      <c r="A259" s="459">
        <v>311</v>
      </c>
      <c r="B259" s="455" t="s">
        <v>574</v>
      </c>
      <c r="C259" s="464" t="s">
        <v>752</v>
      </c>
      <c r="D259" s="457">
        <v>1110.646203</v>
      </c>
      <c r="E259" s="458">
        <v>355.223139</v>
      </c>
      <c r="F259" s="458">
        <v>0</v>
      </c>
      <c r="G259" s="457">
        <v>401.84133100000003</v>
      </c>
      <c r="H259" s="454">
        <f t="shared" si="16"/>
        <v>353.58173300000004</v>
      </c>
      <c r="I259" s="457">
        <v>2830.8915890603312</v>
      </c>
      <c r="J259" s="457">
        <v>150.9059613</v>
      </c>
      <c r="K259" s="457">
        <v>0</v>
      </c>
      <c r="L259" s="457">
        <v>162.60666710000004</v>
      </c>
      <c r="M259" s="457">
        <f t="shared" si="19"/>
        <v>2517.3789606603314</v>
      </c>
      <c r="N259" s="454" t="str">
        <f t="shared" si="17"/>
        <v>500&lt;</v>
      </c>
      <c r="O259" s="49">
        <f>'[10]ENERO '!O256+[10]FEBRERO!O256+[10]MARZO!O256+[10]ABRIL!O256+[10]MAYO!O256+[10]JUNIO!O256+[10]JULIO!O256+[10]AGOSTO!O256+[10]SEPTIEMBRE!O256+[10]OCTUBRE!O256+[10]NOVIEMBRE!O256+[10]DICIEMBRE!O256</f>
        <v>355.223139</v>
      </c>
      <c r="P259" s="49">
        <f>'[10]ENERO '!P256+[10]FEBRERO!P256+[10]MARZO!P256+[10]ABRIL!P256+[10]MAYO!P256+[10]JUNIO!P256+[10]JULIO!P256+[10]AGOSTO!P256+[10]SEPTIEMBRE!P256+[10]OCTUBRE!P256+[10]NOVIEMBRE!P256+[10]DICIEMBRE!P256</f>
        <v>0</v>
      </c>
      <c r="Q259" s="50">
        <f t="shared" si="18"/>
        <v>355.223139</v>
      </c>
      <c r="R259" s="49">
        <f>'[10]ENERO '!R256+[10]FEBRERO!R256+[10]MARZO!R256+[10]ABRIL!R256+[10]MAYO!R256+[10]JUNIO!R256+[10]JULIO!R256+[10]AGOSTO!R256+[10]SEPTIEMBRE!R256+[10]OCTUBRE!R256+[10]NOVIEMBRE!R256+[10]DICIEMBRE!R256</f>
        <v>150.9059613</v>
      </c>
      <c r="S259" s="49">
        <v>0</v>
      </c>
      <c r="T259" s="50">
        <f t="shared" si="20"/>
        <v>150.9059613</v>
      </c>
    </row>
    <row r="260" spans="1:20" s="51" customFormat="1" ht="13.5" x14ac:dyDescent="0.25">
      <c r="A260" s="455">
        <v>312</v>
      </c>
      <c r="B260" s="455" t="s">
        <v>574</v>
      </c>
      <c r="C260" s="460" t="s">
        <v>753</v>
      </c>
      <c r="D260" s="457">
        <v>165.71847000000002</v>
      </c>
      <c r="E260" s="458">
        <v>30.150000000000002</v>
      </c>
      <c r="F260" s="458">
        <v>0</v>
      </c>
      <c r="G260" s="457">
        <v>24.689533929999996</v>
      </c>
      <c r="H260" s="454">
        <f t="shared" si="16"/>
        <v>110.87893607000002</v>
      </c>
      <c r="I260" s="457">
        <v>1023.565009488983</v>
      </c>
      <c r="J260" s="457">
        <v>27.550774330000003</v>
      </c>
      <c r="K260" s="457">
        <v>0</v>
      </c>
      <c r="L260" s="457">
        <v>25.526510999999996</v>
      </c>
      <c r="M260" s="457">
        <f t="shared" si="19"/>
        <v>970.48772415898304</v>
      </c>
      <c r="N260" s="454" t="str">
        <f t="shared" si="17"/>
        <v>500&lt;</v>
      </c>
      <c r="O260" s="49">
        <f>'[10]ENERO '!O257+[10]FEBRERO!O257+[10]MARZO!O257+[10]ABRIL!O257+[10]MAYO!O257+[10]JUNIO!O257+[10]JULIO!O257+[10]AGOSTO!O257+[10]SEPTIEMBRE!O257+[10]OCTUBRE!O257+[10]NOVIEMBRE!O257+[10]DICIEMBRE!O257</f>
        <v>30.150000000000002</v>
      </c>
      <c r="P260" s="49">
        <f>'[10]ENERO '!P257+[10]FEBRERO!P257+[10]MARZO!P257+[10]ABRIL!P257+[10]MAYO!P257+[10]JUNIO!P257+[10]JULIO!P257+[10]AGOSTO!P257+[10]SEPTIEMBRE!P257+[10]OCTUBRE!P257+[10]NOVIEMBRE!P257+[10]DICIEMBRE!P257</f>
        <v>0</v>
      </c>
      <c r="Q260" s="50">
        <f t="shared" si="18"/>
        <v>30.150000000000002</v>
      </c>
      <c r="R260" s="49">
        <f>'[10]ENERO '!R257+[10]FEBRERO!R257+[10]MARZO!R257+[10]ABRIL!R257+[10]MAYO!R257+[10]JUNIO!R257+[10]JULIO!R257+[10]AGOSTO!R257+[10]SEPTIEMBRE!R257+[10]OCTUBRE!R257+[10]NOVIEMBRE!R257+[10]DICIEMBRE!R257</f>
        <v>27.550774330000003</v>
      </c>
      <c r="S260" s="49">
        <v>0</v>
      </c>
      <c r="T260" s="50">
        <f t="shared" si="20"/>
        <v>27.550774330000003</v>
      </c>
    </row>
    <row r="261" spans="1:20" s="51" customFormat="1" ht="13.5" x14ac:dyDescent="0.25">
      <c r="A261" s="459">
        <v>313</v>
      </c>
      <c r="B261" s="455" t="s">
        <v>495</v>
      </c>
      <c r="C261" s="464" t="s">
        <v>754</v>
      </c>
      <c r="D261" s="457">
        <v>4502.3999999999987</v>
      </c>
      <c r="E261" s="458">
        <v>2540.2765892899997</v>
      </c>
      <c r="F261" s="458">
        <v>0</v>
      </c>
      <c r="G261" s="457">
        <v>482.4</v>
      </c>
      <c r="H261" s="454">
        <f t="shared" si="16"/>
        <v>1479.7234107099989</v>
      </c>
      <c r="I261" s="457">
        <v>401.9666595999999</v>
      </c>
      <c r="J261" s="457">
        <v>0</v>
      </c>
      <c r="K261" s="457">
        <v>0</v>
      </c>
      <c r="L261" s="457">
        <v>0</v>
      </c>
      <c r="M261" s="457">
        <f t="shared" si="19"/>
        <v>401.9666595999999</v>
      </c>
      <c r="N261" s="454">
        <f t="shared" si="17"/>
        <v>-72.835013848491542</v>
      </c>
      <c r="O261" s="49">
        <f>'[10]ENERO '!O258+[10]FEBRERO!O258+[10]MARZO!O258+[10]ABRIL!O258+[10]MAYO!O258+[10]JUNIO!O258+[10]JULIO!O258+[10]AGOSTO!O258+[10]SEPTIEMBRE!O258+[10]OCTUBRE!O258+[10]NOVIEMBRE!O258+[10]DICIEMBRE!O258</f>
        <v>530.27658928999995</v>
      </c>
      <c r="P261" s="49">
        <f>'[10]ENERO '!P258+[10]FEBRERO!P258+[10]MARZO!P258+[10]ABRIL!P258+[10]MAYO!P258+[10]JUNIO!P258+[10]JULIO!P258+[10]AGOSTO!P258+[10]SEPTIEMBRE!P258+[10]OCTUBRE!P258+[10]NOVIEMBRE!P258+[10]DICIEMBRE!P258</f>
        <v>2010</v>
      </c>
      <c r="Q261" s="50">
        <f t="shared" si="18"/>
        <v>2540.2765892899997</v>
      </c>
      <c r="R261" s="49">
        <f>'[10]ENERO '!R258+[10]FEBRERO!R258+[10]MARZO!R258+[10]ABRIL!R258+[10]MAYO!R258+[10]JUNIO!R258+[10]JULIO!R258+[10]AGOSTO!R258+[10]SEPTIEMBRE!R258+[10]OCTUBRE!R258+[10]NOVIEMBRE!R258+[10]DICIEMBRE!R258</f>
        <v>0</v>
      </c>
      <c r="S261" s="49">
        <v>0</v>
      </c>
      <c r="T261" s="50">
        <f t="shared" si="20"/>
        <v>0</v>
      </c>
    </row>
    <row r="262" spans="1:20" s="51" customFormat="1" ht="13.5" x14ac:dyDescent="0.25">
      <c r="A262" s="459">
        <v>314</v>
      </c>
      <c r="B262" s="455" t="s">
        <v>505</v>
      </c>
      <c r="C262" s="464" t="s">
        <v>755</v>
      </c>
      <c r="D262" s="457">
        <v>661.35556599999984</v>
      </c>
      <c r="E262" s="458">
        <v>147.471791</v>
      </c>
      <c r="F262" s="458">
        <v>0</v>
      </c>
      <c r="G262" s="457">
        <v>149.60526484999997</v>
      </c>
      <c r="H262" s="454">
        <f t="shared" si="16"/>
        <v>364.27851014999982</v>
      </c>
      <c r="I262" s="457">
        <v>521.51850474547052</v>
      </c>
      <c r="J262" s="457">
        <v>158.48344363842867</v>
      </c>
      <c r="K262" s="457">
        <v>0</v>
      </c>
      <c r="L262" s="457">
        <v>94.771979859999988</v>
      </c>
      <c r="M262" s="457">
        <f t="shared" si="19"/>
        <v>268.2630812470419</v>
      </c>
      <c r="N262" s="454">
        <f t="shared" si="17"/>
        <v>-26.35769781297871</v>
      </c>
      <c r="O262" s="49">
        <f>'[10]ENERO '!O259+[10]FEBRERO!O259+[10]MARZO!O259+[10]ABRIL!O259+[10]MAYO!O259+[10]JUNIO!O259+[10]JULIO!O259+[10]AGOSTO!O259+[10]SEPTIEMBRE!O259+[10]OCTUBRE!O259+[10]NOVIEMBRE!O259+[10]DICIEMBRE!O259</f>
        <v>117.99562299999999</v>
      </c>
      <c r="P262" s="49">
        <f>'[10]ENERO '!P259+[10]FEBRERO!P259+[10]MARZO!P259+[10]ABRIL!P259+[10]MAYO!P259+[10]JUNIO!P259+[10]JULIO!P259+[10]AGOSTO!P259+[10]SEPTIEMBRE!P259+[10]OCTUBRE!P259+[10]NOVIEMBRE!P259+[10]DICIEMBRE!P259</f>
        <v>29.476168000000001</v>
      </c>
      <c r="Q262" s="50">
        <f t="shared" si="18"/>
        <v>147.471791</v>
      </c>
      <c r="R262" s="49">
        <f>'[10]ENERO '!R259+[10]FEBRERO!R259+[10]MARZO!R259+[10]ABRIL!R259+[10]MAYO!R259+[10]JUNIO!R259+[10]JULIO!R259+[10]AGOSTO!R259+[10]SEPTIEMBRE!R259+[10]OCTUBRE!R259+[10]NOVIEMBRE!R259+[10]DICIEMBRE!R259</f>
        <v>63.523444900000001</v>
      </c>
      <c r="S262" s="49">
        <v>94.959998738428666</v>
      </c>
      <c r="T262" s="50">
        <f t="shared" si="20"/>
        <v>158.48344363842867</v>
      </c>
    </row>
    <row r="263" spans="1:20" s="51" customFormat="1" ht="13.5" x14ac:dyDescent="0.25">
      <c r="A263" s="455">
        <v>316</v>
      </c>
      <c r="B263" s="455" t="s">
        <v>509</v>
      </c>
      <c r="C263" s="464" t="s">
        <v>756</v>
      </c>
      <c r="D263" s="457">
        <v>87.436225999999976</v>
      </c>
      <c r="E263" s="458">
        <v>41.007377000000005</v>
      </c>
      <c r="F263" s="458">
        <v>0</v>
      </c>
      <c r="G263" s="457">
        <v>20.12005984</v>
      </c>
      <c r="H263" s="454">
        <f t="shared" si="16"/>
        <v>26.308789159999971</v>
      </c>
      <c r="I263" s="457">
        <v>122.38555685354837</v>
      </c>
      <c r="J263" s="457">
        <v>40.267574124994525</v>
      </c>
      <c r="K263" s="457">
        <v>0</v>
      </c>
      <c r="L263" s="457">
        <v>19.164268990000004</v>
      </c>
      <c r="M263" s="457">
        <f t="shared" si="19"/>
        <v>62.953713738553837</v>
      </c>
      <c r="N263" s="454">
        <f t="shared" si="17"/>
        <v>139.28776560446582</v>
      </c>
      <c r="O263" s="49">
        <f>'[10]ENERO '!O260+[10]FEBRERO!O260+[10]MARZO!O260+[10]ABRIL!O260+[10]MAYO!O260+[10]JUNIO!O260+[10]JULIO!O260+[10]AGOSTO!O260+[10]SEPTIEMBRE!O260+[10]OCTUBRE!O260+[10]NOVIEMBRE!O260+[10]DICIEMBRE!O260</f>
        <v>24.466664999999999</v>
      </c>
      <c r="P263" s="49">
        <f>'[10]ENERO '!P260+[10]FEBRERO!P260+[10]MARZO!P260+[10]ABRIL!P260+[10]MAYO!P260+[10]JUNIO!P260+[10]JULIO!P260+[10]AGOSTO!P260+[10]SEPTIEMBRE!P260+[10]OCTUBRE!P260+[10]NOVIEMBRE!P260+[10]DICIEMBRE!P260</f>
        <v>16.540712000000003</v>
      </c>
      <c r="Q263" s="50">
        <f t="shared" si="18"/>
        <v>41.007377000000005</v>
      </c>
      <c r="R263" s="49">
        <f>'[10]ENERO '!R260+[10]FEBRERO!R260+[10]MARZO!R260+[10]ABRIL!R260+[10]MAYO!R260+[10]JUNIO!R260+[10]JULIO!R260+[10]AGOSTO!R260+[10]SEPTIEMBRE!R260+[10]OCTUBRE!R260+[10]NOVIEMBRE!R260+[10]DICIEMBRE!R260</f>
        <v>22.521326729999998</v>
      </c>
      <c r="S263" s="49">
        <v>17.746247394994523</v>
      </c>
      <c r="T263" s="50">
        <f t="shared" si="20"/>
        <v>40.267574124994525</v>
      </c>
    </row>
    <row r="264" spans="1:20" s="51" customFormat="1" ht="27" x14ac:dyDescent="0.25">
      <c r="A264" s="455">
        <v>317</v>
      </c>
      <c r="B264" s="455" t="s">
        <v>597</v>
      </c>
      <c r="C264" s="464" t="s">
        <v>757</v>
      </c>
      <c r="D264" s="457">
        <v>488.33446499999997</v>
      </c>
      <c r="E264" s="458">
        <v>166.119867</v>
      </c>
      <c r="F264" s="458">
        <v>0</v>
      </c>
      <c r="G264" s="457">
        <v>73.222872979999991</v>
      </c>
      <c r="H264" s="454">
        <f t="shared" si="16"/>
        <v>248.99172501999999</v>
      </c>
      <c r="I264" s="457">
        <v>495.57752128616346</v>
      </c>
      <c r="J264" s="457">
        <v>167.88815104757373</v>
      </c>
      <c r="K264" s="457">
        <v>0</v>
      </c>
      <c r="L264" s="457">
        <v>72.770030659999989</v>
      </c>
      <c r="M264" s="457">
        <f t="shared" si="19"/>
        <v>254.91933957858976</v>
      </c>
      <c r="N264" s="454">
        <f t="shared" si="17"/>
        <v>2.380647211514213</v>
      </c>
      <c r="O264" s="49">
        <f>'[10]ENERO '!O261+[10]FEBRERO!O261+[10]MARZO!O261+[10]ABRIL!O261+[10]MAYO!O261+[10]JUNIO!O261+[10]JULIO!O261+[10]AGOSTO!O261+[10]SEPTIEMBRE!O261+[10]OCTUBRE!O261+[10]NOVIEMBRE!O261+[10]DICIEMBRE!O261</f>
        <v>95.010047000000014</v>
      </c>
      <c r="P264" s="49">
        <f>'[10]ENERO '!P261+[10]FEBRERO!P261+[10]MARZO!P261+[10]ABRIL!P261+[10]MAYO!P261+[10]JUNIO!P261+[10]JULIO!P261+[10]AGOSTO!P261+[10]SEPTIEMBRE!P261+[10]OCTUBRE!P261+[10]NOVIEMBRE!P261+[10]DICIEMBRE!P261</f>
        <v>71.109819999999999</v>
      </c>
      <c r="Q264" s="50">
        <f t="shared" si="18"/>
        <v>166.119867</v>
      </c>
      <c r="R264" s="49">
        <f>'[10]ENERO '!R261+[10]FEBRERO!R261+[10]MARZO!R261+[10]ABRIL!R261+[10]MAYO!R261+[10]JUNIO!R261+[10]JULIO!R261+[10]AGOSTO!R261+[10]SEPTIEMBRE!R261+[10]OCTUBRE!R261+[10]NOVIEMBRE!R261+[10]DICIEMBRE!R261</f>
        <v>91.752426900000003</v>
      </c>
      <c r="S264" s="49">
        <v>76.135724147573711</v>
      </c>
      <c r="T264" s="50">
        <f t="shared" si="20"/>
        <v>167.88815104757373</v>
      </c>
    </row>
    <row r="265" spans="1:20" s="51" customFormat="1" ht="13.5" x14ac:dyDescent="0.25">
      <c r="A265" s="455">
        <v>318</v>
      </c>
      <c r="B265" s="455" t="s">
        <v>509</v>
      </c>
      <c r="C265" s="464" t="s">
        <v>758</v>
      </c>
      <c r="D265" s="457">
        <v>165.85470799999999</v>
      </c>
      <c r="E265" s="458">
        <v>56.707607999999993</v>
      </c>
      <c r="F265" s="458">
        <v>0</v>
      </c>
      <c r="G265" s="457">
        <v>293.79037145000001</v>
      </c>
      <c r="H265" s="454">
        <f t="shared" si="16"/>
        <v>-184.64327145000001</v>
      </c>
      <c r="I265" s="457">
        <v>151.00631237099824</v>
      </c>
      <c r="J265" s="457">
        <v>55.648218413818419</v>
      </c>
      <c r="K265" s="457">
        <v>0</v>
      </c>
      <c r="L265" s="457">
        <v>17.682195220000001</v>
      </c>
      <c r="M265" s="457">
        <f t="shared" si="19"/>
        <v>77.675898737179821</v>
      </c>
      <c r="N265" s="454">
        <f t="shared" si="17"/>
        <v>-142.06809060909316</v>
      </c>
      <c r="O265" s="49">
        <f>'[10]ENERO '!O262+[10]FEBRERO!O262+[10]MARZO!O262+[10]ABRIL!O262+[10]MAYO!O262+[10]JUNIO!O262+[10]JULIO!O262+[10]AGOSTO!O262+[10]SEPTIEMBRE!O262+[10]OCTUBRE!O262+[10]NOVIEMBRE!O262+[10]DICIEMBRE!O262</f>
        <v>31.308885999999998</v>
      </c>
      <c r="P265" s="49">
        <f>'[10]ENERO '!P262+[10]FEBRERO!P262+[10]MARZO!P262+[10]ABRIL!P262+[10]MAYO!P262+[10]JUNIO!P262+[10]JULIO!P262+[10]AGOSTO!P262+[10]SEPTIEMBRE!P262+[10]OCTUBRE!P262+[10]NOVIEMBRE!P262+[10]DICIEMBRE!P262</f>
        <v>25.398721999999996</v>
      </c>
      <c r="Q265" s="50">
        <f t="shared" si="18"/>
        <v>56.707607999999993</v>
      </c>
      <c r="R265" s="49">
        <f>'[10]ENERO '!R262+[10]FEBRERO!R262+[10]MARZO!R262+[10]ABRIL!R262+[10]MAYO!R262+[10]JUNIO!R262+[10]JULIO!R262+[10]AGOSTO!R262+[10]SEPTIEMBRE!R262+[10]OCTUBRE!R262+[10]NOVIEMBRE!R262+[10]DICIEMBRE!R262</f>
        <v>28.207822999999998</v>
      </c>
      <c r="S265" s="49">
        <v>27.440395413818422</v>
      </c>
      <c r="T265" s="50">
        <f t="shared" si="20"/>
        <v>55.648218413818419</v>
      </c>
    </row>
    <row r="266" spans="1:20" s="51" customFormat="1" ht="27" x14ac:dyDescent="0.25">
      <c r="A266" s="455">
        <v>319</v>
      </c>
      <c r="B266" s="455" t="s">
        <v>597</v>
      </c>
      <c r="C266" s="464" t="s">
        <v>759</v>
      </c>
      <c r="D266" s="457">
        <v>192.37912999999992</v>
      </c>
      <c r="E266" s="458">
        <v>108.48179</v>
      </c>
      <c r="F266" s="458">
        <v>0</v>
      </c>
      <c r="G266" s="457">
        <v>61.302788930000006</v>
      </c>
      <c r="H266" s="454">
        <f t="shared" si="16"/>
        <v>22.594551069999909</v>
      </c>
      <c r="I266" s="457">
        <v>338.15088790744687</v>
      </c>
      <c r="J266" s="457">
        <v>103.6715428064947</v>
      </c>
      <c r="K266" s="457">
        <v>0</v>
      </c>
      <c r="L266" s="457">
        <v>60.53844325</v>
      </c>
      <c r="M266" s="457">
        <f t="shared" si="19"/>
        <v>173.94090185095217</v>
      </c>
      <c r="N266" s="454" t="str">
        <f t="shared" si="17"/>
        <v>500&lt;</v>
      </c>
      <c r="O266" s="49">
        <f>'[10]ENERO '!O263+[10]FEBRERO!O263+[10]MARZO!O263+[10]ABRIL!O263+[10]MAYO!O263+[10]JUNIO!O263+[10]JULIO!O263+[10]AGOSTO!O263+[10]SEPTIEMBRE!O263+[10]OCTUBRE!O263+[10]NOVIEMBRE!O263+[10]DICIEMBRE!O263</f>
        <v>90.556992000000008</v>
      </c>
      <c r="P266" s="49">
        <f>'[10]ENERO '!P263+[10]FEBRERO!P263+[10]MARZO!P263+[10]ABRIL!P263+[10]MAYO!P263+[10]JUNIO!P263+[10]JULIO!P263+[10]AGOSTO!P263+[10]SEPTIEMBRE!P263+[10]OCTUBRE!P263+[10]NOVIEMBRE!P263+[10]DICIEMBRE!P263</f>
        <v>17.924797999999999</v>
      </c>
      <c r="Q266" s="50">
        <f t="shared" si="18"/>
        <v>108.48179</v>
      </c>
      <c r="R266" s="49">
        <f>'[10]ENERO '!R263+[10]FEBRERO!R263+[10]MARZO!R263+[10]ABRIL!R263+[10]MAYO!R263+[10]JUNIO!R263+[10]JULIO!R263+[10]AGOSTO!R263+[10]SEPTIEMBRE!R263+[10]OCTUBRE!R263+[10]NOVIEMBRE!R263+[10]DICIEMBRE!R263</f>
        <v>84.298630439999997</v>
      </c>
      <c r="S266" s="49">
        <v>19.372912366494699</v>
      </c>
      <c r="T266" s="50">
        <f t="shared" si="20"/>
        <v>103.6715428064947</v>
      </c>
    </row>
    <row r="267" spans="1:20" s="51" customFormat="1" ht="13.5" x14ac:dyDescent="0.25">
      <c r="A267" s="455">
        <v>320</v>
      </c>
      <c r="B267" s="455" t="s">
        <v>505</v>
      </c>
      <c r="C267" s="464" t="s">
        <v>760</v>
      </c>
      <c r="D267" s="457">
        <v>292.983047</v>
      </c>
      <c r="E267" s="458">
        <v>102.98237</v>
      </c>
      <c r="F267" s="458">
        <v>0</v>
      </c>
      <c r="G267" s="457">
        <v>64.988907929999982</v>
      </c>
      <c r="H267" s="454">
        <f t="shared" si="16"/>
        <v>125.01176907000001</v>
      </c>
      <c r="I267" s="457">
        <v>331.0606617896396</v>
      </c>
      <c r="J267" s="457">
        <v>97.248377337113141</v>
      </c>
      <c r="K267" s="457">
        <v>0</v>
      </c>
      <c r="L267" s="457">
        <v>63.518512729999991</v>
      </c>
      <c r="M267" s="457">
        <f t="shared" si="19"/>
        <v>170.29377172252646</v>
      </c>
      <c r="N267" s="454">
        <f t="shared" si="17"/>
        <v>36.222191709942848</v>
      </c>
      <c r="O267" s="49">
        <f>'[10]ENERO '!O264+[10]FEBRERO!O264+[10]MARZO!O264+[10]ABRIL!O264+[10]MAYO!O264+[10]JUNIO!O264+[10]JULIO!O264+[10]AGOSTO!O264+[10]SEPTIEMBRE!O264+[10]OCTUBRE!O264+[10]NOVIEMBRE!O264+[10]DICIEMBRE!O264</f>
        <v>76.954035999999988</v>
      </c>
      <c r="P267" s="49">
        <f>'[10]ENERO '!P264+[10]FEBRERO!P264+[10]MARZO!P264+[10]ABRIL!P264+[10]MAYO!P264+[10]JUNIO!P264+[10]JULIO!P264+[10]AGOSTO!P264+[10]SEPTIEMBRE!P264+[10]OCTUBRE!P264+[10]NOVIEMBRE!P264+[10]DICIEMBRE!P264</f>
        <v>26.028334000000012</v>
      </c>
      <c r="Q267" s="50">
        <f t="shared" si="18"/>
        <v>102.98237</v>
      </c>
      <c r="R267" s="49">
        <f>'[10]ENERO '!R264+[10]FEBRERO!R264+[10]MARZO!R264+[10]ABRIL!R264+[10]MAYO!R264+[10]JUNIO!R264+[10]JULIO!R264+[10]AGOSTO!R264+[10]SEPTIEMBRE!R264+[10]OCTUBRE!R264+[10]NOVIEMBRE!R264+[10]DICIEMBRE!R264</f>
        <v>72.420789400000004</v>
      </c>
      <c r="S267" s="49">
        <v>24.82758793711314</v>
      </c>
      <c r="T267" s="50">
        <f t="shared" si="20"/>
        <v>97.248377337113141</v>
      </c>
    </row>
    <row r="268" spans="1:20" s="51" customFormat="1" ht="13.5" x14ac:dyDescent="0.25">
      <c r="A268" s="455">
        <v>321</v>
      </c>
      <c r="B268" s="455" t="s">
        <v>597</v>
      </c>
      <c r="C268" s="464" t="s">
        <v>761</v>
      </c>
      <c r="D268" s="457">
        <v>2813.7683480000001</v>
      </c>
      <c r="E268" s="458">
        <v>1720.9999725199996</v>
      </c>
      <c r="F268" s="458">
        <v>0</v>
      </c>
      <c r="G268" s="457">
        <v>37.018660800000006</v>
      </c>
      <c r="H268" s="454">
        <f t="shared" si="16"/>
        <v>1055.7497146800006</v>
      </c>
      <c r="I268" s="457">
        <v>149.90470073276077</v>
      </c>
      <c r="J268" s="457">
        <v>46.65494825158499</v>
      </c>
      <c r="K268" s="457">
        <v>0</v>
      </c>
      <c r="L268" s="457">
        <v>26.140509700000006</v>
      </c>
      <c r="M268" s="457">
        <f t="shared" si="19"/>
        <v>77.10924278117578</v>
      </c>
      <c r="N268" s="454">
        <f t="shared" si="17"/>
        <v>-92.6962572938466</v>
      </c>
      <c r="O268" s="49">
        <f>'[10]ENERO '!O265+[10]FEBRERO!O265+[10]MARZO!O265+[10]ABRIL!O265+[10]MAYO!O265+[10]JUNIO!O265+[10]JULIO!O265+[10]AGOSTO!O265+[10]SEPTIEMBRE!O265+[10]OCTUBRE!O265+[10]NOVIEMBRE!O265+[10]DICIEMBRE!O265</f>
        <v>43.328468520000001</v>
      </c>
      <c r="P268" s="49">
        <f>'[10]ENERO '!P265+[10]FEBRERO!P265+[10]MARZO!P265+[10]ABRIL!P265+[10]MAYO!P265+[10]JUNIO!P265+[10]JULIO!P265+[10]AGOSTO!P265+[10]SEPTIEMBRE!P265+[10]OCTUBRE!P265+[10]NOVIEMBRE!P265+[10]DICIEMBRE!P265</f>
        <v>1677.6715039999997</v>
      </c>
      <c r="Q268" s="50">
        <f t="shared" si="18"/>
        <v>1720.9999725199996</v>
      </c>
      <c r="R268" s="49">
        <f>'[10]ENERO '!R265+[10]FEBRERO!R265+[10]MARZO!R265+[10]ABRIL!R265+[10]MAYO!R265+[10]JUNIO!R265+[10]JULIO!R265+[10]AGOSTO!R265+[10]SEPTIEMBRE!R265+[10]OCTUBRE!R265+[10]NOVIEMBRE!R265+[10]DICIEMBRE!R265</f>
        <v>23.966096020000002</v>
      </c>
      <c r="S268" s="49">
        <v>22.688852231584988</v>
      </c>
      <c r="T268" s="50">
        <f t="shared" si="20"/>
        <v>46.65494825158499</v>
      </c>
    </row>
    <row r="269" spans="1:20" s="51" customFormat="1" ht="27" x14ac:dyDescent="0.25">
      <c r="A269" s="455">
        <v>322</v>
      </c>
      <c r="B269" s="455" t="s">
        <v>597</v>
      </c>
      <c r="C269" s="464" t="s">
        <v>762</v>
      </c>
      <c r="D269" s="457">
        <v>4019.0161250000001</v>
      </c>
      <c r="E269" s="458">
        <v>540.21431300000006</v>
      </c>
      <c r="F269" s="458">
        <v>0</v>
      </c>
      <c r="G269" s="457">
        <v>422.37908891000006</v>
      </c>
      <c r="H269" s="454">
        <f t="shared" si="16"/>
        <v>3056.4227230900001</v>
      </c>
      <c r="I269" s="457">
        <v>1858.3150590992168</v>
      </c>
      <c r="J269" s="457">
        <v>479.6700508872849</v>
      </c>
      <c r="K269" s="457">
        <v>0</v>
      </c>
      <c r="L269" s="457">
        <v>422.74925503000003</v>
      </c>
      <c r="M269" s="457">
        <f t="shared" si="19"/>
        <v>955.8957531819317</v>
      </c>
      <c r="N269" s="454">
        <f t="shared" si="17"/>
        <v>-68.725014836444657</v>
      </c>
      <c r="O269" s="49">
        <f>'[10]ENERO '!O266+[10]FEBRERO!O266+[10]MARZO!O266+[10]ABRIL!O266+[10]MAYO!O266+[10]JUNIO!O266+[10]JULIO!O266+[10]AGOSTO!O266+[10]SEPTIEMBRE!O266+[10]OCTUBRE!O266+[10]NOVIEMBRE!O266+[10]DICIEMBRE!O266</f>
        <v>422.01680600000003</v>
      </c>
      <c r="P269" s="49">
        <f>'[10]ENERO '!P266+[10]FEBRERO!P266+[10]MARZO!P266+[10]ABRIL!P266+[10]MAYO!P266+[10]JUNIO!P266+[10]JULIO!P266+[10]AGOSTO!P266+[10]SEPTIEMBRE!P266+[10]OCTUBRE!P266+[10]NOVIEMBRE!P266+[10]DICIEMBRE!P266</f>
        <v>118.19750700000003</v>
      </c>
      <c r="Q269" s="50">
        <f t="shared" si="18"/>
        <v>540.21431300000006</v>
      </c>
      <c r="R269" s="49">
        <f>'[10]ENERO '!R266+[10]FEBRERO!R266+[10]MARZO!R266+[10]ABRIL!R266+[10]MAYO!R266+[10]JUNIO!R266+[10]JULIO!R266+[10]AGOSTO!R266+[10]SEPTIEMBRE!R266+[10]OCTUBRE!R266+[10]NOVIEMBRE!R266+[10]DICIEMBRE!R266</f>
        <v>401.79970437999992</v>
      </c>
      <c r="S269" s="49">
        <v>77.87034650728495</v>
      </c>
      <c r="T269" s="50">
        <f t="shared" si="20"/>
        <v>479.6700508872849</v>
      </c>
    </row>
    <row r="270" spans="1:20" s="51" customFormat="1" ht="13.5" x14ac:dyDescent="0.25">
      <c r="A270" s="455">
        <v>327</v>
      </c>
      <c r="B270" s="455" t="s">
        <v>493</v>
      </c>
      <c r="C270" s="464" t="s">
        <v>763</v>
      </c>
      <c r="D270" s="457">
        <v>320.95444799999996</v>
      </c>
      <c r="E270" s="458">
        <v>51.541424999999997</v>
      </c>
      <c r="F270" s="458">
        <v>0</v>
      </c>
      <c r="G270" s="457">
        <v>177.824017</v>
      </c>
      <c r="H270" s="454">
        <f t="shared" si="16"/>
        <v>91.589005999999955</v>
      </c>
      <c r="I270" s="457">
        <v>203.68324117979188</v>
      </c>
      <c r="J270" s="457">
        <v>170.09787470000001</v>
      </c>
      <c r="K270" s="457">
        <v>0</v>
      </c>
      <c r="L270" s="457">
        <v>0</v>
      </c>
      <c r="M270" s="457">
        <f t="shared" si="19"/>
        <v>33.585366479791873</v>
      </c>
      <c r="N270" s="454">
        <f t="shared" si="17"/>
        <v>-63.330351592862698</v>
      </c>
      <c r="O270" s="49">
        <f>'[10]ENERO '!O267+[10]FEBRERO!O267+[10]MARZO!O267+[10]ABRIL!O267+[10]MAYO!O267+[10]JUNIO!O267+[10]JULIO!O267+[10]AGOSTO!O267+[10]SEPTIEMBRE!O267+[10]OCTUBRE!O267+[10]NOVIEMBRE!O267+[10]DICIEMBRE!O267</f>
        <v>51.541424999999997</v>
      </c>
      <c r="P270" s="49">
        <f>'[10]ENERO '!P267+[10]FEBRERO!P267+[10]MARZO!P267+[10]ABRIL!P267+[10]MAYO!P267+[10]JUNIO!P267+[10]JULIO!P267+[10]AGOSTO!P267+[10]SEPTIEMBRE!P267+[10]OCTUBRE!P267+[10]NOVIEMBRE!P267+[10]DICIEMBRE!P267</f>
        <v>0</v>
      </c>
      <c r="Q270" s="50">
        <f t="shared" si="18"/>
        <v>51.541424999999997</v>
      </c>
      <c r="R270" s="49">
        <f>'[10]ENERO '!R267+[10]FEBRERO!R267+[10]MARZO!R267+[10]ABRIL!R267+[10]MAYO!R267+[10]JUNIO!R267+[10]JULIO!R267+[10]AGOSTO!R267+[10]SEPTIEMBRE!R267+[10]OCTUBRE!R267+[10]NOVIEMBRE!R267+[10]DICIEMBRE!R267</f>
        <v>0</v>
      </c>
      <c r="S270" s="49">
        <v>170.09787470000001</v>
      </c>
      <c r="T270" s="50">
        <f t="shared" si="20"/>
        <v>170.09787470000001</v>
      </c>
    </row>
    <row r="271" spans="1:20" s="51" customFormat="1" ht="27" x14ac:dyDescent="0.25">
      <c r="A271" s="455">
        <v>328</v>
      </c>
      <c r="B271" s="455" t="s">
        <v>505</v>
      </c>
      <c r="C271" s="464" t="s">
        <v>764</v>
      </c>
      <c r="D271" s="457">
        <v>180.26301100000001</v>
      </c>
      <c r="E271" s="458">
        <v>43.634065000000007</v>
      </c>
      <c r="F271" s="458">
        <v>0</v>
      </c>
      <c r="G271" s="457">
        <v>4.51335496</v>
      </c>
      <c r="H271" s="454">
        <f t="shared" si="16"/>
        <v>132.11559104</v>
      </c>
      <c r="I271" s="457">
        <v>2492.9552244511356</v>
      </c>
      <c r="J271" s="457">
        <v>156.16539077564431</v>
      </c>
      <c r="K271" s="457">
        <v>0</v>
      </c>
      <c r="L271" s="457">
        <v>4.3877917200000018</v>
      </c>
      <c r="M271" s="457">
        <f t="shared" si="19"/>
        <v>2332.4020419554909</v>
      </c>
      <c r="N271" s="454" t="str">
        <f t="shared" si="17"/>
        <v>500&lt;</v>
      </c>
      <c r="O271" s="49">
        <f>'[10]ENERO '!O268+[10]FEBRERO!O268+[10]MARZO!O268+[10]ABRIL!O268+[10]MAYO!O268+[10]JUNIO!O268+[10]JULIO!O268+[10]AGOSTO!O268+[10]SEPTIEMBRE!O268+[10]OCTUBRE!O268+[10]NOVIEMBRE!O268+[10]DICIEMBRE!O268</f>
        <v>3.1104150000000006</v>
      </c>
      <c r="P271" s="49">
        <f>'[10]ENERO '!P268+[10]FEBRERO!P268+[10]MARZO!P268+[10]ABRIL!P268+[10]MAYO!P268+[10]JUNIO!P268+[10]JULIO!P268+[10]AGOSTO!P268+[10]SEPTIEMBRE!P268+[10]OCTUBRE!P268+[10]NOVIEMBRE!P268+[10]DICIEMBRE!P268</f>
        <v>40.523650000000004</v>
      </c>
      <c r="Q271" s="50">
        <f t="shared" si="18"/>
        <v>43.634065000000007</v>
      </c>
      <c r="R271" s="49">
        <f>'[10]ENERO '!R268+[10]FEBRERO!R268+[10]MARZO!R268+[10]ABRIL!R268+[10]MAYO!R268+[10]JUNIO!R268+[10]JULIO!R268+[10]AGOSTO!R268+[10]SEPTIEMBRE!R268+[10]OCTUBRE!R268+[10]NOVIEMBRE!R268+[10]DICIEMBRE!R268</f>
        <v>2.9734996499999999</v>
      </c>
      <c r="S271" s="49">
        <v>153.1918911256443</v>
      </c>
      <c r="T271" s="50">
        <f t="shared" si="20"/>
        <v>156.16539077564431</v>
      </c>
    </row>
    <row r="272" spans="1:20" s="51" customFormat="1" ht="27" x14ac:dyDescent="0.25">
      <c r="A272" s="455">
        <v>336</v>
      </c>
      <c r="B272" s="455" t="s">
        <v>597</v>
      </c>
      <c r="C272" s="464" t="s">
        <v>765</v>
      </c>
      <c r="D272" s="457">
        <v>686.49998300000004</v>
      </c>
      <c r="E272" s="458">
        <v>65.600269999999995</v>
      </c>
      <c r="F272" s="458">
        <v>0</v>
      </c>
      <c r="G272" s="457">
        <v>48.90171196</v>
      </c>
      <c r="H272" s="454">
        <f t="shared" si="16"/>
        <v>571.99800103999996</v>
      </c>
      <c r="I272" s="457">
        <v>217.59663676667066</v>
      </c>
      <c r="J272" s="457">
        <v>52.394817522659658</v>
      </c>
      <c r="K272" s="457">
        <v>0</v>
      </c>
      <c r="L272" s="457">
        <v>53.272628549999993</v>
      </c>
      <c r="M272" s="457">
        <f t="shared" si="19"/>
        <v>111.92919069401101</v>
      </c>
      <c r="N272" s="454">
        <f t="shared" si="17"/>
        <v>-80.431891284497027</v>
      </c>
      <c r="O272" s="49">
        <f>'[10]ENERO '!O269+[10]FEBRERO!O269+[10]MARZO!O269+[10]ABRIL!O269+[10]MAYO!O269+[10]JUNIO!O269+[10]JULIO!O269+[10]AGOSTO!O269+[10]SEPTIEMBRE!O269+[10]OCTUBRE!O269+[10]NOVIEMBRE!O269+[10]DICIEMBRE!O269</f>
        <v>53.419167000000002</v>
      </c>
      <c r="P272" s="49">
        <f>'[10]ENERO '!P269+[10]FEBRERO!P269+[10]MARZO!P269+[10]ABRIL!P269+[10]MAYO!P269+[10]JUNIO!P269+[10]JULIO!P269+[10]AGOSTO!P269+[10]SEPTIEMBRE!P269+[10]OCTUBRE!P269+[10]NOVIEMBRE!P269+[10]DICIEMBRE!P269</f>
        <v>12.181102999999995</v>
      </c>
      <c r="Q272" s="50">
        <f t="shared" si="18"/>
        <v>65.600269999999995</v>
      </c>
      <c r="R272" s="49">
        <f>'[10]ENERO '!R269+[10]FEBRERO!R269+[10]MARZO!R269+[10]ABRIL!R269+[10]MAYO!R269+[10]JUNIO!R269+[10]JULIO!R269+[10]AGOSTO!R269+[10]SEPTIEMBRE!R269+[10]OCTUBRE!R269+[10]NOVIEMBRE!R269+[10]DICIEMBRE!R269</f>
        <v>41.584217750000008</v>
      </c>
      <c r="S272" s="49">
        <v>10.810599772659648</v>
      </c>
      <c r="T272" s="50">
        <f t="shared" si="20"/>
        <v>52.394817522659658</v>
      </c>
    </row>
    <row r="273" spans="1:248" s="51" customFormat="1" ht="27" x14ac:dyDescent="0.25">
      <c r="A273" s="455">
        <v>337</v>
      </c>
      <c r="B273" s="455" t="s">
        <v>597</v>
      </c>
      <c r="C273" s="464" t="s">
        <v>766</v>
      </c>
      <c r="D273" s="457">
        <v>1086.0667569999998</v>
      </c>
      <c r="E273" s="458">
        <v>169.99386100000001</v>
      </c>
      <c r="F273" s="458">
        <v>0</v>
      </c>
      <c r="G273" s="457">
        <v>201.81535700000001</v>
      </c>
      <c r="H273" s="454">
        <f t="shared" si="16"/>
        <v>714.25753899999972</v>
      </c>
      <c r="I273" s="457">
        <v>-3.8478668784591719E-7</v>
      </c>
      <c r="J273" s="457">
        <v>44.425605539999999</v>
      </c>
      <c r="K273" s="457">
        <v>0</v>
      </c>
      <c r="L273" s="457">
        <v>54.826875440000002</v>
      </c>
      <c r="M273" s="457">
        <f t="shared" si="19"/>
        <v>-99.252481364786689</v>
      </c>
      <c r="N273" s="454">
        <f t="shared" si="17"/>
        <v>-113.8958955202273</v>
      </c>
      <c r="O273" s="49">
        <f>'[10]ENERO '!O270+[10]FEBRERO!O270+[10]MARZO!O270+[10]ABRIL!O270+[10]MAYO!O270+[10]JUNIO!O270+[10]JULIO!O270+[10]AGOSTO!O270+[10]SEPTIEMBRE!O270+[10]OCTUBRE!O270+[10]NOVIEMBRE!O270+[10]DICIEMBRE!O270</f>
        <v>155.976</v>
      </c>
      <c r="P273" s="49">
        <f>'[10]ENERO '!P270+[10]FEBRERO!P270+[10]MARZO!P270+[10]ABRIL!P270+[10]MAYO!P270+[10]JUNIO!P270+[10]JULIO!P270+[10]AGOSTO!P270+[10]SEPTIEMBRE!P270+[10]OCTUBRE!P270+[10]NOVIEMBRE!P270+[10]DICIEMBRE!P270</f>
        <v>14.017861000000002</v>
      </c>
      <c r="Q273" s="50">
        <f t="shared" si="18"/>
        <v>169.99386100000001</v>
      </c>
      <c r="R273" s="49">
        <f>'[10]ENERO '!R270+[10]FEBRERO!R270+[10]MARZO!R270+[10]ABRIL!R270+[10]MAYO!R270+[10]JUNIO!R270+[10]JULIO!R270+[10]AGOSTO!R270+[10]SEPTIEMBRE!R270+[10]OCTUBRE!R270+[10]NOVIEMBRE!R270+[10]DICIEMBRE!R270</f>
        <v>44.425605539999999</v>
      </c>
      <c r="S273" s="49">
        <v>0</v>
      </c>
      <c r="T273" s="50">
        <f t="shared" si="20"/>
        <v>44.425605539999999</v>
      </c>
    </row>
    <row r="274" spans="1:248" s="51" customFormat="1" ht="27" x14ac:dyDescent="0.25">
      <c r="A274" s="455">
        <v>338</v>
      </c>
      <c r="B274" s="455" t="s">
        <v>597</v>
      </c>
      <c r="C274" s="464" t="s">
        <v>767</v>
      </c>
      <c r="D274" s="457">
        <v>4462.0523860000003</v>
      </c>
      <c r="E274" s="458">
        <v>2563.1677789999999</v>
      </c>
      <c r="F274" s="458">
        <v>0</v>
      </c>
      <c r="G274" s="457">
        <v>30.608661999999999</v>
      </c>
      <c r="H274" s="454">
        <f t="shared" si="16"/>
        <v>1868.2759450000003</v>
      </c>
      <c r="I274" s="457">
        <v>-2.6537009034655057E-8</v>
      </c>
      <c r="J274" s="457">
        <v>17.19400405</v>
      </c>
      <c r="K274" s="457">
        <v>0</v>
      </c>
      <c r="L274" s="457">
        <v>20.849578450000003</v>
      </c>
      <c r="M274" s="457">
        <f t="shared" si="19"/>
        <v>-38.043582526537008</v>
      </c>
      <c r="N274" s="454">
        <f t="shared" si="17"/>
        <v>-102.03629354798211</v>
      </c>
      <c r="O274" s="49">
        <f>'[10]ENERO '!O271+[10]FEBRERO!O271+[10]MARZO!O271+[10]ABRIL!O271+[10]MAYO!O271+[10]JUNIO!O271+[10]JULIO!O271+[10]AGOSTO!O271+[10]SEPTIEMBRE!O271+[10]OCTUBRE!O271+[10]NOVIEMBRE!O271+[10]DICIEMBRE!O271</f>
        <v>38.366579000000002</v>
      </c>
      <c r="P274" s="49">
        <f>'[10]ENERO '!P271+[10]FEBRERO!P271+[10]MARZO!P271+[10]ABRIL!P271+[10]MAYO!P271+[10]JUNIO!P271+[10]JULIO!P271+[10]AGOSTO!P271+[10]SEPTIEMBRE!P271+[10]OCTUBRE!P271+[10]NOVIEMBRE!P271+[10]DICIEMBRE!P271</f>
        <v>2524.8011999999999</v>
      </c>
      <c r="Q274" s="50">
        <f t="shared" si="18"/>
        <v>2563.1677789999999</v>
      </c>
      <c r="R274" s="49">
        <f>'[10]ENERO '!R271+[10]FEBRERO!R271+[10]MARZO!R271+[10]ABRIL!R271+[10]MAYO!R271+[10]JUNIO!R271+[10]JULIO!R271+[10]AGOSTO!R271+[10]SEPTIEMBRE!R271+[10]OCTUBRE!R271+[10]NOVIEMBRE!R271+[10]DICIEMBRE!R271</f>
        <v>17.19400405</v>
      </c>
      <c r="S274" s="49">
        <v>0</v>
      </c>
      <c r="T274" s="50">
        <f t="shared" si="20"/>
        <v>17.19400405</v>
      </c>
    </row>
    <row r="275" spans="1:248" s="51" customFormat="1" ht="27" x14ac:dyDescent="0.25">
      <c r="A275" s="200">
        <v>339</v>
      </c>
      <c r="B275" s="200" t="s">
        <v>597</v>
      </c>
      <c r="C275" s="465" t="s">
        <v>768</v>
      </c>
      <c r="D275" s="457">
        <v>3050.354232000001</v>
      </c>
      <c r="E275" s="458">
        <v>586.38988200000006</v>
      </c>
      <c r="F275" s="458">
        <v>0</v>
      </c>
      <c r="G275" s="457">
        <v>499.98749995999992</v>
      </c>
      <c r="H275" s="454">
        <f t="shared" ref="H275:H278" si="21">D275-E275-G275</f>
        <v>1963.9768500400012</v>
      </c>
      <c r="I275" s="457">
        <v>2699.818933342171</v>
      </c>
      <c r="J275" s="457">
        <v>676.30306473759128</v>
      </c>
      <c r="K275" s="457">
        <v>0</v>
      </c>
      <c r="L275" s="457">
        <v>634.76026487000001</v>
      </c>
      <c r="M275" s="457">
        <f t="shared" si="19"/>
        <v>1388.7556037345798</v>
      </c>
      <c r="N275" s="454">
        <f>IF(OR(H275=0,M275=0),"N.A.",IF((((M275-H275)/H275))*100&gt;=500,"500&lt;",IF((((M275-H275)/H275))*100&lt;=-500,"&lt;-500",(((M275-H275)/H275))*100)))</f>
        <v>-29.288596059251187</v>
      </c>
      <c r="O275" s="49">
        <f>'[10]ENERO '!O272+[10]FEBRERO!O272+[10]MARZO!O272+[10]ABRIL!O272+[10]MAYO!O272+[10]JUNIO!O272+[10]JULIO!O272+[10]AGOSTO!O272+[10]SEPTIEMBRE!O272+[10]OCTUBRE!O272+[10]NOVIEMBRE!O272+[10]DICIEMBRE!O272</f>
        <v>465.10338700000005</v>
      </c>
      <c r="P275" s="49">
        <f>'[10]ENERO '!P272+[10]FEBRERO!P272+[10]MARZO!P272+[10]ABRIL!P272+[10]MAYO!P272+[10]JUNIO!P272+[10]JULIO!P272+[10]AGOSTO!P272+[10]SEPTIEMBRE!P272+[10]OCTUBRE!P272+[10]NOVIEMBRE!P272+[10]DICIEMBRE!P272</f>
        <v>121.286495</v>
      </c>
      <c r="Q275" s="50">
        <f>O275+P275</f>
        <v>586.38988200000006</v>
      </c>
      <c r="R275" s="49">
        <f>'[10]ENERO '!R272+[10]FEBRERO!R272+[10]MARZO!R272+[10]ABRIL!R272+[10]MAYO!R272+[10]JUNIO!R272+[10]JULIO!R272+[10]AGOSTO!R272+[10]SEPTIEMBRE!R272+[10]OCTUBRE!R272+[10]NOVIEMBRE!R272+[10]DICIEMBRE!R272</f>
        <v>521.26134316999992</v>
      </c>
      <c r="S275" s="49">
        <v>155.04172156759131</v>
      </c>
      <c r="T275" s="50">
        <f t="shared" si="20"/>
        <v>676.30306473759128</v>
      </c>
    </row>
    <row r="276" spans="1:248" s="51" customFormat="1" ht="27" x14ac:dyDescent="0.25">
      <c r="A276" s="200">
        <v>348</v>
      </c>
      <c r="B276" s="200" t="s">
        <v>509</v>
      </c>
      <c r="C276" s="465" t="s">
        <v>769</v>
      </c>
      <c r="D276" s="457">
        <v>124.021925</v>
      </c>
      <c r="E276" s="458">
        <v>0</v>
      </c>
      <c r="F276" s="458">
        <v>0</v>
      </c>
      <c r="G276" s="457">
        <v>0</v>
      </c>
      <c r="H276" s="454">
        <f t="shared" si="21"/>
        <v>124.021925</v>
      </c>
      <c r="I276" s="457">
        <v>0</v>
      </c>
      <c r="J276" s="457">
        <v>0</v>
      </c>
      <c r="K276" s="457">
        <v>0</v>
      </c>
      <c r="L276" s="457">
        <v>0</v>
      </c>
      <c r="M276" s="457">
        <f>I276-J276-L276</f>
        <v>0</v>
      </c>
      <c r="N276" s="454" t="str">
        <f>IF(OR(H276=0,M276=0),"N.A.",IF((((M276-H276)/H276))*100&gt;=500,"500&lt;",IF((((M276-H276)/H276))*100&lt;=-500,"&lt;-500",(((M276-H276)/H276))*100)))</f>
        <v>N.A.</v>
      </c>
      <c r="O276" s="49">
        <f>'[10]ENERO '!O273+[10]FEBRERO!O273+[10]MARZO!O273+[10]ABRIL!O273+[10]MAYO!O273+[10]JUNIO!O273+[10]JULIO!O273+[10]AGOSTO!O273+[10]SEPTIEMBRE!O273+[10]OCTUBRE!O273+[10]NOVIEMBRE!O273+[10]DICIEMBRE!O273</f>
        <v>0</v>
      </c>
      <c r="P276" s="49">
        <f>'[10]ENERO '!P273+[10]FEBRERO!P273+[10]MARZO!P273+[10]ABRIL!P273+[10]MAYO!P273+[10]JUNIO!P273+[10]JULIO!P273+[10]AGOSTO!P273+[10]SEPTIEMBRE!P273+[10]OCTUBRE!P273+[10]NOVIEMBRE!P273+[10]DICIEMBRE!P273</f>
        <v>0</v>
      </c>
      <c r="Q276" s="50">
        <f>O276+P276</f>
        <v>0</v>
      </c>
      <c r="R276" s="49">
        <f>'[10]ENERO '!R273+[10]FEBRERO!R273+[10]MARZO!R273+[10]ABRIL!R273+[10]MAYO!R273+[10]JUNIO!R273+[10]JULIO!R273+[10]AGOSTO!R273+[10]SEPTIEMBRE!R273+[10]OCTUBRE!R273+[10]NOVIEMBRE!R273+[10]DICIEMBRE!R273</f>
        <v>0</v>
      </c>
      <c r="S276" s="49">
        <v>0</v>
      </c>
      <c r="T276" s="50">
        <f>R276+S276</f>
        <v>0</v>
      </c>
    </row>
    <row r="277" spans="1:248" s="51" customFormat="1" ht="27" x14ac:dyDescent="0.25">
      <c r="A277" s="200">
        <v>349</v>
      </c>
      <c r="B277" s="200" t="s">
        <v>597</v>
      </c>
      <c r="C277" s="465" t="s">
        <v>770</v>
      </c>
      <c r="D277" s="457">
        <v>1831.9985609999997</v>
      </c>
      <c r="E277" s="458">
        <v>1135.80863</v>
      </c>
      <c r="F277" s="458">
        <v>0</v>
      </c>
      <c r="G277" s="457">
        <v>29.290564</v>
      </c>
      <c r="H277" s="454">
        <f t="shared" si="21"/>
        <v>666.89936699999964</v>
      </c>
      <c r="I277" s="457">
        <v>26.874764596549785</v>
      </c>
      <c r="J277" s="457">
        <v>3.8937622099999998</v>
      </c>
      <c r="K277" s="457">
        <v>0</v>
      </c>
      <c r="L277" s="457">
        <v>5.7406438600000005</v>
      </c>
      <c r="M277" s="457">
        <f>I277-J277-L277</f>
        <v>17.240358526549784</v>
      </c>
      <c r="N277" s="454">
        <f>IF(OR(H277=0,M277=0),"N.A.",IF((((M277-H277)/H277))*100&gt;=500,"500&lt;",IF((((M277-H277)/H277))*100&lt;=-500,"&lt;-500",(((M277-H277)/H277))*100)))</f>
        <v>-97.414848569416947</v>
      </c>
      <c r="O277" s="49">
        <f>'[10]ENERO '!O274+[10]FEBRERO!O274+[10]MARZO!O274+[10]ABRIL!O274+[10]MAYO!O274+[10]JUNIO!O274+[10]JULIO!O274+[10]AGOSTO!O274+[10]SEPTIEMBRE!O274+[10]OCTUBRE!O274+[10]NOVIEMBRE!O274+[10]DICIEMBRE!O274</f>
        <v>35.197049999999997</v>
      </c>
      <c r="P277" s="49">
        <f>'[10]ENERO '!P274+[10]FEBRERO!P274+[10]MARZO!P274+[10]ABRIL!P274+[10]MAYO!P274+[10]JUNIO!P274+[10]JULIO!P274+[10]AGOSTO!P274+[10]SEPTIEMBRE!P274+[10]OCTUBRE!P274+[10]NOVIEMBRE!P274+[10]DICIEMBRE!P274</f>
        <v>1100.61158</v>
      </c>
      <c r="Q277" s="50">
        <f>O277+P277</f>
        <v>1135.80863</v>
      </c>
      <c r="R277" s="49">
        <f>'[10]ENERO '!R274+[10]FEBRERO!R274+[10]MARZO!R274+[10]ABRIL!R274+[10]MAYO!R274+[10]JUNIO!R274+[10]JULIO!R274+[10]AGOSTO!R274+[10]SEPTIEMBRE!R274+[10]OCTUBRE!R274+[10]NOVIEMBRE!R274+[10]DICIEMBRE!R274</f>
        <v>3.8937622099999998</v>
      </c>
      <c r="S277" s="49">
        <v>0</v>
      </c>
      <c r="T277" s="50">
        <f>R277+S277</f>
        <v>3.8937622099999998</v>
      </c>
    </row>
    <row r="278" spans="1:248" s="51" customFormat="1" ht="27.75" thickBot="1" x14ac:dyDescent="0.3">
      <c r="A278" s="395">
        <v>350</v>
      </c>
      <c r="B278" s="395" t="s">
        <v>597</v>
      </c>
      <c r="C278" s="466" t="s">
        <v>771</v>
      </c>
      <c r="D278" s="467">
        <v>557.42970200000002</v>
      </c>
      <c r="E278" s="468">
        <v>110.90235300000001</v>
      </c>
      <c r="F278" s="468">
        <v>0</v>
      </c>
      <c r="G278" s="467">
        <v>73.419008980000001</v>
      </c>
      <c r="H278" s="467">
        <f t="shared" si="21"/>
        <v>373.10834002000001</v>
      </c>
      <c r="I278" s="467">
        <v>264.36029583488698</v>
      </c>
      <c r="J278" s="467">
        <v>48.981445600000001</v>
      </c>
      <c r="K278" s="467">
        <v>0</v>
      </c>
      <c r="L278" s="467">
        <v>71.630504579999993</v>
      </c>
      <c r="M278" s="467">
        <f>I278-J278-L278</f>
        <v>143.74834565488698</v>
      </c>
      <c r="N278" s="467">
        <f>IF(OR(H278=0,M278=0),"N.A.",IF((((M278-H278)/H278))*100&gt;=500,"500&lt;",IF((((M278-H278)/H278))*100&lt;=-500,"&lt;-500",(((M278-H278)/H278))*100)))</f>
        <v>-61.472759990521375</v>
      </c>
      <c r="O278" s="49">
        <f>'[10]ENERO '!O275+[10]FEBRERO!O275+[10]MARZO!O275+[10]ABRIL!O275+[10]MAYO!O275+[10]JUNIO!O275+[10]JULIO!O275+[10]AGOSTO!O275+[10]SEPTIEMBRE!O275+[10]OCTUBRE!O275+[10]NOVIEMBRE!O275+[10]DICIEMBRE!O275</f>
        <v>85.459411000000003</v>
      </c>
      <c r="P278" s="49">
        <f>'[10]ENERO '!P275+[10]FEBRERO!P275+[10]MARZO!P275+[10]ABRIL!P275+[10]MAYO!P275+[10]JUNIO!P275+[10]JULIO!P275+[10]AGOSTO!P275+[10]SEPTIEMBRE!P275+[10]OCTUBRE!P275+[10]NOVIEMBRE!P275+[10]DICIEMBRE!P275</f>
        <v>25.442941999999999</v>
      </c>
      <c r="Q278" s="50">
        <f>O278+P278</f>
        <v>110.90235300000001</v>
      </c>
      <c r="R278" s="49">
        <f>'[10]ENERO '!R275+[10]FEBRERO!R275+[10]MARZO!R275+[10]ABRIL!R275+[10]MAYO!R275+[10]JUNIO!R275+[10]JULIO!R275+[10]AGOSTO!R275+[10]SEPTIEMBRE!R275+[10]OCTUBRE!R275+[10]NOVIEMBRE!R275+[10]DICIEMBRE!R275</f>
        <v>48.981445600000001</v>
      </c>
      <c r="S278" s="49">
        <v>0</v>
      </c>
      <c r="T278" s="50">
        <f>R278+S278</f>
        <v>48.981445600000001</v>
      </c>
    </row>
    <row r="279" spans="1:248" ht="12" customHeight="1" x14ac:dyDescent="0.25">
      <c r="A279" s="240" t="s">
        <v>772</v>
      </c>
      <c r="B279" s="241"/>
      <c r="C279" s="241"/>
      <c r="D279" s="241"/>
      <c r="E279" s="241"/>
      <c r="F279" s="241"/>
      <c r="G279" s="241"/>
      <c r="H279" s="241"/>
      <c r="I279" s="241"/>
      <c r="J279" s="241"/>
      <c r="K279" s="241"/>
      <c r="L279" s="241"/>
      <c r="M279" s="241"/>
      <c r="N279" s="242"/>
      <c r="Q279" s="64"/>
      <c r="R279" s="65"/>
      <c r="S279" s="66"/>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row>
    <row r="280" spans="1:248" ht="12" customHeight="1" x14ac:dyDescent="0.25">
      <c r="A280" s="243" t="s">
        <v>773</v>
      </c>
      <c r="B280" s="244"/>
      <c r="C280" s="244"/>
      <c r="D280" s="244"/>
      <c r="E280" s="244"/>
      <c r="F280" s="244"/>
      <c r="G280" s="244"/>
      <c r="H280" s="244"/>
      <c r="I280" s="244"/>
      <c r="J280" s="244"/>
      <c r="K280" s="244"/>
      <c r="L280" s="244"/>
      <c r="M280" s="244"/>
      <c r="N280" s="245"/>
      <c r="Q280" s="64"/>
      <c r="R280" s="65"/>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row>
    <row r="281" spans="1:248" ht="12" customHeight="1" x14ac:dyDescent="0.25">
      <c r="A281" s="246" t="s">
        <v>1474</v>
      </c>
      <c r="B281" s="247"/>
      <c r="C281" s="247"/>
      <c r="D281" s="247"/>
      <c r="E281" s="247"/>
      <c r="F281" s="247"/>
      <c r="G281" s="247"/>
      <c r="H281" s="247"/>
      <c r="I281" s="247"/>
      <c r="J281" s="247"/>
      <c r="K281" s="247"/>
      <c r="L281" s="247"/>
      <c r="M281" s="247"/>
      <c r="N281" s="248"/>
      <c r="O281" s="71"/>
      <c r="Q281" s="64"/>
      <c r="R281" s="65"/>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row>
    <row r="282" spans="1:248" ht="12" customHeight="1" x14ac:dyDescent="0.25">
      <c r="A282" s="249" t="s">
        <v>774</v>
      </c>
      <c r="B282" s="250"/>
      <c r="C282" s="251"/>
      <c r="D282" s="242"/>
      <c r="E282" s="252"/>
      <c r="F282" s="252"/>
      <c r="G282" s="252"/>
      <c r="H282" s="242"/>
      <c r="I282" s="253"/>
      <c r="J282" s="253"/>
      <c r="K282" s="253"/>
      <c r="L282" s="253"/>
      <c r="M282" s="242"/>
      <c r="N282" s="242"/>
      <c r="O282" s="72"/>
      <c r="P282" s="72"/>
      <c r="Q282" s="64"/>
      <c r="R282" s="72"/>
      <c r="S282" s="72"/>
      <c r="T282" s="63"/>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row>
    <row r="283" spans="1:248" ht="12" customHeight="1" x14ac:dyDescent="0.25">
      <c r="A283" s="254" t="s">
        <v>775</v>
      </c>
      <c r="B283" s="255"/>
      <c r="C283" s="256"/>
      <c r="D283" s="248"/>
      <c r="E283" s="248"/>
      <c r="F283" s="248"/>
      <c r="G283" s="248"/>
      <c r="H283" s="248"/>
      <c r="I283" s="248"/>
      <c r="J283" s="248"/>
      <c r="K283" s="248"/>
      <c r="L283" s="248"/>
      <c r="M283" s="248"/>
      <c r="N283" s="242"/>
      <c r="O283" s="70"/>
      <c r="P283" s="70"/>
      <c r="Q283" s="64"/>
      <c r="R283" s="70"/>
      <c r="S283" s="70"/>
      <c r="T283" s="70"/>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row>
    <row r="284" spans="1:248" ht="18" customHeight="1" x14ac:dyDescent="0.25">
      <c r="A284" s="257"/>
      <c r="B284" s="250"/>
      <c r="C284" s="251"/>
      <c r="D284" s="242"/>
      <c r="E284" s="252"/>
      <c r="F284" s="252"/>
      <c r="G284" s="252"/>
      <c r="H284" s="242"/>
      <c r="I284" s="253"/>
      <c r="J284" s="253"/>
      <c r="K284" s="253"/>
      <c r="L284" s="253"/>
      <c r="M284" s="242"/>
      <c r="N284" s="242"/>
      <c r="O284" s="72"/>
      <c r="P284" s="72"/>
      <c r="Q284" s="75"/>
      <c r="R284" s="72"/>
      <c r="S284" s="72"/>
      <c r="T284" s="63"/>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row>
    <row r="285" spans="1:248" ht="18" customHeight="1" x14ac:dyDescent="0.2">
      <c r="A285" s="74"/>
      <c r="B285" s="58"/>
      <c r="C285" s="59"/>
      <c r="D285" s="60"/>
      <c r="E285" s="61"/>
      <c r="F285" s="61"/>
      <c r="G285" s="61"/>
      <c r="H285" s="60"/>
      <c r="I285" s="62"/>
      <c r="J285" s="62"/>
      <c r="K285" s="62"/>
      <c r="L285" s="62"/>
      <c r="M285" s="60"/>
      <c r="N285" s="60"/>
      <c r="O285" s="72"/>
      <c r="P285" s="72"/>
      <c r="Q285" s="75"/>
      <c r="R285" s="72"/>
      <c r="S285" s="72"/>
      <c r="T285" s="63"/>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c r="IH285" s="1"/>
      <c r="II285" s="1"/>
      <c r="IJ285" s="1"/>
      <c r="IK285" s="1"/>
      <c r="IL285" s="1"/>
      <c r="IM285" s="1"/>
      <c r="IN285" s="1"/>
    </row>
    <row r="286" spans="1:248" ht="18" customHeight="1" x14ac:dyDescent="0.2">
      <c r="A286" s="74"/>
      <c r="B286" s="58"/>
      <c r="C286" s="59"/>
      <c r="D286" s="60"/>
      <c r="E286" s="61"/>
      <c r="F286" s="61"/>
      <c r="G286" s="61"/>
      <c r="H286" s="60"/>
      <c r="I286" s="62"/>
      <c r="J286" s="62"/>
      <c r="K286" s="62"/>
      <c r="L286" s="62"/>
      <c r="M286" s="60"/>
      <c r="N286" s="60"/>
      <c r="O286" s="72"/>
      <c r="P286" s="72"/>
      <c r="Q286" s="75"/>
      <c r="R286" s="72"/>
      <c r="S286" s="72"/>
      <c r="T286" s="63"/>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row>
    <row r="287" spans="1:248" ht="18" customHeight="1" x14ac:dyDescent="0.2">
      <c r="A287" s="74"/>
      <c r="B287" s="58"/>
      <c r="C287" s="59"/>
      <c r="D287" s="60"/>
      <c r="E287" s="61"/>
      <c r="F287" s="61"/>
      <c r="G287" s="61"/>
      <c r="H287" s="60"/>
      <c r="I287" s="62"/>
      <c r="J287" s="62"/>
      <c r="K287" s="62"/>
      <c r="L287" s="76"/>
      <c r="M287" s="60"/>
      <c r="N287" s="60"/>
      <c r="O287" s="72"/>
      <c r="P287" s="72"/>
      <c r="Q287" s="75"/>
      <c r="R287" s="72"/>
      <c r="S287" s="72"/>
      <c r="T287" s="63"/>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row>
    <row r="288" spans="1:248" ht="18" customHeight="1" x14ac:dyDescent="0.2">
      <c r="A288" s="74"/>
      <c r="B288" s="58"/>
      <c r="C288" s="59"/>
      <c r="D288" s="60"/>
      <c r="E288" s="61"/>
      <c r="F288" s="61"/>
      <c r="G288" s="61"/>
      <c r="H288" s="60"/>
      <c r="I288" s="62"/>
      <c r="J288" s="62"/>
      <c r="K288" s="62"/>
      <c r="L288" s="62"/>
      <c r="M288" s="60"/>
      <c r="N288" s="60"/>
      <c r="O288" s="72"/>
      <c r="P288" s="72"/>
      <c r="Q288" s="75"/>
      <c r="R288" s="72"/>
      <c r="S288" s="72"/>
      <c r="T288" s="63"/>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row>
    <row r="289" spans="1:20" ht="18" customHeight="1" x14ac:dyDescent="0.2">
      <c r="A289" s="74"/>
      <c r="B289" s="58"/>
      <c r="C289" s="59"/>
      <c r="D289" s="60"/>
      <c r="E289" s="61"/>
      <c r="F289" s="61"/>
      <c r="G289" s="61"/>
      <c r="H289" s="60"/>
      <c r="I289" s="62"/>
      <c r="J289" s="62"/>
      <c r="K289" s="62"/>
      <c r="L289" s="62"/>
      <c r="M289" s="60"/>
      <c r="N289" s="60"/>
      <c r="O289" s="72"/>
      <c r="P289" s="72"/>
      <c r="Q289" s="75"/>
      <c r="R289" s="72"/>
      <c r="S289" s="72"/>
      <c r="T289" s="63"/>
    </row>
    <row r="290" spans="1:20" ht="18" customHeight="1" x14ac:dyDescent="0.2">
      <c r="A290" s="74"/>
      <c r="B290" s="58"/>
      <c r="C290" s="59"/>
      <c r="D290" s="60"/>
      <c r="E290" s="61"/>
      <c r="F290" s="61"/>
      <c r="G290" s="61"/>
      <c r="H290" s="60"/>
      <c r="I290" s="62"/>
      <c r="J290" s="62"/>
      <c r="K290" s="62"/>
      <c r="L290" s="62"/>
      <c r="M290" s="60"/>
      <c r="N290" s="60"/>
      <c r="O290" s="72"/>
      <c r="P290" s="72"/>
      <c r="Q290" s="75"/>
      <c r="R290" s="72"/>
      <c r="S290" s="72"/>
      <c r="T290" s="63"/>
    </row>
    <row r="291" spans="1:20" ht="18" customHeight="1" x14ac:dyDescent="0.2">
      <c r="A291" s="74"/>
      <c r="B291" s="58"/>
      <c r="C291" s="59"/>
      <c r="D291" s="60"/>
      <c r="E291" s="61"/>
      <c r="F291" s="61"/>
      <c r="G291" s="61"/>
      <c r="H291" s="60"/>
      <c r="I291" s="62"/>
      <c r="J291" s="62"/>
      <c r="K291" s="62"/>
      <c r="L291" s="62"/>
      <c r="M291" s="60"/>
      <c r="N291" s="60"/>
      <c r="O291" s="72"/>
      <c r="P291" s="72"/>
      <c r="Q291" s="75"/>
      <c r="R291" s="72"/>
      <c r="S291" s="72"/>
      <c r="T291" s="63"/>
    </row>
    <row r="292" spans="1:20" ht="15" customHeight="1" x14ac:dyDescent="0.2">
      <c r="A292" s="74"/>
      <c r="B292" s="58"/>
      <c r="C292" s="59"/>
      <c r="D292" s="60"/>
      <c r="E292" s="61"/>
      <c r="F292" s="61"/>
      <c r="G292" s="61"/>
      <c r="H292" s="60"/>
      <c r="I292" s="62"/>
      <c r="J292" s="62"/>
      <c r="K292" s="62"/>
      <c r="L292" s="62"/>
      <c r="M292" s="60"/>
      <c r="N292" s="60"/>
      <c r="O292" s="72"/>
      <c r="P292" s="72"/>
      <c r="Q292" s="75"/>
      <c r="R292" s="72"/>
      <c r="S292" s="72"/>
      <c r="T292" s="63"/>
    </row>
    <row r="293" spans="1:20" ht="15" customHeight="1" x14ac:dyDescent="0.2">
      <c r="A293" s="74"/>
      <c r="B293" s="58"/>
      <c r="C293" s="59"/>
      <c r="D293" s="60"/>
      <c r="E293" s="61"/>
      <c r="F293" s="61"/>
      <c r="G293" s="61"/>
      <c r="H293" s="60"/>
      <c r="I293" s="62"/>
      <c r="J293" s="62"/>
      <c r="K293" s="62"/>
      <c r="L293" s="62"/>
      <c r="M293" s="60"/>
      <c r="N293" s="60"/>
      <c r="O293" s="72"/>
      <c r="P293" s="72"/>
      <c r="Q293" s="75"/>
      <c r="R293" s="72"/>
      <c r="S293" s="72"/>
      <c r="T293" s="63"/>
    </row>
    <row r="294" spans="1:20" ht="15" customHeight="1" x14ac:dyDescent="0.2">
      <c r="A294" s="74"/>
      <c r="B294" s="58"/>
      <c r="C294" s="59"/>
      <c r="D294" s="60"/>
      <c r="E294" s="61"/>
      <c r="F294" s="61"/>
      <c r="G294" s="61"/>
      <c r="H294" s="60"/>
      <c r="I294" s="62"/>
      <c r="J294" s="62"/>
      <c r="K294" s="62"/>
      <c r="L294" s="62"/>
      <c r="M294" s="60"/>
      <c r="N294" s="60"/>
      <c r="O294" s="72"/>
      <c r="P294" s="72"/>
      <c r="Q294" s="75"/>
      <c r="R294" s="72"/>
      <c r="S294" s="72"/>
      <c r="T294" s="63"/>
    </row>
    <row r="295" spans="1:20" ht="15" customHeight="1" x14ac:dyDescent="0.2">
      <c r="A295" s="74"/>
      <c r="B295" s="58"/>
      <c r="C295" s="59"/>
      <c r="D295" s="60"/>
      <c r="E295" s="61"/>
      <c r="F295" s="61"/>
      <c r="G295" s="61"/>
      <c r="H295" s="60"/>
      <c r="I295" s="62"/>
      <c r="J295" s="62"/>
      <c r="K295" s="62"/>
      <c r="L295" s="62"/>
      <c r="M295" s="60"/>
      <c r="N295" s="60"/>
      <c r="O295" s="72"/>
      <c r="P295" s="72"/>
      <c r="Q295" s="75"/>
      <c r="R295" s="72"/>
      <c r="S295" s="72"/>
      <c r="T295" s="63"/>
    </row>
    <row r="296" spans="1:20" ht="15" customHeight="1" x14ac:dyDescent="0.2">
      <c r="A296" s="74"/>
      <c r="B296" s="58"/>
      <c r="C296" s="59"/>
      <c r="D296" s="60"/>
      <c r="E296" s="61"/>
      <c r="F296" s="61"/>
      <c r="G296" s="61"/>
      <c r="H296" s="60"/>
      <c r="I296" s="62"/>
      <c r="J296" s="62"/>
      <c r="K296" s="62"/>
      <c r="L296" s="62"/>
      <c r="M296" s="60"/>
      <c r="N296" s="60"/>
      <c r="O296" s="72"/>
      <c r="P296" s="72"/>
      <c r="Q296" s="75"/>
      <c r="R296" s="72"/>
      <c r="S296" s="72"/>
      <c r="T296" s="63"/>
    </row>
    <row r="297" spans="1:20" ht="15" customHeight="1" x14ac:dyDescent="0.2">
      <c r="A297" s="74"/>
      <c r="B297" s="58"/>
      <c r="C297" s="59"/>
      <c r="D297" s="60"/>
      <c r="E297" s="61"/>
      <c r="F297" s="61"/>
      <c r="G297" s="61"/>
      <c r="H297" s="60"/>
      <c r="I297" s="62"/>
      <c r="J297" s="62"/>
      <c r="K297" s="62"/>
      <c r="L297" s="62"/>
      <c r="M297" s="60"/>
      <c r="N297" s="60"/>
      <c r="O297" s="72"/>
      <c r="P297" s="72"/>
      <c r="Q297" s="75"/>
      <c r="R297" s="72"/>
      <c r="S297" s="72"/>
      <c r="T297" s="63"/>
    </row>
    <row r="298" spans="1:20" ht="15" customHeight="1" x14ac:dyDescent="0.2">
      <c r="A298" s="497"/>
      <c r="B298" s="497"/>
      <c r="C298" s="497"/>
      <c r="D298" s="497"/>
      <c r="E298" s="497"/>
      <c r="F298" s="497"/>
      <c r="G298" s="497"/>
      <c r="H298" s="497"/>
      <c r="I298" s="497"/>
      <c r="J298" s="497"/>
      <c r="K298" s="497"/>
      <c r="L298" s="497"/>
      <c r="M298" s="497"/>
      <c r="N298" s="69"/>
      <c r="R298" s="65"/>
      <c r="S298" s="66"/>
    </row>
    <row r="299" spans="1:20" ht="15" customHeight="1" x14ac:dyDescent="0.2">
      <c r="A299" s="498"/>
      <c r="B299" s="498"/>
      <c r="C299" s="498"/>
      <c r="D299" s="498"/>
      <c r="E299" s="498"/>
      <c r="F299" s="498"/>
      <c r="G299" s="498"/>
      <c r="H299" s="498"/>
      <c r="I299" s="498"/>
      <c r="J299" s="498"/>
      <c r="K299" s="498"/>
      <c r="L299" s="498"/>
      <c r="M299" s="498"/>
      <c r="N299" s="68"/>
      <c r="R299" s="65"/>
    </row>
    <row r="300" spans="1:20" ht="15" customHeight="1" x14ac:dyDescent="0.2">
      <c r="A300" s="498"/>
      <c r="B300" s="498"/>
      <c r="C300" s="498"/>
      <c r="D300" s="498"/>
      <c r="E300" s="498"/>
      <c r="F300" s="498"/>
      <c r="G300" s="498"/>
      <c r="H300" s="498"/>
      <c r="I300" s="498"/>
      <c r="J300" s="498"/>
      <c r="K300" s="498"/>
      <c r="L300" s="498"/>
      <c r="M300" s="498"/>
      <c r="R300" s="65"/>
    </row>
    <row r="301" spans="1:20" ht="15" customHeight="1" x14ac:dyDescent="0.2">
      <c r="A301" s="485"/>
      <c r="B301" s="485"/>
      <c r="C301" s="485"/>
      <c r="D301" s="485"/>
      <c r="E301" s="485"/>
      <c r="F301" s="485"/>
      <c r="G301" s="485"/>
      <c r="H301" s="485"/>
      <c r="I301" s="485"/>
      <c r="J301" s="485"/>
      <c r="K301" s="485"/>
      <c r="L301" s="485"/>
      <c r="M301" s="485"/>
      <c r="R301" s="65"/>
    </row>
    <row r="302" spans="1:20" ht="15" customHeight="1" x14ac:dyDescent="0.2">
      <c r="R302" s="65"/>
    </row>
    <row r="303" spans="1:20" ht="15" customHeight="1" x14ac:dyDescent="0.2">
      <c r="R303" s="65"/>
    </row>
    <row r="304" spans="1:20" ht="15" customHeight="1" x14ac:dyDescent="0.2">
      <c r="R304" s="65"/>
    </row>
    <row r="305" spans="13:20" ht="15" customHeight="1" x14ac:dyDescent="0.2">
      <c r="M305" s="47"/>
      <c r="O305" s="47"/>
      <c r="Q305" s="47"/>
      <c r="R305" s="65"/>
      <c r="T305" s="47"/>
    </row>
    <row r="306" spans="13:20" ht="15" customHeight="1" x14ac:dyDescent="0.2">
      <c r="M306" s="47"/>
      <c r="O306" s="47"/>
      <c r="Q306" s="47"/>
      <c r="R306" s="65"/>
      <c r="T306" s="47"/>
    </row>
    <row r="307" spans="13:20" ht="15" customHeight="1" x14ac:dyDescent="0.2">
      <c r="M307" s="47"/>
      <c r="O307" s="47"/>
      <c r="Q307" s="47"/>
      <c r="R307" s="65"/>
      <c r="T307" s="47"/>
    </row>
    <row r="308" spans="13:20" ht="15" customHeight="1" x14ac:dyDescent="0.2">
      <c r="M308" s="47"/>
      <c r="O308" s="47"/>
      <c r="Q308" s="47"/>
      <c r="R308" s="65"/>
      <c r="T308" s="47"/>
    </row>
    <row r="309" spans="13:20" ht="15" customHeight="1" x14ac:dyDescent="0.2">
      <c r="M309" s="47"/>
      <c r="O309" s="47"/>
      <c r="Q309" s="47"/>
      <c r="R309" s="65"/>
      <c r="T309" s="47"/>
    </row>
    <row r="310" spans="13:20" ht="15" customHeight="1" x14ac:dyDescent="0.2">
      <c r="M310" s="47"/>
      <c r="O310" s="47"/>
      <c r="Q310" s="47"/>
      <c r="R310" s="65"/>
      <c r="T310" s="47"/>
    </row>
    <row r="311" spans="13:20" ht="15" customHeight="1" x14ac:dyDescent="0.2">
      <c r="M311" s="47"/>
      <c r="O311" s="47"/>
      <c r="Q311" s="47"/>
      <c r="R311" s="65"/>
      <c r="T311" s="47"/>
    </row>
    <row r="312" spans="13:20" ht="15" customHeight="1" x14ac:dyDescent="0.2">
      <c r="M312" s="47"/>
      <c r="O312" s="47"/>
      <c r="Q312" s="47"/>
      <c r="R312" s="65"/>
      <c r="T312" s="47"/>
    </row>
    <row r="313" spans="13:20" ht="15" customHeight="1" x14ac:dyDescent="0.2">
      <c r="M313" s="47"/>
      <c r="O313" s="47"/>
      <c r="Q313" s="47"/>
      <c r="R313" s="65"/>
      <c r="T313" s="47"/>
    </row>
    <row r="314" spans="13:20" ht="15" customHeight="1" x14ac:dyDescent="0.2">
      <c r="M314" s="47"/>
      <c r="O314" s="47"/>
      <c r="Q314" s="47"/>
      <c r="R314" s="65"/>
      <c r="T314" s="47"/>
    </row>
    <row r="315" spans="13:20" ht="15" customHeight="1" x14ac:dyDescent="0.2">
      <c r="M315" s="47"/>
      <c r="O315" s="47"/>
      <c r="Q315" s="47"/>
      <c r="R315" s="65"/>
      <c r="T315" s="47"/>
    </row>
    <row r="316" spans="13:20" ht="15" customHeight="1" x14ac:dyDescent="0.2">
      <c r="M316" s="47"/>
      <c r="O316" s="47"/>
      <c r="Q316" s="47"/>
      <c r="R316" s="65"/>
      <c r="T316" s="47"/>
    </row>
    <row r="317" spans="13:20" ht="15" customHeight="1" x14ac:dyDescent="0.2">
      <c r="M317" s="47"/>
      <c r="O317" s="47"/>
      <c r="Q317" s="47"/>
      <c r="R317" s="65"/>
      <c r="T317" s="47"/>
    </row>
    <row r="318" spans="13:20" ht="15" customHeight="1" x14ac:dyDescent="0.2">
      <c r="M318" s="47"/>
      <c r="O318" s="47"/>
      <c r="Q318" s="47"/>
      <c r="R318" s="65"/>
      <c r="T318" s="47"/>
    </row>
    <row r="319" spans="13:20" ht="15" customHeight="1" x14ac:dyDescent="0.2">
      <c r="M319" s="47"/>
      <c r="O319" s="47"/>
      <c r="Q319" s="47"/>
      <c r="R319" s="65"/>
      <c r="T319" s="47"/>
    </row>
    <row r="320" spans="13:20" ht="15" customHeight="1" x14ac:dyDescent="0.2">
      <c r="M320" s="47"/>
      <c r="O320" s="47"/>
      <c r="Q320" s="47"/>
      <c r="R320" s="65"/>
      <c r="T320" s="47"/>
    </row>
    <row r="321" spans="13:20" ht="15" customHeight="1" x14ac:dyDescent="0.2">
      <c r="M321" s="47"/>
      <c r="O321" s="47"/>
      <c r="Q321" s="47"/>
      <c r="R321" s="65"/>
      <c r="T321" s="47"/>
    </row>
    <row r="322" spans="13:20" ht="15" customHeight="1" x14ac:dyDescent="0.2">
      <c r="M322" s="47"/>
      <c r="O322" s="47"/>
      <c r="Q322" s="47"/>
      <c r="R322" s="65"/>
      <c r="T322" s="47"/>
    </row>
    <row r="323" spans="13:20" ht="15" customHeight="1" x14ac:dyDescent="0.2">
      <c r="M323" s="47"/>
      <c r="O323" s="47"/>
      <c r="Q323" s="47"/>
      <c r="R323" s="65"/>
      <c r="T323" s="47"/>
    </row>
    <row r="324" spans="13:20" ht="15" customHeight="1" x14ac:dyDescent="0.2">
      <c r="M324" s="47"/>
      <c r="O324" s="47"/>
      <c r="Q324" s="47"/>
      <c r="R324" s="65"/>
      <c r="T324" s="47"/>
    </row>
    <row r="325" spans="13:20" ht="15" customHeight="1" x14ac:dyDescent="0.2">
      <c r="M325" s="47"/>
      <c r="O325" s="47"/>
      <c r="Q325" s="47"/>
      <c r="R325" s="65"/>
      <c r="T325" s="47"/>
    </row>
    <row r="326" spans="13:20" ht="15" customHeight="1" x14ac:dyDescent="0.2">
      <c r="M326" s="47"/>
      <c r="O326" s="47"/>
      <c r="Q326" s="47"/>
      <c r="R326" s="65"/>
      <c r="T326" s="47"/>
    </row>
    <row r="327" spans="13:20" ht="15" customHeight="1" x14ac:dyDescent="0.2">
      <c r="M327" s="47"/>
      <c r="O327" s="47"/>
      <c r="Q327" s="47"/>
      <c r="R327" s="65"/>
      <c r="T327" s="47"/>
    </row>
    <row r="328" spans="13:20" ht="15" customHeight="1" x14ac:dyDescent="0.2">
      <c r="M328" s="47"/>
      <c r="O328" s="47"/>
      <c r="Q328" s="47"/>
      <c r="R328" s="65"/>
      <c r="T328" s="47"/>
    </row>
    <row r="329" spans="13:20" ht="15" customHeight="1" x14ac:dyDescent="0.2">
      <c r="M329" s="47"/>
      <c r="O329" s="47"/>
      <c r="Q329" s="47"/>
      <c r="R329" s="65"/>
      <c r="T329" s="47"/>
    </row>
    <row r="330" spans="13:20" ht="15" customHeight="1" x14ac:dyDescent="0.2">
      <c r="M330" s="47"/>
      <c r="O330" s="47"/>
      <c r="Q330" s="47"/>
      <c r="R330" s="65"/>
      <c r="T330" s="47"/>
    </row>
    <row r="331" spans="13:20" ht="15" customHeight="1" x14ac:dyDescent="0.2">
      <c r="M331" s="47"/>
      <c r="O331" s="47"/>
      <c r="Q331" s="47"/>
      <c r="R331" s="65"/>
      <c r="T331" s="47"/>
    </row>
    <row r="332" spans="13:20" ht="15" customHeight="1" x14ac:dyDescent="0.2">
      <c r="M332" s="47"/>
      <c r="O332" s="47"/>
      <c r="Q332" s="47"/>
      <c r="R332" s="65"/>
      <c r="T332" s="47"/>
    </row>
    <row r="333" spans="13:20" ht="15" customHeight="1" x14ac:dyDescent="0.2">
      <c r="M333" s="47"/>
      <c r="O333" s="47"/>
      <c r="Q333" s="47"/>
      <c r="R333" s="65"/>
      <c r="T333" s="47"/>
    </row>
    <row r="334" spans="13:20" ht="15" customHeight="1" x14ac:dyDescent="0.2">
      <c r="M334" s="47"/>
      <c r="O334" s="47"/>
      <c r="Q334" s="47"/>
      <c r="R334" s="65"/>
      <c r="T334" s="47"/>
    </row>
    <row r="335" spans="13:20" ht="15" customHeight="1" x14ac:dyDescent="0.2">
      <c r="M335" s="47"/>
      <c r="O335" s="47"/>
      <c r="Q335" s="47"/>
      <c r="R335" s="65"/>
      <c r="T335" s="47"/>
    </row>
    <row r="336" spans="13:20" ht="15" customHeight="1" x14ac:dyDescent="0.2">
      <c r="M336" s="47"/>
      <c r="O336" s="47"/>
      <c r="Q336" s="47"/>
      <c r="R336" s="65"/>
      <c r="T336" s="47"/>
    </row>
    <row r="337" spans="13:20" ht="15" customHeight="1" x14ac:dyDescent="0.2">
      <c r="M337" s="47"/>
      <c r="O337" s="47"/>
      <c r="Q337" s="47"/>
      <c r="R337" s="65"/>
      <c r="T337" s="47"/>
    </row>
    <row r="338" spans="13:20" ht="15" customHeight="1" x14ac:dyDescent="0.2">
      <c r="M338" s="47"/>
      <c r="O338" s="47"/>
      <c r="Q338" s="47"/>
      <c r="R338" s="65"/>
      <c r="T338" s="47"/>
    </row>
    <row r="339" spans="13:20" ht="15" customHeight="1" x14ac:dyDescent="0.2">
      <c r="M339" s="47"/>
      <c r="O339" s="47"/>
      <c r="Q339" s="47"/>
      <c r="R339" s="65"/>
      <c r="T339" s="47"/>
    </row>
    <row r="340" spans="13:20" ht="15" customHeight="1" x14ac:dyDescent="0.2">
      <c r="M340" s="47"/>
      <c r="O340" s="47"/>
      <c r="Q340" s="47"/>
      <c r="R340" s="65"/>
      <c r="T340" s="47"/>
    </row>
    <row r="341" spans="13:20" ht="15" customHeight="1" x14ac:dyDescent="0.2">
      <c r="M341" s="47"/>
      <c r="O341" s="47"/>
      <c r="Q341" s="47"/>
      <c r="R341" s="65"/>
      <c r="T341" s="47"/>
    </row>
  </sheetData>
  <sheetProtection formatCells="0" formatColumns="0" formatRows="0" insertColumns="0" insertRows="0" deleteColumns="0" deleteRows="0"/>
  <mergeCells count="28">
    <mergeCell ref="S12:S15"/>
    <mergeCell ref="T12:T15"/>
    <mergeCell ref="A298:M298"/>
    <mergeCell ref="A299:M299"/>
    <mergeCell ref="A300:M300"/>
    <mergeCell ref="A301:M301"/>
    <mergeCell ref="R11:T11"/>
    <mergeCell ref="D12:D15"/>
    <mergeCell ref="H12:H15"/>
    <mergeCell ref="I12:I15"/>
    <mergeCell ref="M12:M15"/>
    <mergeCell ref="N12:N15"/>
    <mergeCell ref="O12:O15"/>
    <mergeCell ref="P12:P15"/>
    <mergeCell ref="Q12:Q15"/>
    <mergeCell ref="R12:R15"/>
    <mergeCell ref="A10:C16"/>
    <mergeCell ref="D10:H10"/>
    <mergeCell ref="I10:M10"/>
    <mergeCell ref="E11:G11"/>
    <mergeCell ref="J11:L11"/>
    <mergeCell ref="O11:Q11"/>
    <mergeCell ref="A1:D1"/>
    <mergeCell ref="E1:O1"/>
    <mergeCell ref="A2:O2"/>
    <mergeCell ref="A3:F3"/>
    <mergeCell ref="G3:L3"/>
    <mergeCell ref="M3:O3"/>
  </mergeCells>
  <printOptions horizontalCentered="1"/>
  <pageMargins left="0.39370078740157483" right="0.39370078740157483" top="0.39370078740157483" bottom="0.39370078740157483" header="0" footer="0"/>
  <pageSetup scale="60" orientation="landscape" r:id="rId1"/>
  <ignoredErrors>
    <ignoredError sqref="D16:K16 L16:N1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topLeftCell="B1" zoomScaleNormal="100" workbookViewId="0">
      <selection activeCell="B7" sqref="B7"/>
    </sheetView>
  </sheetViews>
  <sheetFormatPr baseColWidth="10" defaultColWidth="11.42578125" defaultRowHeight="14.25" x14ac:dyDescent="0.25"/>
  <cols>
    <col min="1" max="1" width="11.42578125" style="78" hidden="1" customWidth="1"/>
    <col min="2" max="2" width="4.5703125" style="78" customWidth="1"/>
    <col min="3" max="3" width="39" style="78" customWidth="1"/>
    <col min="4" max="12" width="16.42578125" style="78" customWidth="1"/>
    <col min="13" max="13" width="19.7109375" style="78" bestFit="1" customWidth="1"/>
    <col min="14" max="16384" width="11.42578125" style="78"/>
  </cols>
  <sheetData>
    <row r="1" spans="1:13" s="270" customFormat="1" ht="48" customHeight="1" x14ac:dyDescent="0.2">
      <c r="A1" s="471" t="s">
        <v>1437</v>
      </c>
      <c r="B1" s="471"/>
      <c r="C1" s="471"/>
      <c r="D1" s="471"/>
      <c r="E1" s="154" t="s">
        <v>1439</v>
      </c>
      <c r="F1" s="269"/>
      <c r="G1" s="269"/>
      <c r="H1" s="269"/>
      <c r="I1" s="269"/>
      <c r="J1" s="269"/>
      <c r="K1" s="269"/>
      <c r="L1" s="269"/>
    </row>
    <row r="2" spans="1:13" s="1" customFormat="1" ht="36" customHeight="1" thickBot="1" x14ac:dyDescent="0.45">
      <c r="A2" s="472" t="s">
        <v>1438</v>
      </c>
      <c r="B2" s="472"/>
      <c r="C2" s="472"/>
      <c r="D2" s="472"/>
      <c r="E2" s="472"/>
      <c r="F2" s="472"/>
      <c r="G2" s="472"/>
      <c r="H2" s="472"/>
      <c r="I2" s="472"/>
      <c r="J2" s="472"/>
      <c r="K2" s="472"/>
      <c r="L2" s="472"/>
    </row>
    <row r="3" spans="1:13" customFormat="1" ht="6" customHeight="1" x14ac:dyDescent="0.4">
      <c r="A3" s="473"/>
      <c r="B3" s="473"/>
      <c r="C3" s="473"/>
      <c r="D3" s="473"/>
      <c r="E3" s="473"/>
      <c r="F3" s="473"/>
      <c r="G3" s="473"/>
      <c r="H3" s="473"/>
      <c r="I3" s="473"/>
      <c r="J3" s="473"/>
      <c r="K3" s="473"/>
      <c r="L3" s="473"/>
    </row>
    <row r="4" spans="1:13" ht="18" customHeight="1" x14ac:dyDescent="0.25">
      <c r="B4" s="404" t="s">
        <v>1490</v>
      </c>
      <c r="C4" s="404"/>
      <c r="D4" s="404"/>
      <c r="E4" s="404"/>
      <c r="F4" s="404"/>
      <c r="G4" s="404"/>
      <c r="H4" s="404"/>
      <c r="I4" s="404"/>
      <c r="J4" s="404"/>
      <c r="K4" s="404"/>
      <c r="L4" s="404"/>
    </row>
    <row r="5" spans="1:13" ht="18" customHeight="1" x14ac:dyDescent="0.25">
      <c r="A5" s="79" t="s">
        <v>776</v>
      </c>
      <c r="B5" s="404" t="s">
        <v>777</v>
      </c>
      <c r="C5" s="404"/>
      <c r="D5" s="404"/>
      <c r="E5" s="404"/>
      <c r="F5" s="404"/>
      <c r="G5" s="404"/>
      <c r="H5" s="404"/>
      <c r="I5" s="404"/>
      <c r="J5" s="404"/>
      <c r="K5" s="404"/>
      <c r="L5" s="404"/>
    </row>
    <row r="6" spans="1:13" ht="18" customHeight="1" x14ac:dyDescent="0.25">
      <c r="B6" s="404" t="s">
        <v>1</v>
      </c>
      <c r="C6" s="405"/>
      <c r="D6" s="405"/>
      <c r="E6" s="405"/>
      <c r="F6" s="405"/>
      <c r="G6" s="405"/>
      <c r="H6" s="405"/>
      <c r="I6" s="405"/>
      <c r="J6" s="405"/>
      <c r="K6" s="405"/>
      <c r="L6" s="405"/>
    </row>
    <row r="7" spans="1:13" ht="18" customHeight="1" x14ac:dyDescent="0.25">
      <c r="B7" s="404" t="s">
        <v>1487</v>
      </c>
      <c r="C7" s="404"/>
      <c r="D7" s="404"/>
      <c r="E7" s="404"/>
      <c r="F7" s="404"/>
      <c r="G7" s="404"/>
      <c r="H7" s="404"/>
      <c r="I7" s="404"/>
      <c r="J7" s="404"/>
      <c r="K7" s="404"/>
      <c r="L7" s="404"/>
    </row>
    <row r="8" spans="1:13" ht="18" customHeight="1" x14ac:dyDescent="0.25">
      <c r="B8" s="406" t="s">
        <v>1484</v>
      </c>
      <c r="C8" s="406"/>
      <c r="D8" s="406"/>
      <c r="E8" s="406"/>
      <c r="F8" s="406"/>
      <c r="G8" s="406"/>
      <c r="H8" s="406"/>
      <c r="I8" s="406"/>
      <c r="J8" s="406"/>
      <c r="K8" s="406"/>
      <c r="L8" s="406"/>
    </row>
    <row r="9" spans="1:13" x14ac:dyDescent="0.25">
      <c r="B9" s="502" t="s">
        <v>778</v>
      </c>
      <c r="C9" s="502" t="s">
        <v>3</v>
      </c>
      <c r="D9" s="502" t="s">
        <v>779</v>
      </c>
      <c r="E9" s="502"/>
      <c r="F9" s="502"/>
      <c r="G9" s="502"/>
      <c r="H9" s="502" t="s">
        <v>458</v>
      </c>
      <c r="I9" s="502"/>
      <c r="J9" s="502"/>
      <c r="K9" s="502"/>
      <c r="L9" s="272"/>
    </row>
    <row r="10" spans="1:13" x14ac:dyDescent="0.25">
      <c r="B10" s="502"/>
      <c r="C10" s="502"/>
      <c r="D10" s="275"/>
      <c r="E10" s="503" t="s">
        <v>780</v>
      </c>
      <c r="F10" s="503"/>
      <c r="G10" s="275"/>
      <c r="H10" s="275"/>
      <c r="I10" s="503" t="s">
        <v>780</v>
      </c>
      <c r="J10" s="503"/>
      <c r="K10" s="275"/>
      <c r="L10" s="272"/>
    </row>
    <row r="11" spans="1:13" ht="12.75" customHeight="1" x14ac:dyDescent="0.25">
      <c r="B11" s="502"/>
      <c r="C11" s="502"/>
      <c r="D11" s="504" t="s">
        <v>781</v>
      </c>
      <c r="E11" s="505" t="s">
        <v>782</v>
      </c>
      <c r="F11" s="505" t="s">
        <v>783</v>
      </c>
      <c r="G11" s="506" t="s">
        <v>784</v>
      </c>
      <c r="H11" s="504" t="s">
        <v>785</v>
      </c>
      <c r="I11" s="508" t="s">
        <v>782</v>
      </c>
      <c r="J11" s="499" t="s">
        <v>783</v>
      </c>
      <c r="K11" s="501" t="s">
        <v>786</v>
      </c>
      <c r="L11" s="500" t="s">
        <v>787</v>
      </c>
    </row>
    <row r="12" spans="1:13" ht="15" customHeight="1" x14ac:dyDescent="0.25">
      <c r="B12" s="502"/>
      <c r="C12" s="502"/>
      <c r="D12" s="504"/>
      <c r="E12" s="504"/>
      <c r="F12" s="504"/>
      <c r="G12" s="507"/>
      <c r="H12" s="504"/>
      <c r="I12" s="509"/>
      <c r="J12" s="500"/>
      <c r="K12" s="502"/>
      <c r="L12" s="500"/>
    </row>
    <row r="13" spans="1:13" ht="17.25" customHeight="1" thickBot="1" x14ac:dyDescent="0.3">
      <c r="B13" s="272"/>
      <c r="C13" s="272"/>
      <c r="D13" s="273" t="s">
        <v>12</v>
      </c>
      <c r="E13" s="273" t="s">
        <v>13</v>
      </c>
      <c r="F13" s="273" t="s">
        <v>14</v>
      </c>
      <c r="G13" s="273" t="s">
        <v>788</v>
      </c>
      <c r="H13" s="274" t="s">
        <v>789</v>
      </c>
      <c r="I13" s="273" t="s">
        <v>790</v>
      </c>
      <c r="J13" s="273" t="s">
        <v>791</v>
      </c>
      <c r="K13" s="275" t="s">
        <v>792</v>
      </c>
      <c r="L13" s="273" t="s">
        <v>793</v>
      </c>
    </row>
    <row r="14" spans="1:13" ht="5.25" customHeight="1" thickBot="1" x14ac:dyDescent="0.3">
      <c r="B14" s="285"/>
      <c r="C14" s="285"/>
      <c r="D14" s="286"/>
      <c r="E14" s="286"/>
      <c r="F14" s="286"/>
      <c r="G14" s="286"/>
      <c r="H14" s="287"/>
      <c r="I14" s="286"/>
      <c r="J14" s="286"/>
      <c r="K14" s="288"/>
      <c r="L14" s="286"/>
    </row>
    <row r="15" spans="1:13" ht="16.5" customHeight="1" x14ac:dyDescent="0.25">
      <c r="B15" s="289"/>
      <c r="C15" s="290" t="s">
        <v>469</v>
      </c>
      <c r="D15" s="291">
        <f t="shared" ref="D15:K15" si="0">SUM(D16:D48)</f>
        <v>149116.94119100008</v>
      </c>
      <c r="E15" s="291">
        <f t="shared" si="0"/>
        <v>31972.468729999993</v>
      </c>
      <c r="F15" s="291">
        <f t="shared" si="0"/>
        <v>53387.783083999995</v>
      </c>
      <c r="G15" s="291">
        <f t="shared" si="0"/>
        <v>63756.689377000097</v>
      </c>
      <c r="H15" s="291">
        <f t="shared" si="0"/>
        <v>157603.10850903575</v>
      </c>
      <c r="I15" s="291">
        <f t="shared" si="0"/>
        <v>29429.115490999997</v>
      </c>
      <c r="J15" s="291">
        <f t="shared" si="0"/>
        <v>49471.321988000003</v>
      </c>
      <c r="K15" s="292">
        <f t="shared" si="0"/>
        <v>78702.671030035795</v>
      </c>
      <c r="L15" s="293">
        <f>IF(OR(G15=0,K15=0),"N.A.",IF((((K15-G15)/G15))*100&gt;=ABS(500),"&gt;500",(((K15-G15)/G15))*100))</f>
        <v>23.442217278031041</v>
      </c>
    </row>
    <row r="16" spans="1:13" s="80" customFormat="1" ht="18" customHeight="1" x14ac:dyDescent="0.25">
      <c r="B16" s="294">
        <v>1</v>
      </c>
      <c r="C16" s="289" t="s">
        <v>794</v>
      </c>
      <c r="D16" s="295">
        <v>718.67907799999989</v>
      </c>
      <c r="E16" s="295">
        <v>571.83595500000001</v>
      </c>
      <c r="F16" s="295">
        <v>124.615578</v>
      </c>
      <c r="G16" s="296">
        <v>22.227544999999878</v>
      </c>
      <c r="H16" s="296">
        <v>744.49753535666673</v>
      </c>
      <c r="I16" s="296">
        <v>587.90711799999997</v>
      </c>
      <c r="J16" s="296">
        <v>161.28668099999999</v>
      </c>
      <c r="K16" s="296">
        <v>-4.696263643333225</v>
      </c>
      <c r="L16" s="297">
        <v>-121.12812568069596</v>
      </c>
      <c r="M16" s="81"/>
    </row>
    <row r="17" spans="2:13" s="80" customFormat="1" ht="18" customHeight="1" x14ac:dyDescent="0.25">
      <c r="B17" s="298">
        <v>2</v>
      </c>
      <c r="C17" s="289" t="s">
        <v>795</v>
      </c>
      <c r="D17" s="295">
        <v>5691.0520919999999</v>
      </c>
      <c r="E17" s="295">
        <v>719.99422099999992</v>
      </c>
      <c r="F17" s="295">
        <v>1490.28944</v>
      </c>
      <c r="G17" s="296">
        <v>3480.768431</v>
      </c>
      <c r="H17" s="296">
        <v>6349.5860902715704</v>
      </c>
      <c r="I17" s="296">
        <v>719.56592799999999</v>
      </c>
      <c r="J17" s="296">
        <v>1833.2829939999999</v>
      </c>
      <c r="K17" s="296">
        <v>3796.7371682715702</v>
      </c>
      <c r="L17" s="297">
        <v>9.077556968671848</v>
      </c>
      <c r="M17" s="81"/>
    </row>
    <row r="18" spans="2:13" s="80" customFormat="1" ht="18" customHeight="1" x14ac:dyDescent="0.25">
      <c r="B18" s="298">
        <v>3</v>
      </c>
      <c r="C18" s="289" t="s">
        <v>796</v>
      </c>
      <c r="D18" s="295">
        <v>6568.3099190000012</v>
      </c>
      <c r="E18" s="295">
        <v>348.59078299999999</v>
      </c>
      <c r="F18" s="295">
        <v>5101.1493819999996</v>
      </c>
      <c r="G18" s="296">
        <v>1118.5697540000019</v>
      </c>
      <c r="H18" s="296">
        <v>8560.4155156866673</v>
      </c>
      <c r="I18" s="296">
        <v>339.75654500000002</v>
      </c>
      <c r="J18" s="296">
        <v>2590.0285140000001</v>
      </c>
      <c r="K18" s="296">
        <v>5630.6304566866675</v>
      </c>
      <c r="L18" s="297">
        <v>403.37767819588811</v>
      </c>
      <c r="M18" s="81"/>
    </row>
    <row r="19" spans="2:13" s="80" customFormat="1" ht="18" customHeight="1" x14ac:dyDescent="0.25">
      <c r="B19" s="298">
        <v>4</v>
      </c>
      <c r="C19" s="289" t="s">
        <v>797</v>
      </c>
      <c r="D19" s="295">
        <v>1446.6250190000042</v>
      </c>
      <c r="E19" s="295">
        <v>672.31535200000008</v>
      </c>
      <c r="F19" s="295">
        <v>272.09558399999997</v>
      </c>
      <c r="G19" s="296">
        <v>502.21408300000411</v>
      </c>
      <c r="H19" s="296">
        <v>3446.5038313293298</v>
      </c>
      <c r="I19" s="296">
        <v>655.77418599999999</v>
      </c>
      <c r="J19" s="296">
        <v>2671.482019</v>
      </c>
      <c r="K19" s="296">
        <v>119.24762632932971</v>
      </c>
      <c r="L19" s="297">
        <v>-76.25561879567428</v>
      </c>
      <c r="M19" s="81"/>
    </row>
    <row r="20" spans="2:13" s="80" customFormat="1" ht="18" customHeight="1" x14ac:dyDescent="0.25">
      <c r="B20" s="298">
        <v>5</v>
      </c>
      <c r="C20" s="289" t="s">
        <v>798</v>
      </c>
      <c r="D20" s="295">
        <v>2705.2549600000002</v>
      </c>
      <c r="E20" s="295">
        <v>671.65386099999989</v>
      </c>
      <c r="F20" s="295">
        <v>721.64077099999997</v>
      </c>
      <c r="G20" s="296">
        <v>1311.9603280000006</v>
      </c>
      <c r="H20" s="296">
        <v>1892.7182726224828</v>
      </c>
      <c r="I20" s="296">
        <v>560.60244599999999</v>
      </c>
      <c r="J20" s="296">
        <v>383.327045</v>
      </c>
      <c r="K20" s="296">
        <v>948.78878162248293</v>
      </c>
      <c r="L20" s="297">
        <v>-27.681595138715011</v>
      </c>
      <c r="M20" s="81"/>
    </row>
    <row r="21" spans="2:13" s="80" customFormat="1" ht="18" customHeight="1" x14ac:dyDescent="0.25">
      <c r="B21" s="298">
        <v>6</v>
      </c>
      <c r="C21" s="289" t="s">
        <v>799</v>
      </c>
      <c r="D21" s="295">
        <v>3786.8199</v>
      </c>
      <c r="E21" s="295">
        <v>641.54993100000002</v>
      </c>
      <c r="F21" s="295">
        <v>1596.9043999999999</v>
      </c>
      <c r="G21" s="296">
        <v>1548.3655690000001</v>
      </c>
      <c r="H21" s="296">
        <v>4359.9289323610001</v>
      </c>
      <c r="I21" s="296">
        <v>656.20678799999996</v>
      </c>
      <c r="J21" s="296">
        <v>2003.1042379999999</v>
      </c>
      <c r="K21" s="296">
        <v>1700.6179063610002</v>
      </c>
      <c r="L21" s="297">
        <v>9.833100167638781</v>
      </c>
      <c r="M21" s="81"/>
    </row>
    <row r="22" spans="2:13" s="80" customFormat="1" ht="18" customHeight="1" x14ac:dyDescent="0.25">
      <c r="B22" s="298">
        <v>7</v>
      </c>
      <c r="C22" s="289" t="s">
        <v>800</v>
      </c>
      <c r="D22" s="295">
        <v>5231.4878630000003</v>
      </c>
      <c r="E22" s="295">
        <v>1030.9121559999999</v>
      </c>
      <c r="F22" s="295">
        <v>1564.4854180000002</v>
      </c>
      <c r="G22" s="296">
        <v>2636.0902889999998</v>
      </c>
      <c r="H22" s="296">
        <v>5234.2687443466684</v>
      </c>
      <c r="I22" s="296">
        <v>1046.5519019999999</v>
      </c>
      <c r="J22" s="296">
        <v>1346.538227</v>
      </c>
      <c r="K22" s="296">
        <v>2841.1786153466683</v>
      </c>
      <c r="L22" s="297">
        <v>7.7800190381365404</v>
      </c>
      <c r="M22" s="81"/>
    </row>
    <row r="23" spans="2:13" s="80" customFormat="1" ht="18" customHeight="1" x14ac:dyDescent="0.25">
      <c r="B23" s="298">
        <v>8</v>
      </c>
      <c r="C23" s="289" t="s">
        <v>801</v>
      </c>
      <c r="D23" s="295">
        <v>2762.2658160000001</v>
      </c>
      <c r="E23" s="295">
        <v>900.72823499999981</v>
      </c>
      <c r="F23" s="295">
        <v>730.18766800000003</v>
      </c>
      <c r="G23" s="296">
        <v>1131.3499130000002</v>
      </c>
      <c r="H23" s="296">
        <v>1786.8723034906441</v>
      </c>
      <c r="I23" s="296">
        <v>775.60558600000002</v>
      </c>
      <c r="J23" s="296">
        <v>472.42307499999998</v>
      </c>
      <c r="K23" s="296">
        <v>538.84364249064402</v>
      </c>
      <c r="L23" s="297">
        <v>-52.371619399183722</v>
      </c>
      <c r="M23" s="81"/>
    </row>
    <row r="24" spans="2:13" s="80" customFormat="1" ht="18" customHeight="1" x14ac:dyDescent="0.25">
      <c r="B24" s="298">
        <v>9</v>
      </c>
      <c r="C24" s="289" t="s">
        <v>802</v>
      </c>
      <c r="D24" s="295">
        <v>5181.5160669999959</v>
      </c>
      <c r="E24" s="295">
        <v>1371.5064750000001</v>
      </c>
      <c r="F24" s="295">
        <v>1687.027795</v>
      </c>
      <c r="G24" s="296">
        <v>2122.9817969999958</v>
      </c>
      <c r="H24" s="296">
        <v>5210.1432727434039</v>
      </c>
      <c r="I24" s="296">
        <v>1217.886755</v>
      </c>
      <c r="J24" s="296">
        <v>1564.8561299999999</v>
      </c>
      <c r="K24" s="296">
        <v>2427.4003877434043</v>
      </c>
      <c r="L24" s="297">
        <v>14.339199289112372</v>
      </c>
      <c r="M24" s="81"/>
    </row>
    <row r="25" spans="2:13" s="80" customFormat="1" ht="18" customHeight="1" x14ac:dyDescent="0.25">
      <c r="B25" s="298">
        <v>10</v>
      </c>
      <c r="C25" s="289" t="s">
        <v>803</v>
      </c>
      <c r="D25" s="295">
        <v>3733.3455589999994</v>
      </c>
      <c r="E25" s="295">
        <v>556.96579500000007</v>
      </c>
      <c r="F25" s="295">
        <v>1294.0174749999999</v>
      </c>
      <c r="G25" s="296">
        <v>1882.3622889999995</v>
      </c>
      <c r="H25" s="296">
        <v>2484.2830983116664</v>
      </c>
      <c r="I25" s="296">
        <v>358.91171100000003</v>
      </c>
      <c r="J25" s="296">
        <v>502.21991400000002</v>
      </c>
      <c r="K25" s="296">
        <v>1623.1514733116662</v>
      </c>
      <c r="L25" s="297">
        <v>-13.770506198678598</v>
      </c>
      <c r="M25" s="81"/>
    </row>
    <row r="26" spans="2:13" s="80" customFormat="1" ht="18" customHeight="1" x14ac:dyDescent="0.25">
      <c r="B26" s="298">
        <v>11</v>
      </c>
      <c r="C26" s="289" t="s">
        <v>804</v>
      </c>
      <c r="D26" s="295">
        <v>2543.470542</v>
      </c>
      <c r="E26" s="295">
        <v>772.85360299999979</v>
      </c>
      <c r="F26" s="295">
        <v>1018.5531990000001</v>
      </c>
      <c r="G26" s="296">
        <v>752.06374000000017</v>
      </c>
      <c r="H26" s="296">
        <v>2490.1838015399999</v>
      </c>
      <c r="I26" s="296">
        <v>679.90847499999995</v>
      </c>
      <c r="J26" s="296">
        <v>816.18523700000003</v>
      </c>
      <c r="K26" s="296">
        <v>994.09008953999989</v>
      </c>
      <c r="L26" s="297">
        <v>32.181627256753487</v>
      </c>
      <c r="M26" s="81"/>
    </row>
    <row r="27" spans="2:13" s="80" customFormat="1" ht="18" customHeight="1" x14ac:dyDescent="0.25">
      <c r="B27" s="298">
        <v>12</v>
      </c>
      <c r="C27" s="289" t="s">
        <v>805</v>
      </c>
      <c r="D27" s="295">
        <v>5319.0984360000002</v>
      </c>
      <c r="E27" s="295">
        <v>601.54230799999993</v>
      </c>
      <c r="F27" s="295">
        <v>3429.6492589999998</v>
      </c>
      <c r="G27" s="296">
        <v>1287.9068690000004</v>
      </c>
      <c r="H27" s="296">
        <v>7120.1877035900015</v>
      </c>
      <c r="I27" s="296">
        <v>558.96947799999998</v>
      </c>
      <c r="J27" s="296">
        <v>1990.9323460000001</v>
      </c>
      <c r="K27" s="296">
        <v>4570.2858795900011</v>
      </c>
      <c r="L27" s="297">
        <v>254.86151907386093</v>
      </c>
      <c r="M27" s="81"/>
    </row>
    <row r="28" spans="2:13" s="80" customFormat="1" ht="18" customHeight="1" x14ac:dyDescent="0.25">
      <c r="B28" s="298">
        <v>13</v>
      </c>
      <c r="C28" s="289" t="s">
        <v>806</v>
      </c>
      <c r="D28" s="295">
        <v>183.61205300000034</v>
      </c>
      <c r="E28" s="295">
        <v>142.183119</v>
      </c>
      <c r="F28" s="295">
        <v>39.611010000000007</v>
      </c>
      <c r="G28" s="296">
        <v>1.8179240000003318</v>
      </c>
      <c r="H28" s="296">
        <v>2480.9917116966662</v>
      </c>
      <c r="I28" s="296">
        <v>0</v>
      </c>
      <c r="J28" s="296">
        <v>0</v>
      </c>
      <c r="K28" s="296">
        <v>2480.9917116966662</v>
      </c>
      <c r="L28" s="297" t="s">
        <v>807</v>
      </c>
      <c r="M28" s="81"/>
    </row>
    <row r="29" spans="2:13" s="80" customFormat="1" ht="18" customHeight="1" x14ac:dyDescent="0.25">
      <c r="B29" s="298">
        <v>15</v>
      </c>
      <c r="C29" s="289" t="s">
        <v>808</v>
      </c>
      <c r="D29" s="295">
        <v>13191.117308999999</v>
      </c>
      <c r="E29" s="295">
        <v>3016.8934599999998</v>
      </c>
      <c r="F29" s="295">
        <v>4387.0235920000005</v>
      </c>
      <c r="G29" s="296">
        <v>5787.2002569999995</v>
      </c>
      <c r="H29" s="296">
        <v>10890.382754030001</v>
      </c>
      <c r="I29" s="296">
        <v>2920.9291750000002</v>
      </c>
      <c r="J29" s="296">
        <v>3887.2552810000002</v>
      </c>
      <c r="K29" s="296">
        <v>4082.1982980300004</v>
      </c>
      <c r="L29" s="297">
        <v>-29.461602903885815</v>
      </c>
      <c r="M29" s="81"/>
    </row>
    <row r="30" spans="2:13" s="80" customFormat="1" ht="18" customHeight="1" x14ac:dyDescent="0.25">
      <c r="B30" s="298">
        <v>16</v>
      </c>
      <c r="C30" s="289" t="s">
        <v>809</v>
      </c>
      <c r="D30" s="295">
        <v>3125.5381010000042</v>
      </c>
      <c r="E30" s="295">
        <v>722.91732400000001</v>
      </c>
      <c r="F30" s="295">
        <v>781.02896699999997</v>
      </c>
      <c r="G30" s="296">
        <v>1621.5918100000042</v>
      </c>
      <c r="H30" s="296">
        <v>2798.789263697367</v>
      </c>
      <c r="I30" s="296">
        <v>716.73846500000002</v>
      </c>
      <c r="J30" s="296">
        <v>376.66377899999998</v>
      </c>
      <c r="K30" s="296">
        <v>1705.3870196973671</v>
      </c>
      <c r="L30" s="297">
        <v>5.1674662625092243</v>
      </c>
      <c r="M30" s="81"/>
    </row>
    <row r="31" spans="2:13" s="80" customFormat="1" ht="18" customHeight="1" x14ac:dyDescent="0.25">
      <c r="B31" s="298">
        <v>17</v>
      </c>
      <c r="C31" s="289" t="s">
        <v>810</v>
      </c>
      <c r="D31" s="295">
        <v>6339.3143169999958</v>
      </c>
      <c r="E31" s="295">
        <v>1923.8303549999996</v>
      </c>
      <c r="F31" s="295">
        <v>1233.8497289999998</v>
      </c>
      <c r="G31" s="296">
        <v>3181.634232999997</v>
      </c>
      <c r="H31" s="296">
        <v>6622.4949686085829</v>
      </c>
      <c r="I31" s="296">
        <v>1780.778143</v>
      </c>
      <c r="J31" s="296">
        <v>1992.147635</v>
      </c>
      <c r="K31" s="296">
        <v>2849.5691906085822</v>
      </c>
      <c r="L31" s="297">
        <v>-10.43693328878685</v>
      </c>
      <c r="M31" s="81"/>
    </row>
    <row r="32" spans="2:13" s="80" customFormat="1" ht="18" customHeight="1" x14ac:dyDescent="0.25">
      <c r="B32" s="298">
        <v>18</v>
      </c>
      <c r="C32" s="289" t="s">
        <v>811</v>
      </c>
      <c r="D32" s="295">
        <v>3782.7705140000039</v>
      </c>
      <c r="E32" s="295">
        <v>825.14791400000013</v>
      </c>
      <c r="F32" s="295">
        <v>1492.0543929999999</v>
      </c>
      <c r="G32" s="296">
        <v>1465.5682070000039</v>
      </c>
      <c r="H32" s="296">
        <v>4143.6878212466672</v>
      </c>
      <c r="I32" s="296">
        <v>496.18325599999997</v>
      </c>
      <c r="J32" s="296">
        <v>1146.2350100000001</v>
      </c>
      <c r="K32" s="296">
        <v>2501.2695552466676</v>
      </c>
      <c r="L32" s="297">
        <v>70.668928494752819</v>
      </c>
      <c r="M32" s="81"/>
    </row>
    <row r="33" spans="2:13" s="80" customFormat="1" ht="18" customHeight="1" x14ac:dyDescent="0.25">
      <c r="B33" s="298">
        <v>19</v>
      </c>
      <c r="C33" s="289" t="s">
        <v>812</v>
      </c>
      <c r="D33" s="295">
        <v>12803.62711700004</v>
      </c>
      <c r="E33" s="295">
        <v>2566.8057580000004</v>
      </c>
      <c r="F33" s="295">
        <v>3092.0070189999997</v>
      </c>
      <c r="G33" s="296">
        <v>7144.8143400000399</v>
      </c>
      <c r="H33" s="296">
        <v>11274.699880416068</v>
      </c>
      <c r="I33" s="296">
        <v>2722.2021490000002</v>
      </c>
      <c r="J33" s="296">
        <v>3816.7892740000002</v>
      </c>
      <c r="K33" s="296">
        <v>4735.7084574160672</v>
      </c>
      <c r="L33" s="297">
        <v>-33.718243301252237</v>
      </c>
      <c r="M33" s="81"/>
    </row>
    <row r="34" spans="2:13" s="80" customFormat="1" ht="18" customHeight="1" x14ac:dyDescent="0.25">
      <c r="B34" s="298">
        <v>20</v>
      </c>
      <c r="C34" s="289" t="s">
        <v>813</v>
      </c>
      <c r="D34" s="295">
        <v>12469.103762000041</v>
      </c>
      <c r="E34" s="295">
        <v>2420.5298170000001</v>
      </c>
      <c r="F34" s="295">
        <v>7807.5775519999988</v>
      </c>
      <c r="G34" s="296">
        <v>2240.9963930000413</v>
      </c>
      <c r="H34" s="296">
        <v>13728.606842995798</v>
      </c>
      <c r="I34" s="296">
        <v>2332.1078389999998</v>
      </c>
      <c r="J34" s="296">
        <v>5482.7879249999996</v>
      </c>
      <c r="K34" s="296">
        <v>5913.7110789957978</v>
      </c>
      <c r="L34" s="297">
        <v>163.88757685946391</v>
      </c>
      <c r="M34" s="81"/>
    </row>
    <row r="35" spans="2:13" s="80" customFormat="1" ht="18" customHeight="1" x14ac:dyDescent="0.25">
      <c r="B35" s="298">
        <v>21</v>
      </c>
      <c r="C35" s="289" t="s">
        <v>814</v>
      </c>
      <c r="D35" s="295">
        <v>14074.598176999998</v>
      </c>
      <c r="E35" s="295">
        <v>2761.1319750000002</v>
      </c>
      <c r="F35" s="295">
        <v>6805.0893480000004</v>
      </c>
      <c r="G35" s="296">
        <v>4508.3768539999974</v>
      </c>
      <c r="H35" s="296">
        <v>16115.724539681376</v>
      </c>
      <c r="I35" s="296">
        <v>2973.0308399999999</v>
      </c>
      <c r="J35" s="296">
        <v>3888.7126779999999</v>
      </c>
      <c r="K35" s="296">
        <v>9253.9810216813767</v>
      </c>
      <c r="L35" s="297">
        <v>105.2619228907385</v>
      </c>
      <c r="M35" s="81"/>
    </row>
    <row r="36" spans="2:13" s="80" customFormat="1" ht="18" customHeight="1" x14ac:dyDescent="0.25">
      <c r="B36" s="298">
        <v>24</v>
      </c>
      <c r="C36" s="289" t="s">
        <v>815</v>
      </c>
      <c r="D36" s="295">
        <v>4035.8572120000003</v>
      </c>
      <c r="E36" s="295">
        <v>1222.209685</v>
      </c>
      <c r="F36" s="295">
        <v>694.38147199999992</v>
      </c>
      <c r="G36" s="296">
        <v>2119.2660550000001</v>
      </c>
      <c r="H36" s="296">
        <v>5092.4729362133339</v>
      </c>
      <c r="I36" s="296">
        <v>1150.334439</v>
      </c>
      <c r="J36" s="296">
        <v>1397.6144420000001</v>
      </c>
      <c r="K36" s="296">
        <v>2544.5240552133337</v>
      </c>
      <c r="L36" s="297">
        <v>20.066286590587307</v>
      </c>
      <c r="M36" s="81"/>
    </row>
    <row r="37" spans="2:13" s="80" customFormat="1" ht="18" customHeight="1" x14ac:dyDescent="0.25">
      <c r="B37" s="298">
        <v>25</v>
      </c>
      <c r="C37" s="289" t="s">
        <v>816</v>
      </c>
      <c r="D37" s="295">
        <v>6597.0875910000004</v>
      </c>
      <c r="E37" s="295">
        <v>1287.0023569999998</v>
      </c>
      <c r="F37" s="295">
        <v>661.30430000000001</v>
      </c>
      <c r="G37" s="296">
        <v>4648.7809340000003</v>
      </c>
      <c r="H37" s="296">
        <v>7328.5630058966408</v>
      </c>
      <c r="I37" s="296">
        <v>1308.99126</v>
      </c>
      <c r="J37" s="296">
        <v>1610.4403669999999</v>
      </c>
      <c r="K37" s="296">
        <v>4409.1313788966409</v>
      </c>
      <c r="L37" s="297">
        <v>-5.1551053600014507</v>
      </c>
      <c r="M37" s="81"/>
    </row>
    <row r="38" spans="2:13" s="80" customFormat="1" ht="18" customHeight="1" x14ac:dyDescent="0.25">
      <c r="B38" s="298">
        <v>26</v>
      </c>
      <c r="C38" s="289" t="s">
        <v>817</v>
      </c>
      <c r="D38" s="295">
        <v>4263.2384420000035</v>
      </c>
      <c r="E38" s="295">
        <v>1056.6499040000001</v>
      </c>
      <c r="F38" s="295">
        <v>942.10098500000015</v>
      </c>
      <c r="G38" s="296">
        <v>2264.4875530000036</v>
      </c>
      <c r="H38" s="296">
        <v>5853.088975322521</v>
      </c>
      <c r="I38" s="296">
        <v>1056.24207</v>
      </c>
      <c r="J38" s="296">
        <v>1574.044954</v>
      </c>
      <c r="K38" s="296">
        <v>3222.8019513225208</v>
      </c>
      <c r="L38" s="297">
        <v>42.319261020134022</v>
      </c>
      <c r="M38" s="81"/>
    </row>
    <row r="39" spans="2:13" s="80" customFormat="1" ht="18" customHeight="1" x14ac:dyDescent="0.25">
      <c r="B39" s="298">
        <v>28</v>
      </c>
      <c r="C39" s="289" t="s">
        <v>818</v>
      </c>
      <c r="D39" s="295">
        <v>4969.9638080000041</v>
      </c>
      <c r="E39" s="295">
        <v>1330.119852</v>
      </c>
      <c r="F39" s="295">
        <v>964.33641599999999</v>
      </c>
      <c r="G39" s="296">
        <v>2675.5075400000042</v>
      </c>
      <c r="H39" s="296">
        <v>4767.4967598001267</v>
      </c>
      <c r="I39" s="296">
        <v>1098.3736489999999</v>
      </c>
      <c r="J39" s="296">
        <v>516.18824400000005</v>
      </c>
      <c r="K39" s="296">
        <v>3152.9348668001267</v>
      </c>
      <c r="L39" s="297">
        <v>17.844364841525422</v>
      </c>
      <c r="M39" s="81"/>
    </row>
    <row r="40" spans="2:13" s="80" customFormat="1" ht="18" customHeight="1" x14ac:dyDescent="0.25">
      <c r="B40" s="298">
        <v>29</v>
      </c>
      <c r="C40" s="289" t="s">
        <v>819</v>
      </c>
      <c r="D40" s="295">
        <v>6403.8146750000005</v>
      </c>
      <c r="E40" s="295">
        <v>1976.7303190000002</v>
      </c>
      <c r="F40" s="295">
        <v>941.48549500000013</v>
      </c>
      <c r="G40" s="296">
        <v>3485.5988610000004</v>
      </c>
      <c r="H40" s="296">
        <v>5768.1116171776657</v>
      </c>
      <c r="I40" s="296">
        <v>1586.967052</v>
      </c>
      <c r="J40" s="296">
        <v>1480.821013</v>
      </c>
      <c r="K40" s="296">
        <v>2700.323552177666</v>
      </c>
      <c r="L40" s="297">
        <v>-22.529136029067985</v>
      </c>
      <c r="M40" s="81"/>
    </row>
    <row r="41" spans="2:13" s="80" customFormat="1" ht="18" customHeight="1" x14ac:dyDescent="0.25">
      <c r="B41" s="298">
        <v>31</v>
      </c>
      <c r="C41" s="289" t="s">
        <v>820</v>
      </c>
      <c r="D41" s="295">
        <v>663.75705399999947</v>
      </c>
      <c r="E41" s="295">
        <v>0</v>
      </c>
      <c r="F41" s="295">
        <v>573.55194600000004</v>
      </c>
      <c r="G41" s="296">
        <v>90.205107999999427</v>
      </c>
      <c r="H41" s="296">
        <v>541.27428337880121</v>
      </c>
      <c r="I41" s="296">
        <v>0</v>
      </c>
      <c r="J41" s="296">
        <v>542.13366299999996</v>
      </c>
      <c r="K41" s="296">
        <v>-0.85937962119874101</v>
      </c>
      <c r="L41" s="297">
        <v>-100.95269507487174</v>
      </c>
      <c r="M41" s="81"/>
    </row>
    <row r="42" spans="2:13" s="80" customFormat="1" ht="18" customHeight="1" x14ac:dyDescent="0.25">
      <c r="B42" s="298">
        <v>33</v>
      </c>
      <c r="C42" s="289" t="s">
        <v>821</v>
      </c>
      <c r="D42" s="295">
        <v>476.81207900000004</v>
      </c>
      <c r="E42" s="295">
        <v>0</v>
      </c>
      <c r="F42" s="295">
        <v>372.60424900000004</v>
      </c>
      <c r="G42" s="296">
        <v>104.20783</v>
      </c>
      <c r="H42" s="296">
        <v>492.88223352133167</v>
      </c>
      <c r="I42" s="296">
        <v>132.03679299999999</v>
      </c>
      <c r="J42" s="296">
        <v>394.37756100000001</v>
      </c>
      <c r="K42" s="296">
        <v>-33.532120478668332</v>
      </c>
      <c r="L42" s="297">
        <v>-132.17811989623846</v>
      </c>
      <c r="M42" s="81"/>
    </row>
    <row r="43" spans="2:13" s="80" customFormat="1" ht="18" customHeight="1" x14ac:dyDescent="0.25">
      <c r="B43" s="298">
        <v>34</v>
      </c>
      <c r="C43" s="289" t="s">
        <v>822</v>
      </c>
      <c r="D43" s="295">
        <v>1767.5699810000003</v>
      </c>
      <c r="E43" s="295">
        <v>0</v>
      </c>
      <c r="F43" s="295">
        <v>1384.6870700000002</v>
      </c>
      <c r="G43" s="296">
        <v>382.88291100000015</v>
      </c>
      <c r="H43" s="296">
        <v>1899.1056426446378</v>
      </c>
      <c r="I43" s="296">
        <v>0</v>
      </c>
      <c r="J43" s="296">
        <v>1598.837389</v>
      </c>
      <c r="K43" s="296">
        <v>300.26825364463775</v>
      </c>
      <c r="L43" s="297">
        <v>-21.577003042416372</v>
      </c>
      <c r="M43" s="81"/>
    </row>
    <row r="44" spans="2:13" s="80" customFormat="1" ht="18" customHeight="1" x14ac:dyDescent="0.25">
      <c r="B44" s="298">
        <v>36</v>
      </c>
      <c r="C44" s="289" t="s">
        <v>823</v>
      </c>
      <c r="D44" s="295">
        <v>1616.4677280000001</v>
      </c>
      <c r="E44" s="295">
        <v>739.43699099999981</v>
      </c>
      <c r="F44" s="295">
        <v>784.69435099999987</v>
      </c>
      <c r="G44" s="296">
        <v>92.336386000000402</v>
      </c>
      <c r="H44" s="296">
        <v>1158.6851731710722</v>
      </c>
      <c r="I44" s="296">
        <v>725.6336</v>
      </c>
      <c r="J44" s="296">
        <v>556.12159199999996</v>
      </c>
      <c r="K44" s="296">
        <v>-123.0700188289278</v>
      </c>
      <c r="L44" s="297">
        <v>-233.28442249074732</v>
      </c>
      <c r="M44" s="81"/>
    </row>
    <row r="45" spans="2:13" s="80" customFormat="1" ht="18" customHeight="1" x14ac:dyDescent="0.25">
      <c r="B45" s="298">
        <v>38</v>
      </c>
      <c r="C45" s="289" t="s">
        <v>87</v>
      </c>
      <c r="D45" s="295">
        <v>2072.7066129999957</v>
      </c>
      <c r="E45" s="295">
        <v>82.426502000000013</v>
      </c>
      <c r="F45" s="295">
        <v>16.680929999999996</v>
      </c>
      <c r="G45" s="296">
        <v>1973.5991809999957</v>
      </c>
      <c r="H45" s="296">
        <v>172.72555108333299</v>
      </c>
      <c r="I45" s="296">
        <v>0</v>
      </c>
      <c r="J45" s="296">
        <v>0</v>
      </c>
      <c r="K45" s="296">
        <v>172.72555108333299</v>
      </c>
      <c r="L45" s="297">
        <v>-91.248195036450355</v>
      </c>
      <c r="M45" s="81"/>
    </row>
    <row r="46" spans="2:13" s="80" customFormat="1" ht="18" customHeight="1" x14ac:dyDescent="0.25">
      <c r="B46" s="298">
        <v>40</v>
      </c>
      <c r="C46" s="289" t="s">
        <v>824</v>
      </c>
      <c r="D46" s="295">
        <v>504.60047000000031</v>
      </c>
      <c r="E46" s="295">
        <v>0</v>
      </c>
      <c r="F46" s="295">
        <v>323.557098</v>
      </c>
      <c r="G46" s="296">
        <v>181.04337200000032</v>
      </c>
      <c r="H46" s="296">
        <v>1645.1763174803773</v>
      </c>
      <c r="I46" s="296">
        <v>0</v>
      </c>
      <c r="J46" s="296">
        <v>354.41757200000001</v>
      </c>
      <c r="K46" s="296">
        <v>1290.7587454803772</v>
      </c>
      <c r="L46" s="297" t="s">
        <v>807</v>
      </c>
      <c r="M46" s="81"/>
    </row>
    <row r="47" spans="2:13" s="80" customFormat="1" ht="18" customHeight="1" x14ac:dyDescent="0.25">
      <c r="B47" s="298">
        <v>42</v>
      </c>
      <c r="C47" s="289" t="s">
        <v>825</v>
      </c>
      <c r="D47" s="295">
        <v>652.36260500000049</v>
      </c>
      <c r="E47" s="295">
        <v>645.90357100000006</v>
      </c>
      <c r="F47" s="295">
        <v>0</v>
      </c>
      <c r="G47" s="296">
        <v>6.4590340000004289</v>
      </c>
      <c r="H47" s="296">
        <v>54.363550416666705</v>
      </c>
      <c r="I47" s="296">
        <v>66.235219000000001</v>
      </c>
      <c r="J47" s="296">
        <v>366.87963100000002</v>
      </c>
      <c r="K47" s="296">
        <v>-378.75129958333332</v>
      </c>
      <c r="L47" s="297" t="s">
        <v>826</v>
      </c>
      <c r="M47" s="81"/>
    </row>
    <row r="48" spans="2:13" s="80" customFormat="1" ht="18" customHeight="1" thickBot="1" x14ac:dyDescent="0.3">
      <c r="B48" s="299">
        <v>43</v>
      </c>
      <c r="C48" s="300" t="s">
        <v>89</v>
      </c>
      <c r="D48" s="301">
        <v>3435.0963320000037</v>
      </c>
      <c r="E48" s="301">
        <v>392.10115200000013</v>
      </c>
      <c r="F48" s="301">
        <v>1059.5411929999998</v>
      </c>
      <c r="G48" s="302">
        <v>1983.4539870000037</v>
      </c>
      <c r="H48" s="302">
        <v>5094.1955789066669</v>
      </c>
      <c r="I48" s="302">
        <v>204.68462400000001</v>
      </c>
      <c r="J48" s="302">
        <v>2153.1875580000001</v>
      </c>
      <c r="K48" s="302">
        <v>2736.3233969066664</v>
      </c>
      <c r="L48" s="303">
        <v>37.957493082326863</v>
      </c>
      <c r="M48" s="81"/>
    </row>
    <row r="49" spans="2:12" s="82" customFormat="1" ht="13.5" customHeight="1" x14ac:dyDescent="0.25">
      <c r="B49" s="271" t="s">
        <v>772</v>
      </c>
      <c r="C49" s="277"/>
      <c r="D49" s="277"/>
      <c r="E49" s="276"/>
      <c r="F49" s="278"/>
      <c r="G49" s="279"/>
      <c r="H49" s="279"/>
      <c r="I49" s="279"/>
      <c r="J49" s="279"/>
      <c r="K49" s="279"/>
      <c r="L49" s="277"/>
    </row>
    <row r="50" spans="2:12" s="82" customFormat="1" ht="13.5" customHeight="1" x14ac:dyDescent="0.25">
      <c r="B50" s="271" t="s">
        <v>1476</v>
      </c>
      <c r="C50" s="277"/>
      <c r="D50" s="277"/>
      <c r="E50" s="276"/>
      <c r="F50" s="278"/>
      <c r="G50" s="279"/>
      <c r="H50" s="279"/>
      <c r="I50" s="279"/>
      <c r="J50" s="279"/>
      <c r="K50" s="279"/>
      <c r="L50" s="277"/>
    </row>
    <row r="51" spans="2:12" s="83" customFormat="1" ht="13.9" customHeight="1" x14ac:dyDescent="0.25">
      <c r="B51" s="271" t="s">
        <v>775</v>
      </c>
      <c r="C51" s="280"/>
      <c r="D51" s="280"/>
      <c r="E51" s="281"/>
      <c r="F51" s="282"/>
      <c r="G51" s="280"/>
      <c r="H51" s="280"/>
      <c r="I51" s="283"/>
      <c r="J51" s="283"/>
      <c r="K51" s="280"/>
      <c r="L51" s="283"/>
    </row>
    <row r="52" spans="2:12" ht="13.5" customHeight="1" x14ac:dyDescent="0.25">
      <c r="B52" s="271" t="s">
        <v>1475</v>
      </c>
      <c r="C52" s="280"/>
      <c r="D52" s="280"/>
      <c r="E52" s="283"/>
      <c r="F52" s="280"/>
      <c r="G52" s="280"/>
      <c r="H52" s="280"/>
      <c r="I52" s="284"/>
      <c r="J52" s="280"/>
      <c r="K52" s="280"/>
      <c r="L52" s="280"/>
    </row>
    <row r="53" spans="2:12" ht="13.5" customHeight="1" x14ac:dyDescent="0.25">
      <c r="B53" s="280"/>
      <c r="C53" s="280"/>
      <c r="D53" s="280"/>
      <c r="E53" s="280"/>
      <c r="F53" s="280"/>
      <c r="G53" s="280"/>
      <c r="H53" s="280"/>
      <c r="I53" s="280"/>
      <c r="J53" s="280"/>
      <c r="K53" s="280"/>
      <c r="L53" s="280"/>
    </row>
    <row r="54" spans="2:12" ht="13.5" customHeight="1" x14ac:dyDescent="0.25">
      <c r="B54" s="280"/>
      <c r="C54" s="280"/>
      <c r="D54" s="280"/>
      <c r="E54" s="280"/>
      <c r="F54" s="280"/>
      <c r="G54" s="280"/>
      <c r="H54" s="280"/>
      <c r="I54" s="280"/>
      <c r="J54" s="280"/>
      <c r="K54" s="280"/>
      <c r="L54" s="280"/>
    </row>
    <row r="55" spans="2:12" x14ac:dyDescent="0.25">
      <c r="B55" s="280"/>
      <c r="C55" s="280"/>
      <c r="D55" s="280"/>
      <c r="E55" s="280"/>
      <c r="F55" s="280"/>
      <c r="G55" s="280"/>
      <c r="H55" s="280"/>
      <c r="I55" s="284"/>
      <c r="J55" s="282"/>
      <c r="K55" s="280"/>
      <c r="L55" s="280"/>
    </row>
  </sheetData>
  <mergeCells count="19">
    <mergeCell ref="G11:G12"/>
    <mergeCell ref="H11:H12"/>
    <mergeCell ref="I11:I12"/>
    <mergeCell ref="J11:J12"/>
    <mergeCell ref="K11:K12"/>
    <mergeCell ref="L11:L12"/>
    <mergeCell ref="A1:D1"/>
    <mergeCell ref="A2:L2"/>
    <mergeCell ref="A3:F3"/>
    <mergeCell ref="G3:L3"/>
    <mergeCell ref="B9:B12"/>
    <mergeCell ref="C9:C12"/>
    <mergeCell ref="D9:G9"/>
    <mergeCell ref="H9:K9"/>
    <mergeCell ref="E10:F10"/>
    <mergeCell ref="I10:J10"/>
    <mergeCell ref="D11:D12"/>
    <mergeCell ref="E11:E12"/>
    <mergeCell ref="F11:F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8"/>
  <sheetViews>
    <sheetView showGridLines="0" zoomScaleNormal="100" zoomScaleSheetLayoutView="70" workbookViewId="0">
      <selection activeCell="Q21" sqref="Q21"/>
    </sheetView>
  </sheetViews>
  <sheetFormatPr baseColWidth="10" defaultColWidth="46.42578125" defaultRowHeight="12.75" x14ac:dyDescent="0.25"/>
  <cols>
    <col min="1" max="1" width="8.28515625" style="100" customWidth="1"/>
    <col min="2" max="2" width="67.28515625" style="100" customWidth="1"/>
    <col min="3" max="6" width="13.7109375" style="100" customWidth="1"/>
    <col min="7" max="7" width="1.28515625" style="100" customWidth="1"/>
    <col min="8" max="8" width="10.7109375" style="100" customWidth="1"/>
    <col min="9" max="10" width="13.7109375" style="100" customWidth="1"/>
    <col min="11" max="11" width="1.140625" style="100" customWidth="1"/>
    <col min="12" max="13" width="13.7109375" style="100" customWidth="1"/>
    <col min="14" max="14" width="10" style="100" customWidth="1"/>
    <col min="15" max="15" width="13.85546875" style="100" customWidth="1"/>
    <col min="16" max="16" width="9.42578125" style="100" customWidth="1"/>
    <col min="17" max="16384" width="46.42578125" style="100"/>
  </cols>
  <sheetData>
    <row r="1" spans="1:16" s="270" customFormat="1" ht="44.25" customHeight="1" x14ac:dyDescent="0.2">
      <c r="A1" s="471" t="s">
        <v>1437</v>
      </c>
      <c r="B1" s="471"/>
      <c r="C1" s="154" t="s">
        <v>1439</v>
      </c>
      <c r="D1" s="154"/>
      <c r="E1" s="154"/>
      <c r="F1" s="269"/>
      <c r="G1" s="269"/>
      <c r="H1" s="269"/>
      <c r="I1" s="269"/>
      <c r="J1" s="269"/>
      <c r="K1" s="269"/>
      <c r="L1" s="269"/>
      <c r="M1" s="269"/>
    </row>
    <row r="2" spans="1:16" s="1" customFormat="1" ht="36" customHeight="1" thickBot="1" x14ac:dyDescent="0.45">
      <c r="A2" s="472" t="s">
        <v>1438</v>
      </c>
      <c r="B2" s="472"/>
      <c r="C2" s="472"/>
      <c r="D2" s="472"/>
      <c r="E2" s="472"/>
      <c r="F2" s="472"/>
      <c r="G2" s="472"/>
      <c r="H2" s="472"/>
      <c r="I2" s="472"/>
      <c r="J2" s="472"/>
      <c r="K2" s="472"/>
      <c r="L2" s="472"/>
      <c r="M2" s="472"/>
    </row>
    <row r="3" spans="1:16" customFormat="1" ht="6" customHeight="1" x14ac:dyDescent="0.4">
      <c r="A3" s="473"/>
      <c r="B3" s="473"/>
      <c r="C3" s="473"/>
      <c r="D3" s="473"/>
      <c r="E3" s="473"/>
      <c r="F3" s="473"/>
      <c r="G3" s="473"/>
      <c r="H3" s="473"/>
      <c r="I3" s="473"/>
      <c r="J3" s="473"/>
      <c r="K3" s="473"/>
      <c r="L3" s="473"/>
      <c r="M3" s="304"/>
    </row>
    <row r="4" spans="1:16" s="84" customFormat="1" ht="17.649999999999999" customHeight="1" x14ac:dyDescent="0.35">
      <c r="A4" s="305" t="s">
        <v>1464</v>
      </c>
      <c r="B4" s="306"/>
      <c r="C4" s="306"/>
      <c r="D4" s="306"/>
      <c r="E4" s="306"/>
      <c r="F4" s="306"/>
      <c r="G4" s="306"/>
      <c r="H4" s="306"/>
      <c r="I4" s="306"/>
      <c r="J4" s="306"/>
      <c r="K4" s="306"/>
      <c r="L4" s="306"/>
      <c r="M4" s="306"/>
    </row>
    <row r="5" spans="1:16" s="84" customFormat="1" ht="17.649999999999999" customHeight="1" x14ac:dyDescent="0.35">
      <c r="A5" s="305" t="s">
        <v>827</v>
      </c>
      <c r="B5" s="306"/>
      <c r="C5" s="306"/>
      <c r="D5" s="306"/>
      <c r="E5" s="306"/>
      <c r="F5" s="306"/>
      <c r="G5" s="306"/>
      <c r="H5" s="306"/>
      <c r="I5" s="306"/>
      <c r="J5" s="306"/>
      <c r="K5" s="306"/>
      <c r="L5" s="306"/>
      <c r="M5" s="306"/>
    </row>
    <row r="6" spans="1:16" s="84" customFormat="1" ht="17.649999999999999" customHeight="1" x14ac:dyDescent="0.35">
      <c r="A6" s="305" t="s">
        <v>828</v>
      </c>
      <c r="B6" s="306"/>
      <c r="C6" s="306"/>
      <c r="D6" s="306"/>
      <c r="E6" s="306"/>
      <c r="F6" s="306"/>
      <c r="G6" s="306"/>
      <c r="H6" s="306"/>
      <c r="I6" s="306"/>
      <c r="J6" s="306"/>
      <c r="K6" s="306"/>
      <c r="L6" s="306"/>
      <c r="M6" s="306"/>
    </row>
    <row r="7" spans="1:16" s="84" customFormat="1" ht="17.649999999999999" customHeight="1" x14ac:dyDescent="0.35">
      <c r="A7" s="305" t="s">
        <v>1491</v>
      </c>
      <c r="B7" s="306"/>
      <c r="C7" s="306"/>
      <c r="D7" s="306"/>
      <c r="E7" s="306"/>
      <c r="F7" s="306"/>
      <c r="G7" s="306"/>
      <c r="H7" s="306"/>
      <c r="I7" s="306"/>
      <c r="J7" s="306"/>
      <c r="K7" s="306"/>
      <c r="L7" s="306"/>
      <c r="M7" s="306"/>
    </row>
    <row r="8" spans="1:16" s="84" customFormat="1" ht="17.649999999999999" customHeight="1" x14ac:dyDescent="0.35">
      <c r="A8" s="305" t="s">
        <v>1488</v>
      </c>
      <c r="B8" s="306"/>
      <c r="C8" s="307"/>
      <c r="D8" s="306"/>
      <c r="E8" s="306"/>
      <c r="F8" s="306"/>
      <c r="G8" s="306"/>
      <c r="H8" s="306"/>
      <c r="I8" s="306"/>
      <c r="J8" s="306"/>
      <c r="K8" s="306"/>
      <c r="L8" s="306"/>
      <c r="M8" s="306"/>
      <c r="N8" s="85" t="s">
        <v>829</v>
      </c>
    </row>
    <row r="9" spans="1:16" s="73" customFormat="1" ht="17.649999999999999" customHeight="1" x14ac:dyDescent="0.25">
      <c r="A9" s="479" t="s">
        <v>778</v>
      </c>
      <c r="B9" s="480" t="s">
        <v>830</v>
      </c>
      <c r="C9" s="476" t="s">
        <v>831</v>
      </c>
      <c r="D9" s="477" t="s">
        <v>832</v>
      </c>
      <c r="E9" s="477"/>
      <c r="F9" s="477"/>
      <c r="G9" s="170"/>
      <c r="H9" s="477" t="s">
        <v>833</v>
      </c>
      <c r="I9" s="477"/>
      <c r="J9" s="477"/>
      <c r="K9" s="170"/>
      <c r="L9" s="477" t="s">
        <v>834</v>
      </c>
      <c r="M9" s="477"/>
      <c r="N9" s="311">
        <v>18.845199999999998</v>
      </c>
      <c r="O9" s="73" t="s">
        <v>835</v>
      </c>
    </row>
    <row r="10" spans="1:16" s="73" customFormat="1" ht="17.649999999999999" customHeight="1" x14ac:dyDescent="0.25">
      <c r="A10" s="479"/>
      <c r="B10" s="480"/>
      <c r="C10" s="476"/>
      <c r="D10" s="170" t="str">
        <f>'[11]COMP MILLDDLLS'!E7</f>
        <v>Hasta 2018</v>
      </c>
      <c r="E10" s="170" t="str">
        <f>'[11]COMP MILLDDLLS'!F7</f>
        <v>En 2019</v>
      </c>
      <c r="F10" s="170" t="s">
        <v>836</v>
      </c>
      <c r="G10" s="170"/>
      <c r="H10" s="170" t="s">
        <v>837</v>
      </c>
      <c r="I10" s="170" t="s">
        <v>838</v>
      </c>
      <c r="J10" s="170" t="s">
        <v>836</v>
      </c>
      <c r="K10" s="170"/>
      <c r="L10" s="170" t="s">
        <v>839</v>
      </c>
      <c r="M10" s="170" t="s">
        <v>840</v>
      </c>
      <c r="N10" s="254"/>
    </row>
    <row r="11" spans="1:16" s="88" customFormat="1" ht="17.649999999999999" customHeight="1" thickBot="1" x14ac:dyDescent="0.3">
      <c r="A11" s="479"/>
      <c r="B11" s="480"/>
      <c r="C11" s="312" t="s">
        <v>476</v>
      </c>
      <c r="D11" s="170" t="s">
        <v>13</v>
      </c>
      <c r="E11" s="170" t="s">
        <v>14</v>
      </c>
      <c r="F11" s="170" t="s">
        <v>841</v>
      </c>
      <c r="G11" s="170"/>
      <c r="H11" s="170" t="s">
        <v>789</v>
      </c>
      <c r="I11" s="170" t="s">
        <v>790</v>
      </c>
      <c r="J11" s="170" t="s">
        <v>842</v>
      </c>
      <c r="K11" s="170"/>
      <c r="L11" s="170" t="s">
        <v>843</v>
      </c>
      <c r="M11" s="170" t="s">
        <v>844</v>
      </c>
      <c r="N11" s="313"/>
    </row>
    <row r="12" spans="1:16" s="88" customFormat="1" ht="5.25" customHeight="1" thickBot="1" x14ac:dyDescent="0.3">
      <c r="A12" s="321"/>
      <c r="B12" s="322"/>
      <c r="C12" s="323"/>
      <c r="D12" s="322"/>
      <c r="E12" s="322"/>
      <c r="F12" s="322"/>
      <c r="G12" s="322"/>
      <c r="H12" s="322"/>
      <c r="I12" s="322"/>
      <c r="J12" s="322"/>
      <c r="K12" s="322"/>
      <c r="L12" s="322"/>
      <c r="M12" s="322"/>
      <c r="N12" s="308"/>
    </row>
    <row r="13" spans="1:16" s="88" customFormat="1" ht="17.649999999999999" customHeight="1" x14ac:dyDescent="0.25">
      <c r="A13" s="324"/>
      <c r="B13" s="325" t="s">
        <v>840</v>
      </c>
      <c r="C13" s="326">
        <f>C14+C243</f>
        <v>421344.76220518938</v>
      </c>
      <c r="D13" s="326">
        <f>D14+D243</f>
        <v>258385.61691774899</v>
      </c>
      <c r="E13" s="326">
        <f>E14+E243</f>
        <v>17050.094631805099</v>
      </c>
      <c r="F13" s="326">
        <f>F14+F243</f>
        <v>275435.71154955402</v>
      </c>
      <c r="G13" s="326"/>
      <c r="H13" s="326">
        <f>H14+H243</f>
        <v>0</v>
      </c>
      <c r="I13" s="326">
        <f>I14+I243</f>
        <v>14126.312602619289</v>
      </c>
      <c r="J13" s="326">
        <f>J14+J243</f>
        <v>14126.312602619289</v>
      </c>
      <c r="K13" s="326"/>
      <c r="L13" s="326">
        <f>L14+L243</f>
        <v>131782.73805301584</v>
      </c>
      <c r="M13" s="326">
        <f>M14+M243</f>
        <v>145909.05065563513</v>
      </c>
      <c r="N13" s="314"/>
      <c r="O13" s="89"/>
      <c r="P13" s="87"/>
    </row>
    <row r="14" spans="1:16" s="90" customFormat="1" ht="17.649999999999999" customHeight="1" x14ac:dyDescent="0.25">
      <c r="A14" s="327"/>
      <c r="B14" s="328" t="s">
        <v>845</v>
      </c>
      <c r="C14" s="329">
        <f>SUM(C15:C242)</f>
        <v>349278.46832988691</v>
      </c>
      <c r="D14" s="329">
        <f>SUM(D15:D242)</f>
        <v>246621.37385101774</v>
      </c>
      <c r="E14" s="329">
        <f>SUM(E15:E242)</f>
        <v>12839.422230411275</v>
      </c>
      <c r="F14" s="329">
        <f>SUM(F15:F242)</f>
        <v>259460.79608142891</v>
      </c>
      <c r="G14" s="329"/>
      <c r="H14" s="329">
        <f>SUM(H15:H242)</f>
        <v>0</v>
      </c>
      <c r="I14" s="329">
        <f>SUM(I15:I242)</f>
        <v>9526.0323155609021</v>
      </c>
      <c r="J14" s="329">
        <f>SUM(J15:J242)</f>
        <v>9526.0323155609021</v>
      </c>
      <c r="K14" s="329">
        <f>SUM(K15:K238)</f>
        <v>0</v>
      </c>
      <c r="L14" s="329">
        <f>SUM(L15:L242)</f>
        <v>80291.63993289684</v>
      </c>
      <c r="M14" s="329">
        <f>SUM(M15:M242)</f>
        <v>89817.672248457733</v>
      </c>
      <c r="N14" s="309"/>
    </row>
    <row r="15" spans="1:16" s="90" customFormat="1" ht="17.649999999999999" customHeight="1" x14ac:dyDescent="0.25">
      <c r="A15" s="330">
        <v>1</v>
      </c>
      <c r="B15" s="331" t="s">
        <v>846</v>
      </c>
      <c r="C15" s="332">
        <v>1947.3875871999999</v>
      </c>
      <c r="D15" s="332">
        <v>1947.3875871999999</v>
      </c>
      <c r="E15" s="332">
        <v>0</v>
      </c>
      <c r="F15" s="332">
        <f>+D15+E15</f>
        <v>1947.3875871999999</v>
      </c>
      <c r="G15" s="332">
        <f>'[11]COMP MILLDDLLS'!H11*'Comp Inv Dir Ope'!$N$9</f>
        <v>0</v>
      </c>
      <c r="H15" s="332">
        <v>0</v>
      </c>
      <c r="I15" s="332">
        <v>0</v>
      </c>
      <c r="J15" s="332">
        <f>+H15+I15</f>
        <v>0</v>
      </c>
      <c r="K15" s="332"/>
      <c r="L15" s="332">
        <f>SUM(C15-F15-J15)</f>
        <v>0</v>
      </c>
      <c r="M15" s="332">
        <f>J15+L15</f>
        <v>0</v>
      </c>
      <c r="N15" s="310"/>
    </row>
    <row r="16" spans="1:16" s="90" customFormat="1" ht="17.649999999999999" customHeight="1" x14ac:dyDescent="0.25">
      <c r="A16" s="330">
        <v>2</v>
      </c>
      <c r="B16" s="331" t="s">
        <v>847</v>
      </c>
      <c r="C16" s="332">
        <v>5227.0171361961056</v>
      </c>
      <c r="D16" s="332">
        <v>5227.0171361961075</v>
      </c>
      <c r="E16" s="332">
        <v>0</v>
      </c>
      <c r="F16" s="332">
        <f t="shared" ref="F16:F79" si="0">+D16+E16</f>
        <v>5227.0171361961075</v>
      </c>
      <c r="G16" s="332">
        <f>'[11]COMP MILLDDLLS'!H12*'Comp Inv Dir Ope'!$N$9</f>
        <v>0</v>
      </c>
      <c r="H16" s="332">
        <v>0</v>
      </c>
      <c r="I16" s="332">
        <v>0</v>
      </c>
      <c r="J16" s="332">
        <f t="shared" ref="J16:J79" si="1">+H16+I16</f>
        <v>0</v>
      </c>
      <c r="K16" s="332"/>
      <c r="L16" s="332">
        <f t="shared" ref="L16:L79" si="2">SUM(C16-F16-J16)</f>
        <v>-1.8189894035458565E-12</v>
      </c>
      <c r="M16" s="332">
        <f t="shared" ref="M16:M79" si="3">J16+L16</f>
        <v>-1.8189894035458565E-12</v>
      </c>
      <c r="N16" s="310"/>
    </row>
    <row r="17" spans="1:14" s="90" customFormat="1" ht="17.649999999999999" customHeight="1" x14ac:dyDescent="0.25">
      <c r="A17" s="330">
        <v>3</v>
      </c>
      <c r="B17" s="331" t="s">
        <v>848</v>
      </c>
      <c r="C17" s="332">
        <v>517.61857936665672</v>
      </c>
      <c r="D17" s="332">
        <v>517.61857936665683</v>
      </c>
      <c r="E17" s="332">
        <v>0</v>
      </c>
      <c r="F17" s="332">
        <f t="shared" si="0"/>
        <v>517.61857936665683</v>
      </c>
      <c r="G17" s="332">
        <f>'[11]COMP MILLDDLLS'!H13*'Comp Inv Dir Ope'!$N$9</f>
        <v>0</v>
      </c>
      <c r="H17" s="332">
        <v>0</v>
      </c>
      <c r="I17" s="332">
        <v>0</v>
      </c>
      <c r="J17" s="332">
        <f t="shared" si="1"/>
        <v>0</v>
      </c>
      <c r="K17" s="332"/>
      <c r="L17" s="332">
        <f t="shared" si="2"/>
        <v>-1.1368683772161603E-13</v>
      </c>
      <c r="M17" s="332">
        <f t="shared" si="3"/>
        <v>-1.1368683772161603E-13</v>
      </c>
      <c r="N17" s="310"/>
    </row>
    <row r="18" spans="1:14" s="90" customFormat="1" ht="17.649999999999999" customHeight="1" x14ac:dyDescent="0.25">
      <c r="A18" s="330">
        <v>4</v>
      </c>
      <c r="B18" s="331" t="s">
        <v>849</v>
      </c>
      <c r="C18" s="332">
        <v>5432.0025154200084</v>
      </c>
      <c r="D18" s="332">
        <v>5432.0025154200066</v>
      </c>
      <c r="E18" s="332">
        <v>0</v>
      </c>
      <c r="F18" s="332">
        <f t="shared" si="0"/>
        <v>5432.0025154200066</v>
      </c>
      <c r="G18" s="332">
        <f>'[11]COMP MILLDDLLS'!H14*'Comp Inv Dir Ope'!$N$9</f>
        <v>0</v>
      </c>
      <c r="H18" s="332">
        <v>0</v>
      </c>
      <c r="I18" s="332">
        <v>0</v>
      </c>
      <c r="J18" s="332">
        <f t="shared" si="1"/>
        <v>0</v>
      </c>
      <c r="K18" s="332"/>
      <c r="L18" s="332">
        <f t="shared" si="2"/>
        <v>1.8189894035458565E-12</v>
      </c>
      <c r="M18" s="332">
        <f t="shared" si="3"/>
        <v>1.8189894035458565E-12</v>
      </c>
      <c r="N18" s="310"/>
    </row>
    <row r="19" spans="1:14" s="90" customFormat="1" ht="17.649999999999999" customHeight="1" x14ac:dyDescent="0.25">
      <c r="A19" s="330">
        <v>5</v>
      </c>
      <c r="B19" s="331" t="s">
        <v>850</v>
      </c>
      <c r="C19" s="332">
        <v>1153.47040578</v>
      </c>
      <c r="D19" s="332">
        <v>1153.47040578</v>
      </c>
      <c r="E19" s="332">
        <v>0</v>
      </c>
      <c r="F19" s="332">
        <f t="shared" si="0"/>
        <v>1153.47040578</v>
      </c>
      <c r="G19" s="332">
        <f>'[11]COMP MILLDDLLS'!H15*'Comp Inv Dir Ope'!$N$9</f>
        <v>0</v>
      </c>
      <c r="H19" s="332">
        <v>0</v>
      </c>
      <c r="I19" s="332">
        <v>0</v>
      </c>
      <c r="J19" s="332">
        <f t="shared" si="1"/>
        <v>0</v>
      </c>
      <c r="K19" s="332"/>
      <c r="L19" s="332">
        <f t="shared" si="2"/>
        <v>0</v>
      </c>
      <c r="M19" s="332">
        <f t="shared" si="3"/>
        <v>0</v>
      </c>
      <c r="N19" s="310"/>
    </row>
    <row r="20" spans="1:14" s="90" customFormat="1" ht="17.649999999999999" customHeight="1" x14ac:dyDescent="0.25">
      <c r="A20" s="330">
        <v>6</v>
      </c>
      <c r="B20" s="331" t="s">
        <v>851</v>
      </c>
      <c r="C20" s="332">
        <v>5801.5581419449727</v>
      </c>
      <c r="D20" s="332">
        <v>5801.5581419449727</v>
      </c>
      <c r="E20" s="332">
        <v>0</v>
      </c>
      <c r="F20" s="332">
        <f t="shared" si="0"/>
        <v>5801.5581419449727</v>
      </c>
      <c r="G20" s="332">
        <f>'[11]COMP MILLDDLLS'!H16*'Comp Inv Dir Ope'!$N$9</f>
        <v>0</v>
      </c>
      <c r="H20" s="332">
        <v>0</v>
      </c>
      <c r="I20" s="332">
        <v>0</v>
      </c>
      <c r="J20" s="332">
        <f t="shared" si="1"/>
        <v>0</v>
      </c>
      <c r="K20" s="332"/>
      <c r="L20" s="332">
        <f t="shared" si="2"/>
        <v>0</v>
      </c>
      <c r="M20" s="332">
        <f t="shared" si="3"/>
        <v>0</v>
      </c>
      <c r="N20" s="310"/>
    </row>
    <row r="21" spans="1:14" s="90" customFormat="1" ht="17.649999999999999" customHeight="1" x14ac:dyDescent="0.25">
      <c r="A21" s="330">
        <v>7</v>
      </c>
      <c r="B21" s="331" t="s">
        <v>852</v>
      </c>
      <c r="C21" s="332">
        <v>13214.62842689906</v>
      </c>
      <c r="D21" s="332">
        <v>13075.922467878201</v>
      </c>
      <c r="E21" s="332">
        <v>138.70595902086001</v>
      </c>
      <c r="F21" s="332">
        <f t="shared" si="0"/>
        <v>13214.62842689906</v>
      </c>
      <c r="G21" s="332">
        <f>'[11]COMP MILLDDLLS'!H17*'Comp Inv Dir Ope'!$N$9</f>
        <v>0</v>
      </c>
      <c r="H21" s="332">
        <v>0</v>
      </c>
      <c r="I21" s="332">
        <v>0</v>
      </c>
      <c r="J21" s="332">
        <f t="shared" si="1"/>
        <v>0</v>
      </c>
      <c r="K21" s="332"/>
      <c r="L21" s="332">
        <f t="shared" si="2"/>
        <v>0</v>
      </c>
      <c r="M21" s="332">
        <f t="shared" si="3"/>
        <v>0</v>
      </c>
      <c r="N21" s="310"/>
    </row>
    <row r="22" spans="1:14" s="90" customFormat="1" ht="17.649999999999999" customHeight="1" x14ac:dyDescent="0.25">
      <c r="A22" s="330">
        <v>9</v>
      </c>
      <c r="B22" s="331" t="s">
        <v>853</v>
      </c>
      <c r="C22" s="332">
        <v>1884.8766077195999</v>
      </c>
      <c r="D22" s="332">
        <v>1884.8766077195999</v>
      </c>
      <c r="E22" s="332">
        <v>0</v>
      </c>
      <c r="F22" s="332">
        <f t="shared" si="0"/>
        <v>1884.8766077195999</v>
      </c>
      <c r="G22" s="332">
        <f>'[11]COMP MILLDDLLS'!H18*'Comp Inv Dir Ope'!$N$9</f>
        <v>0</v>
      </c>
      <c r="H22" s="332">
        <v>0</v>
      </c>
      <c r="I22" s="332">
        <v>0</v>
      </c>
      <c r="J22" s="332">
        <f t="shared" si="1"/>
        <v>0</v>
      </c>
      <c r="K22" s="332"/>
      <c r="L22" s="332">
        <f t="shared" si="2"/>
        <v>0</v>
      </c>
      <c r="M22" s="332">
        <f t="shared" si="3"/>
        <v>0</v>
      </c>
      <c r="N22" s="310"/>
    </row>
    <row r="23" spans="1:14" s="90" customFormat="1" ht="17.649999999999999" customHeight="1" x14ac:dyDescent="0.25">
      <c r="A23" s="330">
        <v>10</v>
      </c>
      <c r="B23" s="331" t="s">
        <v>854</v>
      </c>
      <c r="C23" s="332">
        <v>2472.867213350336</v>
      </c>
      <c r="D23" s="332">
        <v>2472.867213350336</v>
      </c>
      <c r="E23" s="332">
        <v>0</v>
      </c>
      <c r="F23" s="332">
        <f t="shared" si="0"/>
        <v>2472.867213350336</v>
      </c>
      <c r="G23" s="332">
        <f>'[11]COMP MILLDDLLS'!H19*'Comp Inv Dir Ope'!$N$9</f>
        <v>0</v>
      </c>
      <c r="H23" s="332">
        <v>0</v>
      </c>
      <c r="I23" s="332">
        <v>0</v>
      </c>
      <c r="J23" s="332">
        <f t="shared" si="1"/>
        <v>0</v>
      </c>
      <c r="K23" s="332"/>
      <c r="L23" s="332">
        <f t="shared" si="2"/>
        <v>0</v>
      </c>
      <c r="M23" s="332">
        <f t="shared" si="3"/>
        <v>0</v>
      </c>
      <c r="N23" s="310"/>
    </row>
    <row r="24" spans="1:14" s="90" customFormat="1" ht="17.649999999999999" customHeight="1" x14ac:dyDescent="0.25">
      <c r="A24" s="330">
        <v>11</v>
      </c>
      <c r="B24" s="331" t="s">
        <v>855</v>
      </c>
      <c r="C24" s="332">
        <v>2005.3091538534118</v>
      </c>
      <c r="D24" s="332">
        <v>2005.3091538534118</v>
      </c>
      <c r="E24" s="332">
        <v>0</v>
      </c>
      <c r="F24" s="332">
        <f t="shared" si="0"/>
        <v>2005.3091538534118</v>
      </c>
      <c r="G24" s="332">
        <f>'[11]COMP MILLDDLLS'!H20*'Comp Inv Dir Ope'!$N$9</f>
        <v>0</v>
      </c>
      <c r="H24" s="332">
        <v>0</v>
      </c>
      <c r="I24" s="332">
        <v>0</v>
      </c>
      <c r="J24" s="332">
        <f t="shared" si="1"/>
        <v>0</v>
      </c>
      <c r="K24" s="332"/>
      <c r="L24" s="332">
        <f t="shared" si="2"/>
        <v>0</v>
      </c>
      <c r="M24" s="332">
        <f t="shared" si="3"/>
        <v>0</v>
      </c>
      <c r="N24" s="310"/>
    </row>
    <row r="25" spans="1:14" s="90" customFormat="1" ht="17.649999999999999" customHeight="1" x14ac:dyDescent="0.25">
      <c r="A25" s="330">
        <v>12</v>
      </c>
      <c r="B25" s="331" t="s">
        <v>856</v>
      </c>
      <c r="C25" s="332">
        <v>3301.2657602411523</v>
      </c>
      <c r="D25" s="332">
        <v>3301.2657602411518</v>
      </c>
      <c r="E25" s="332">
        <v>0</v>
      </c>
      <c r="F25" s="332">
        <f t="shared" si="0"/>
        <v>3301.2657602411518</v>
      </c>
      <c r="G25" s="332"/>
      <c r="H25" s="332">
        <v>0</v>
      </c>
      <c r="I25" s="332">
        <v>0</v>
      </c>
      <c r="J25" s="332">
        <f t="shared" si="1"/>
        <v>0</v>
      </c>
      <c r="K25" s="332"/>
      <c r="L25" s="332">
        <f t="shared" si="2"/>
        <v>4.5474735088646412E-13</v>
      </c>
      <c r="M25" s="332">
        <f t="shared" si="3"/>
        <v>4.5474735088646412E-13</v>
      </c>
      <c r="N25" s="310"/>
    </row>
    <row r="26" spans="1:14" s="90" customFormat="1" ht="17.649999999999999" customHeight="1" x14ac:dyDescent="0.25">
      <c r="A26" s="330">
        <v>13</v>
      </c>
      <c r="B26" s="331" t="s">
        <v>857</v>
      </c>
      <c r="C26" s="332">
        <v>954.6395814867999</v>
      </c>
      <c r="D26" s="332">
        <v>954.6395814867999</v>
      </c>
      <c r="E26" s="332">
        <v>0</v>
      </c>
      <c r="F26" s="332">
        <f t="shared" si="0"/>
        <v>954.6395814867999</v>
      </c>
      <c r="G26" s="332"/>
      <c r="H26" s="332">
        <v>0</v>
      </c>
      <c r="I26" s="332">
        <v>0</v>
      </c>
      <c r="J26" s="332">
        <f t="shared" si="1"/>
        <v>0</v>
      </c>
      <c r="K26" s="332"/>
      <c r="L26" s="332">
        <f t="shared" si="2"/>
        <v>0</v>
      </c>
      <c r="M26" s="332">
        <f t="shared" si="3"/>
        <v>0</v>
      </c>
      <c r="N26" s="310"/>
    </row>
    <row r="27" spans="1:14" s="90" customFormat="1" ht="17.649999999999999" customHeight="1" x14ac:dyDescent="0.25">
      <c r="A27" s="330">
        <v>14</v>
      </c>
      <c r="B27" s="331" t="s">
        <v>858</v>
      </c>
      <c r="C27" s="332">
        <v>636.21535992489191</v>
      </c>
      <c r="D27" s="332">
        <v>636.21535992489191</v>
      </c>
      <c r="E27" s="332">
        <v>0</v>
      </c>
      <c r="F27" s="332">
        <f t="shared" si="0"/>
        <v>636.21535992489191</v>
      </c>
      <c r="G27" s="332"/>
      <c r="H27" s="332">
        <v>0</v>
      </c>
      <c r="I27" s="332">
        <v>0</v>
      </c>
      <c r="J27" s="332">
        <f t="shared" si="1"/>
        <v>0</v>
      </c>
      <c r="K27" s="332"/>
      <c r="L27" s="332">
        <f t="shared" si="2"/>
        <v>0</v>
      </c>
      <c r="M27" s="332">
        <f t="shared" si="3"/>
        <v>0</v>
      </c>
      <c r="N27" s="310"/>
    </row>
    <row r="28" spans="1:14" s="90" customFormat="1" ht="17.649999999999999" customHeight="1" x14ac:dyDescent="0.25">
      <c r="A28" s="330">
        <v>15</v>
      </c>
      <c r="B28" s="331" t="s">
        <v>859</v>
      </c>
      <c r="C28" s="332">
        <v>1184.3934190791999</v>
      </c>
      <c r="D28" s="332">
        <v>1184.3934190791999</v>
      </c>
      <c r="E28" s="332">
        <v>0</v>
      </c>
      <c r="F28" s="332">
        <f t="shared" si="0"/>
        <v>1184.3934190791999</v>
      </c>
      <c r="G28" s="332"/>
      <c r="H28" s="332">
        <v>0</v>
      </c>
      <c r="I28" s="332">
        <v>0</v>
      </c>
      <c r="J28" s="332">
        <f t="shared" si="1"/>
        <v>0</v>
      </c>
      <c r="K28" s="332"/>
      <c r="L28" s="332">
        <f t="shared" si="2"/>
        <v>0</v>
      </c>
      <c r="M28" s="332">
        <f t="shared" si="3"/>
        <v>0</v>
      </c>
      <c r="N28" s="310"/>
    </row>
    <row r="29" spans="1:14" s="90" customFormat="1" ht="17.649999999999999" customHeight="1" x14ac:dyDescent="0.25">
      <c r="A29" s="330">
        <v>16</v>
      </c>
      <c r="B29" s="331" t="s">
        <v>860</v>
      </c>
      <c r="C29" s="332">
        <v>1366.4827221181843</v>
      </c>
      <c r="D29" s="332">
        <v>1366.4827221181838</v>
      </c>
      <c r="E29" s="332">
        <v>0</v>
      </c>
      <c r="F29" s="332">
        <f t="shared" si="0"/>
        <v>1366.4827221181838</v>
      </c>
      <c r="G29" s="332"/>
      <c r="H29" s="332">
        <v>0</v>
      </c>
      <c r="I29" s="332">
        <v>0</v>
      </c>
      <c r="J29" s="332">
        <f t="shared" si="1"/>
        <v>0</v>
      </c>
      <c r="K29" s="332"/>
      <c r="L29" s="332">
        <f t="shared" si="2"/>
        <v>4.5474735088646412E-13</v>
      </c>
      <c r="M29" s="332">
        <f t="shared" si="3"/>
        <v>4.5474735088646412E-13</v>
      </c>
      <c r="N29" s="310"/>
    </row>
    <row r="30" spans="1:14" s="90" customFormat="1" ht="17.649999999999999" customHeight="1" x14ac:dyDescent="0.25">
      <c r="A30" s="330">
        <v>17</v>
      </c>
      <c r="B30" s="331" t="s">
        <v>861</v>
      </c>
      <c r="C30" s="332">
        <v>839.43907063068798</v>
      </c>
      <c r="D30" s="332">
        <v>839.43907063068798</v>
      </c>
      <c r="E30" s="332">
        <v>0</v>
      </c>
      <c r="F30" s="332">
        <f t="shared" si="0"/>
        <v>839.43907063068798</v>
      </c>
      <c r="G30" s="332">
        <f>'[11]COMP MILLDDLLS'!H21*'Comp Inv Dir Ope'!$N$9</f>
        <v>0</v>
      </c>
      <c r="H30" s="332">
        <v>0</v>
      </c>
      <c r="I30" s="332">
        <v>0</v>
      </c>
      <c r="J30" s="332">
        <f t="shared" si="1"/>
        <v>0</v>
      </c>
      <c r="K30" s="332"/>
      <c r="L30" s="332">
        <f t="shared" si="2"/>
        <v>0</v>
      </c>
      <c r="M30" s="332">
        <f t="shared" si="3"/>
        <v>0</v>
      </c>
      <c r="N30" s="310"/>
    </row>
    <row r="31" spans="1:14" s="90" customFormat="1" ht="17.649999999999999" customHeight="1" x14ac:dyDescent="0.25">
      <c r="A31" s="330">
        <v>18</v>
      </c>
      <c r="B31" s="331" t="s">
        <v>862</v>
      </c>
      <c r="C31" s="332">
        <v>775.60543833841189</v>
      </c>
      <c r="D31" s="332">
        <v>775.60543833841177</v>
      </c>
      <c r="E31" s="332">
        <v>0</v>
      </c>
      <c r="F31" s="332">
        <f t="shared" si="0"/>
        <v>775.60543833841177</v>
      </c>
      <c r="G31" s="332">
        <f>'[11]COMP MILLDDLLS'!H22*'Comp Inv Dir Ope'!$N$9</f>
        <v>0</v>
      </c>
      <c r="H31" s="332">
        <v>0</v>
      </c>
      <c r="I31" s="332">
        <v>0</v>
      </c>
      <c r="J31" s="332">
        <f t="shared" si="1"/>
        <v>0</v>
      </c>
      <c r="K31" s="332"/>
      <c r="L31" s="332">
        <f t="shared" si="2"/>
        <v>1.1368683772161603E-13</v>
      </c>
      <c r="M31" s="332">
        <f t="shared" si="3"/>
        <v>1.1368683772161603E-13</v>
      </c>
      <c r="N31" s="310"/>
    </row>
    <row r="32" spans="1:14" s="90" customFormat="1" ht="17.649999999999999" customHeight="1" x14ac:dyDescent="0.25">
      <c r="A32" s="330">
        <v>19</v>
      </c>
      <c r="B32" s="331" t="s">
        <v>863</v>
      </c>
      <c r="C32" s="332">
        <v>521.62602717257994</v>
      </c>
      <c r="D32" s="332">
        <v>521.62602717257994</v>
      </c>
      <c r="E32" s="332">
        <v>0</v>
      </c>
      <c r="F32" s="332">
        <f t="shared" si="0"/>
        <v>521.62602717257994</v>
      </c>
      <c r="G32" s="332">
        <f>'[11]COMP MILLDDLLS'!H23*'Comp Inv Dir Ope'!$N$9</f>
        <v>0</v>
      </c>
      <c r="H32" s="332">
        <v>0</v>
      </c>
      <c r="I32" s="332">
        <v>0</v>
      </c>
      <c r="J32" s="332">
        <f t="shared" si="1"/>
        <v>0</v>
      </c>
      <c r="K32" s="332"/>
      <c r="L32" s="332">
        <f t="shared" si="2"/>
        <v>0</v>
      </c>
      <c r="M32" s="332">
        <f t="shared" si="3"/>
        <v>0</v>
      </c>
      <c r="N32" s="310"/>
    </row>
    <row r="33" spans="1:14" s="90" customFormat="1" ht="17.649999999999999" customHeight="1" x14ac:dyDescent="0.25">
      <c r="A33" s="330">
        <v>20</v>
      </c>
      <c r="B33" s="331" t="s">
        <v>864</v>
      </c>
      <c r="C33" s="332">
        <v>531.81930558407191</v>
      </c>
      <c r="D33" s="332">
        <v>531.81930558407191</v>
      </c>
      <c r="E33" s="332">
        <v>0</v>
      </c>
      <c r="F33" s="332">
        <f t="shared" si="0"/>
        <v>531.81930558407191</v>
      </c>
      <c r="G33" s="332">
        <f>'[11]COMP MILLDDLLS'!H24*'Comp Inv Dir Ope'!$N$9</f>
        <v>0</v>
      </c>
      <c r="H33" s="332">
        <v>0</v>
      </c>
      <c r="I33" s="332">
        <v>0</v>
      </c>
      <c r="J33" s="332">
        <f t="shared" si="1"/>
        <v>0</v>
      </c>
      <c r="K33" s="332"/>
      <c r="L33" s="332">
        <f t="shared" si="2"/>
        <v>0</v>
      </c>
      <c r="M33" s="332">
        <f t="shared" si="3"/>
        <v>0</v>
      </c>
      <c r="N33" s="310"/>
    </row>
    <row r="34" spans="1:14" s="90" customFormat="1" ht="17.649999999999999" customHeight="1" x14ac:dyDescent="0.25">
      <c r="A34" s="330">
        <v>21</v>
      </c>
      <c r="B34" s="331" t="s">
        <v>865</v>
      </c>
      <c r="C34" s="332">
        <v>687.44717154819193</v>
      </c>
      <c r="D34" s="332">
        <v>687.44717154819182</v>
      </c>
      <c r="E34" s="332">
        <v>0</v>
      </c>
      <c r="F34" s="332">
        <f t="shared" si="0"/>
        <v>687.44717154819182</v>
      </c>
      <c r="G34" s="332">
        <f>'[11]COMP MILLDDLLS'!H25*'Comp Inv Dir Ope'!$N$9</f>
        <v>0</v>
      </c>
      <c r="H34" s="332">
        <v>0</v>
      </c>
      <c r="I34" s="332">
        <v>0</v>
      </c>
      <c r="J34" s="332">
        <f t="shared" si="1"/>
        <v>0</v>
      </c>
      <c r="K34" s="332"/>
      <c r="L34" s="332">
        <f t="shared" si="2"/>
        <v>1.1368683772161603E-13</v>
      </c>
      <c r="M34" s="332">
        <f t="shared" si="3"/>
        <v>1.1368683772161603E-13</v>
      </c>
      <c r="N34" s="310"/>
    </row>
    <row r="35" spans="1:14" s="90" customFormat="1" ht="17.649999999999999" customHeight="1" x14ac:dyDescent="0.25">
      <c r="A35" s="330">
        <v>22</v>
      </c>
      <c r="B35" s="331" t="s">
        <v>866</v>
      </c>
      <c r="C35" s="332">
        <v>847.82670261154794</v>
      </c>
      <c r="D35" s="332">
        <v>847.82670261154794</v>
      </c>
      <c r="E35" s="332">
        <v>0</v>
      </c>
      <c r="F35" s="332">
        <f t="shared" si="0"/>
        <v>847.82670261154794</v>
      </c>
      <c r="G35" s="332">
        <f>'[11]COMP MILLDDLLS'!H26*'Comp Inv Dir Ope'!$N$9</f>
        <v>0</v>
      </c>
      <c r="H35" s="332">
        <v>0</v>
      </c>
      <c r="I35" s="332">
        <v>0</v>
      </c>
      <c r="J35" s="332">
        <f t="shared" si="1"/>
        <v>0</v>
      </c>
      <c r="K35" s="332"/>
      <c r="L35" s="332">
        <f t="shared" si="2"/>
        <v>0</v>
      </c>
      <c r="M35" s="332">
        <f t="shared" si="3"/>
        <v>0</v>
      </c>
      <c r="N35" s="310"/>
    </row>
    <row r="36" spans="1:14" s="90" customFormat="1" ht="17.649999999999999" customHeight="1" x14ac:dyDescent="0.25">
      <c r="A36" s="330">
        <v>23</v>
      </c>
      <c r="B36" s="331" t="s">
        <v>867</v>
      </c>
      <c r="C36" s="332">
        <v>458.67840327746796</v>
      </c>
      <c r="D36" s="332">
        <v>458.67840327746791</v>
      </c>
      <c r="E36" s="332">
        <v>0</v>
      </c>
      <c r="F36" s="332">
        <f t="shared" si="0"/>
        <v>458.67840327746791</v>
      </c>
      <c r="G36" s="332">
        <f>'[11]COMP MILLDDLLS'!H27*'Comp Inv Dir Ope'!$N$9</f>
        <v>0</v>
      </c>
      <c r="H36" s="332">
        <v>0</v>
      </c>
      <c r="I36" s="332">
        <v>0</v>
      </c>
      <c r="J36" s="332">
        <f t="shared" si="1"/>
        <v>0</v>
      </c>
      <c r="K36" s="332"/>
      <c r="L36" s="332">
        <f t="shared" si="2"/>
        <v>5.6843418860808015E-14</v>
      </c>
      <c r="M36" s="332">
        <f t="shared" si="3"/>
        <v>5.6843418860808015E-14</v>
      </c>
      <c r="N36" s="310"/>
    </row>
    <row r="37" spans="1:14" s="90" customFormat="1" ht="17.649999999999999" customHeight="1" x14ac:dyDescent="0.25">
      <c r="A37" s="330">
        <v>24</v>
      </c>
      <c r="B37" s="331" t="s">
        <v>868</v>
      </c>
      <c r="C37" s="332">
        <v>831.64947203817599</v>
      </c>
      <c r="D37" s="332">
        <v>831.64947203817599</v>
      </c>
      <c r="E37" s="332">
        <v>0</v>
      </c>
      <c r="F37" s="332">
        <f t="shared" si="0"/>
        <v>831.64947203817599</v>
      </c>
      <c r="G37" s="332">
        <f>'[11]COMP MILLDDLLS'!H28*'Comp Inv Dir Ope'!$N$9</f>
        <v>0</v>
      </c>
      <c r="H37" s="332">
        <v>0</v>
      </c>
      <c r="I37" s="332">
        <v>0</v>
      </c>
      <c r="J37" s="332">
        <f t="shared" si="1"/>
        <v>0</v>
      </c>
      <c r="K37" s="332"/>
      <c r="L37" s="332">
        <f t="shared" si="2"/>
        <v>0</v>
      </c>
      <c r="M37" s="332">
        <f t="shared" si="3"/>
        <v>0</v>
      </c>
      <c r="N37" s="310"/>
    </row>
    <row r="38" spans="1:14" s="90" customFormat="1" ht="17.649999999999999" customHeight="1" x14ac:dyDescent="0.25">
      <c r="A38" s="330">
        <v>25</v>
      </c>
      <c r="B38" s="331" t="s">
        <v>869</v>
      </c>
      <c r="C38" s="332">
        <v>2476.6598324914148</v>
      </c>
      <c r="D38" s="332">
        <v>2476.6598324914148</v>
      </c>
      <c r="E38" s="332">
        <v>0</v>
      </c>
      <c r="F38" s="332">
        <f t="shared" si="0"/>
        <v>2476.6598324914148</v>
      </c>
      <c r="G38" s="332">
        <f>'[11]COMP MILLDDLLS'!H29*'Comp Inv Dir Ope'!$N$9</f>
        <v>0</v>
      </c>
      <c r="H38" s="332">
        <v>0</v>
      </c>
      <c r="I38" s="332">
        <v>0</v>
      </c>
      <c r="J38" s="332">
        <f t="shared" si="1"/>
        <v>0</v>
      </c>
      <c r="K38" s="332"/>
      <c r="L38" s="332">
        <f t="shared" si="2"/>
        <v>0</v>
      </c>
      <c r="M38" s="332">
        <f t="shared" si="3"/>
        <v>0</v>
      </c>
      <c r="N38" s="310"/>
    </row>
    <row r="39" spans="1:14" s="90" customFormat="1" ht="17.649999999999999" customHeight="1" x14ac:dyDescent="0.25">
      <c r="A39" s="330">
        <v>26</v>
      </c>
      <c r="B39" s="331" t="s">
        <v>870</v>
      </c>
      <c r="C39" s="332">
        <v>2163.7266268202538</v>
      </c>
      <c r="D39" s="332">
        <v>2163.7266268202538</v>
      </c>
      <c r="E39" s="332">
        <v>0</v>
      </c>
      <c r="F39" s="332">
        <f t="shared" si="0"/>
        <v>2163.7266268202538</v>
      </c>
      <c r="G39" s="332">
        <f>'[11]COMP MILLDDLLS'!H30*'Comp Inv Dir Ope'!$N$9</f>
        <v>0</v>
      </c>
      <c r="H39" s="332">
        <v>0</v>
      </c>
      <c r="I39" s="332">
        <v>0</v>
      </c>
      <c r="J39" s="332">
        <f t="shared" si="1"/>
        <v>0</v>
      </c>
      <c r="K39" s="332"/>
      <c r="L39" s="332">
        <f t="shared" si="2"/>
        <v>0</v>
      </c>
      <c r="M39" s="332">
        <f t="shared" si="3"/>
        <v>0</v>
      </c>
      <c r="N39" s="310"/>
    </row>
    <row r="40" spans="1:14" s="90" customFormat="1" ht="17.649999999999999" customHeight="1" x14ac:dyDescent="0.25">
      <c r="A40" s="330">
        <v>27</v>
      </c>
      <c r="B40" s="331" t="s">
        <v>871</v>
      </c>
      <c r="C40" s="332">
        <v>2297.9207825351095</v>
      </c>
      <c r="D40" s="332">
        <v>2297.9207825351095</v>
      </c>
      <c r="E40" s="332">
        <v>0</v>
      </c>
      <c r="F40" s="332">
        <f t="shared" si="0"/>
        <v>2297.9207825351095</v>
      </c>
      <c r="G40" s="332">
        <f>'[11]COMP MILLDDLLS'!H31*'Comp Inv Dir Ope'!$N$9</f>
        <v>0</v>
      </c>
      <c r="H40" s="332">
        <v>0</v>
      </c>
      <c r="I40" s="332">
        <v>0</v>
      </c>
      <c r="J40" s="332">
        <f t="shared" si="1"/>
        <v>0</v>
      </c>
      <c r="K40" s="332"/>
      <c r="L40" s="332">
        <f t="shared" si="2"/>
        <v>0</v>
      </c>
      <c r="M40" s="332">
        <f t="shared" si="3"/>
        <v>0</v>
      </c>
      <c r="N40" s="310"/>
    </row>
    <row r="41" spans="1:14" s="90" customFormat="1" ht="17.649999999999999" customHeight="1" x14ac:dyDescent="0.25">
      <c r="A41" s="330">
        <v>28</v>
      </c>
      <c r="B41" s="331" t="s">
        <v>872</v>
      </c>
      <c r="C41" s="332">
        <v>6289.8116669021165</v>
      </c>
      <c r="D41" s="332">
        <v>6289.8116669021183</v>
      </c>
      <c r="E41" s="332">
        <v>0</v>
      </c>
      <c r="F41" s="332">
        <f t="shared" si="0"/>
        <v>6289.8116669021183</v>
      </c>
      <c r="G41" s="332">
        <f>'[11]COMP MILLDDLLS'!H32*'Comp Inv Dir Ope'!$N$9</f>
        <v>0</v>
      </c>
      <c r="H41" s="332">
        <v>0</v>
      </c>
      <c r="I41" s="332">
        <v>0</v>
      </c>
      <c r="J41" s="332">
        <f t="shared" si="1"/>
        <v>0</v>
      </c>
      <c r="K41" s="332"/>
      <c r="L41" s="332">
        <f t="shared" si="2"/>
        <v>-1.8189894035458565E-12</v>
      </c>
      <c r="M41" s="332">
        <f t="shared" si="3"/>
        <v>-1.8189894035458565E-12</v>
      </c>
      <c r="N41" s="310"/>
    </row>
    <row r="42" spans="1:14" s="90" customFormat="1" ht="17.649999999999999" customHeight="1" x14ac:dyDescent="0.25">
      <c r="A42" s="330">
        <v>29</v>
      </c>
      <c r="B42" s="331" t="s">
        <v>873</v>
      </c>
      <c r="C42" s="332">
        <v>840.98999403099981</v>
      </c>
      <c r="D42" s="332">
        <v>840.98999403100015</v>
      </c>
      <c r="E42" s="332">
        <v>0</v>
      </c>
      <c r="F42" s="332">
        <f t="shared" si="0"/>
        <v>840.98999403100015</v>
      </c>
      <c r="G42" s="332">
        <f>'[11]COMP MILLDDLLS'!H33*'Comp Inv Dir Ope'!$N$9</f>
        <v>0</v>
      </c>
      <c r="H42" s="332">
        <v>0</v>
      </c>
      <c r="I42" s="332">
        <v>0</v>
      </c>
      <c r="J42" s="332">
        <f t="shared" si="1"/>
        <v>0</v>
      </c>
      <c r="K42" s="332"/>
      <c r="L42" s="332">
        <f t="shared" si="2"/>
        <v>-3.4106051316484809E-13</v>
      </c>
      <c r="M42" s="332">
        <f t="shared" si="3"/>
        <v>-3.4106051316484809E-13</v>
      </c>
      <c r="N42" s="310"/>
    </row>
    <row r="43" spans="1:14" s="90" customFormat="1" ht="17.649999999999999" customHeight="1" x14ac:dyDescent="0.25">
      <c r="A43" s="330">
        <v>30</v>
      </c>
      <c r="B43" s="331" t="s">
        <v>874</v>
      </c>
      <c r="C43" s="332">
        <v>2481.7390991288935</v>
      </c>
      <c r="D43" s="332">
        <v>2481.7390991288935</v>
      </c>
      <c r="E43" s="332">
        <v>0</v>
      </c>
      <c r="F43" s="332">
        <f t="shared" si="0"/>
        <v>2481.7390991288935</v>
      </c>
      <c r="G43" s="332">
        <f>'[11]COMP MILLDDLLS'!H34*'Comp Inv Dir Ope'!$N$9</f>
        <v>0</v>
      </c>
      <c r="H43" s="332">
        <v>0</v>
      </c>
      <c r="I43" s="332">
        <v>0</v>
      </c>
      <c r="J43" s="332">
        <f t="shared" si="1"/>
        <v>0</v>
      </c>
      <c r="K43" s="332"/>
      <c r="L43" s="332">
        <f t="shared" si="2"/>
        <v>0</v>
      </c>
      <c r="M43" s="332">
        <f t="shared" si="3"/>
        <v>0</v>
      </c>
      <c r="N43" s="310"/>
    </row>
    <row r="44" spans="1:14" s="90" customFormat="1" ht="17.649999999999999" customHeight="1" x14ac:dyDescent="0.25">
      <c r="A44" s="330">
        <v>31</v>
      </c>
      <c r="B44" s="331" t="s">
        <v>875</v>
      </c>
      <c r="C44" s="332">
        <v>5192.443766882182</v>
      </c>
      <c r="D44" s="332">
        <v>5192.443766882182</v>
      </c>
      <c r="E44" s="332">
        <v>0</v>
      </c>
      <c r="F44" s="332">
        <f t="shared" si="0"/>
        <v>5192.443766882182</v>
      </c>
      <c r="G44" s="332">
        <f>'[11]COMP MILLDDLLS'!H35*'Comp Inv Dir Ope'!$N$9</f>
        <v>0</v>
      </c>
      <c r="H44" s="332">
        <v>0</v>
      </c>
      <c r="I44" s="332">
        <v>0</v>
      </c>
      <c r="J44" s="332">
        <f t="shared" si="1"/>
        <v>0</v>
      </c>
      <c r="K44" s="332"/>
      <c r="L44" s="332">
        <f t="shared" si="2"/>
        <v>0</v>
      </c>
      <c r="M44" s="332">
        <f t="shared" si="3"/>
        <v>0</v>
      </c>
      <c r="N44" s="310"/>
    </row>
    <row r="45" spans="1:14" s="90" customFormat="1" ht="17.649999999999999" customHeight="1" x14ac:dyDescent="0.25">
      <c r="A45" s="330">
        <v>32</v>
      </c>
      <c r="B45" s="331" t="s">
        <v>876</v>
      </c>
      <c r="C45" s="332">
        <v>1211.7452811122998</v>
      </c>
      <c r="D45" s="332">
        <v>1211.7452811122998</v>
      </c>
      <c r="E45" s="332">
        <v>0</v>
      </c>
      <c r="F45" s="332">
        <f t="shared" si="0"/>
        <v>1211.7452811122998</v>
      </c>
      <c r="G45" s="332">
        <f>'[11]COMP MILLDDLLS'!H36*'Comp Inv Dir Ope'!$N$9</f>
        <v>0</v>
      </c>
      <c r="H45" s="332">
        <v>0</v>
      </c>
      <c r="I45" s="332">
        <v>0</v>
      </c>
      <c r="J45" s="332">
        <f t="shared" si="1"/>
        <v>0</v>
      </c>
      <c r="K45" s="332"/>
      <c r="L45" s="332">
        <f t="shared" si="2"/>
        <v>0</v>
      </c>
      <c r="M45" s="332">
        <f t="shared" si="3"/>
        <v>0</v>
      </c>
      <c r="N45" s="310"/>
    </row>
    <row r="46" spans="1:14" s="90" customFormat="1" ht="17.649999999999999" customHeight="1" x14ac:dyDescent="0.25">
      <c r="A46" s="330">
        <v>33</v>
      </c>
      <c r="B46" s="331" t="s">
        <v>877</v>
      </c>
      <c r="C46" s="332">
        <v>1462.2624366862503</v>
      </c>
      <c r="D46" s="332">
        <v>1462.2624366862503</v>
      </c>
      <c r="E46" s="332">
        <v>0</v>
      </c>
      <c r="F46" s="332">
        <f t="shared" si="0"/>
        <v>1462.2624366862503</v>
      </c>
      <c r="G46" s="332">
        <f>'[11]COMP MILLDDLLS'!H37*'Comp Inv Dir Ope'!$N$9</f>
        <v>0</v>
      </c>
      <c r="H46" s="332">
        <v>0</v>
      </c>
      <c r="I46" s="332">
        <v>0</v>
      </c>
      <c r="J46" s="332">
        <f t="shared" si="1"/>
        <v>0</v>
      </c>
      <c r="K46" s="332"/>
      <c r="L46" s="332">
        <f t="shared" si="2"/>
        <v>0</v>
      </c>
      <c r="M46" s="332">
        <f t="shared" si="3"/>
        <v>0</v>
      </c>
      <c r="N46" s="310"/>
    </row>
    <row r="47" spans="1:14" s="90" customFormat="1" ht="17.649999999999999" customHeight="1" x14ac:dyDescent="0.25">
      <c r="A47" s="330">
        <v>34</v>
      </c>
      <c r="B47" s="331" t="s">
        <v>878</v>
      </c>
      <c r="C47" s="332">
        <v>1366.1811257988077</v>
      </c>
      <c r="D47" s="332">
        <v>1366.1811257988079</v>
      </c>
      <c r="E47" s="332">
        <v>0</v>
      </c>
      <c r="F47" s="332">
        <f t="shared" si="0"/>
        <v>1366.1811257988079</v>
      </c>
      <c r="G47" s="332">
        <f>'[11]COMP MILLDDLLS'!H38*'Comp Inv Dir Ope'!$N$9</f>
        <v>0</v>
      </c>
      <c r="H47" s="332">
        <v>0</v>
      </c>
      <c r="I47" s="332">
        <v>0</v>
      </c>
      <c r="J47" s="332">
        <f t="shared" si="1"/>
        <v>0</v>
      </c>
      <c r="K47" s="332"/>
      <c r="L47" s="332">
        <f t="shared" si="2"/>
        <v>-2.2737367544323206E-13</v>
      </c>
      <c r="M47" s="332">
        <f t="shared" si="3"/>
        <v>-2.2737367544323206E-13</v>
      </c>
      <c r="N47" s="310"/>
    </row>
    <row r="48" spans="1:14" s="90" customFormat="1" ht="17.649999999999999" customHeight="1" x14ac:dyDescent="0.25">
      <c r="A48" s="330">
        <v>35</v>
      </c>
      <c r="B48" s="331" t="s">
        <v>879</v>
      </c>
      <c r="C48" s="332">
        <v>763.18279217747579</v>
      </c>
      <c r="D48" s="332">
        <v>763.18279217747579</v>
      </c>
      <c r="E48" s="332">
        <v>0</v>
      </c>
      <c r="F48" s="332">
        <f t="shared" si="0"/>
        <v>763.18279217747579</v>
      </c>
      <c r="G48" s="332">
        <f>'[11]COMP MILLDDLLS'!H39*'Comp Inv Dir Ope'!$N$9</f>
        <v>0</v>
      </c>
      <c r="H48" s="332">
        <v>0</v>
      </c>
      <c r="I48" s="332">
        <v>0</v>
      </c>
      <c r="J48" s="332">
        <f t="shared" si="1"/>
        <v>0</v>
      </c>
      <c r="K48" s="332"/>
      <c r="L48" s="332">
        <f t="shared" si="2"/>
        <v>0</v>
      </c>
      <c r="M48" s="332">
        <f t="shared" si="3"/>
        <v>0</v>
      </c>
      <c r="N48" s="310"/>
    </row>
    <row r="49" spans="1:14" s="90" customFormat="1" ht="17.649999999999999" customHeight="1" x14ac:dyDescent="0.25">
      <c r="A49" s="330">
        <v>36</v>
      </c>
      <c r="B49" s="331" t="s">
        <v>880</v>
      </c>
      <c r="C49" s="332">
        <v>161.84859091486803</v>
      </c>
      <c r="D49" s="332">
        <v>161.848590914868</v>
      </c>
      <c r="E49" s="332">
        <v>0</v>
      </c>
      <c r="F49" s="332">
        <f t="shared" si="0"/>
        <v>161.848590914868</v>
      </c>
      <c r="G49" s="332">
        <f>'[11]COMP MILLDDLLS'!H40*'Comp Inv Dir Ope'!$N$9</f>
        <v>0</v>
      </c>
      <c r="H49" s="332">
        <v>0</v>
      </c>
      <c r="I49" s="332">
        <v>0</v>
      </c>
      <c r="J49" s="332">
        <f t="shared" si="1"/>
        <v>0</v>
      </c>
      <c r="K49" s="332"/>
      <c r="L49" s="332">
        <f t="shared" si="2"/>
        <v>2.8421709430404007E-14</v>
      </c>
      <c r="M49" s="332">
        <f t="shared" si="3"/>
        <v>2.8421709430404007E-14</v>
      </c>
      <c r="N49" s="310"/>
    </row>
    <row r="50" spans="1:14" s="90" customFormat="1" ht="17.649999999999999" customHeight="1" x14ac:dyDescent="0.25">
      <c r="A50" s="330">
        <v>37</v>
      </c>
      <c r="B50" s="331" t="s">
        <v>881</v>
      </c>
      <c r="C50" s="332">
        <v>3263.5129245859357</v>
      </c>
      <c r="D50" s="332">
        <v>3263.5129245859357</v>
      </c>
      <c r="E50" s="332">
        <v>0</v>
      </c>
      <c r="F50" s="332">
        <f t="shared" si="0"/>
        <v>3263.5129245859357</v>
      </c>
      <c r="G50" s="332">
        <f>'[11]COMP MILLDDLLS'!H41*'Comp Inv Dir Ope'!$N$9</f>
        <v>0</v>
      </c>
      <c r="H50" s="332">
        <v>0</v>
      </c>
      <c r="I50" s="332">
        <v>0</v>
      </c>
      <c r="J50" s="332">
        <f t="shared" si="1"/>
        <v>0</v>
      </c>
      <c r="K50" s="332"/>
      <c r="L50" s="332">
        <f t="shared" si="2"/>
        <v>0</v>
      </c>
      <c r="M50" s="332">
        <f t="shared" si="3"/>
        <v>0</v>
      </c>
      <c r="N50" s="310"/>
    </row>
    <row r="51" spans="1:14" s="90" customFormat="1" ht="17.649999999999999" customHeight="1" x14ac:dyDescent="0.25">
      <c r="A51" s="330">
        <v>38</v>
      </c>
      <c r="B51" s="331" t="s">
        <v>882</v>
      </c>
      <c r="C51" s="332">
        <v>2144.9315655052892</v>
      </c>
      <c r="D51" s="332">
        <v>2144.9315655052887</v>
      </c>
      <c r="E51" s="332">
        <v>0</v>
      </c>
      <c r="F51" s="332">
        <f t="shared" si="0"/>
        <v>2144.9315655052887</v>
      </c>
      <c r="G51" s="332">
        <f>'[11]COMP MILLDDLLS'!H42*'Comp Inv Dir Ope'!$N$9</f>
        <v>0</v>
      </c>
      <c r="H51" s="332">
        <v>0</v>
      </c>
      <c r="I51" s="332">
        <v>0</v>
      </c>
      <c r="J51" s="332">
        <f t="shared" si="1"/>
        <v>0</v>
      </c>
      <c r="K51" s="332"/>
      <c r="L51" s="332">
        <f t="shared" si="2"/>
        <v>4.5474735088646412E-13</v>
      </c>
      <c r="M51" s="332">
        <f t="shared" si="3"/>
        <v>4.5474735088646412E-13</v>
      </c>
      <c r="N51" s="310"/>
    </row>
    <row r="52" spans="1:14" s="90" customFormat="1" ht="17.649999999999999" customHeight="1" x14ac:dyDescent="0.25">
      <c r="A52" s="330">
        <v>39</v>
      </c>
      <c r="B52" s="331" t="s">
        <v>883</v>
      </c>
      <c r="C52" s="332">
        <v>1237.6119295751446</v>
      </c>
      <c r="D52" s="332">
        <v>1237.6119295751446</v>
      </c>
      <c r="E52" s="332">
        <v>0</v>
      </c>
      <c r="F52" s="332">
        <f t="shared" si="0"/>
        <v>1237.6119295751446</v>
      </c>
      <c r="G52" s="332">
        <f>'[11]COMP MILLDDLLS'!H43*'Comp Inv Dir Ope'!$N$9</f>
        <v>0</v>
      </c>
      <c r="H52" s="332">
        <v>0</v>
      </c>
      <c r="I52" s="332">
        <v>0</v>
      </c>
      <c r="J52" s="332">
        <f t="shared" si="1"/>
        <v>0</v>
      </c>
      <c r="K52" s="332"/>
      <c r="L52" s="332">
        <f t="shared" si="2"/>
        <v>0</v>
      </c>
      <c r="M52" s="332">
        <f t="shared" si="3"/>
        <v>0</v>
      </c>
      <c r="N52" s="310"/>
    </row>
    <row r="53" spans="1:14" s="90" customFormat="1" ht="17.649999999999999" customHeight="1" x14ac:dyDescent="0.25">
      <c r="A53" s="330">
        <v>40</v>
      </c>
      <c r="B53" s="331" t="s">
        <v>884</v>
      </c>
      <c r="C53" s="332">
        <v>278.95814075732318</v>
      </c>
      <c r="D53" s="332">
        <v>278.95814075732324</v>
      </c>
      <c r="E53" s="332">
        <v>0</v>
      </c>
      <c r="F53" s="332">
        <f t="shared" si="0"/>
        <v>278.95814075732324</v>
      </c>
      <c r="G53" s="332">
        <f>'[11]COMP MILLDDLLS'!H44*'Comp Inv Dir Ope'!$N$9</f>
        <v>0</v>
      </c>
      <c r="H53" s="332">
        <v>0</v>
      </c>
      <c r="I53" s="332">
        <v>0</v>
      </c>
      <c r="J53" s="332">
        <f t="shared" si="1"/>
        <v>0</v>
      </c>
      <c r="K53" s="332"/>
      <c r="L53" s="332">
        <f t="shared" si="2"/>
        <v>-5.6843418860808015E-14</v>
      </c>
      <c r="M53" s="332">
        <f t="shared" si="3"/>
        <v>-5.6843418860808015E-14</v>
      </c>
      <c r="N53" s="310"/>
    </row>
    <row r="54" spans="1:14" s="90" customFormat="1" ht="17.649999999999999" customHeight="1" x14ac:dyDescent="0.25">
      <c r="A54" s="330">
        <v>41</v>
      </c>
      <c r="B54" s="331" t="s">
        <v>885</v>
      </c>
      <c r="C54" s="332">
        <v>4660.5014136272384</v>
      </c>
      <c r="D54" s="332">
        <v>4660.5014136272375</v>
      </c>
      <c r="E54" s="332">
        <v>0</v>
      </c>
      <c r="F54" s="332">
        <f t="shared" si="0"/>
        <v>4660.5014136272375</v>
      </c>
      <c r="G54" s="332">
        <f>'[11]COMP MILLDDLLS'!H45*'Comp Inv Dir Ope'!$N$9</f>
        <v>0</v>
      </c>
      <c r="H54" s="332">
        <v>0</v>
      </c>
      <c r="I54" s="332">
        <v>0</v>
      </c>
      <c r="J54" s="332">
        <f t="shared" si="1"/>
        <v>0</v>
      </c>
      <c r="K54" s="332"/>
      <c r="L54" s="332">
        <f t="shared" si="2"/>
        <v>9.0949470177292824E-13</v>
      </c>
      <c r="M54" s="332">
        <f t="shared" si="3"/>
        <v>9.0949470177292824E-13</v>
      </c>
      <c r="N54" s="310"/>
    </row>
    <row r="55" spans="1:14" s="90" customFormat="1" ht="17.649999999999999" customHeight="1" x14ac:dyDescent="0.25">
      <c r="A55" s="330">
        <v>42</v>
      </c>
      <c r="B55" s="331" t="s">
        <v>886</v>
      </c>
      <c r="C55" s="332">
        <v>2023.9283893735758</v>
      </c>
      <c r="D55" s="332">
        <v>2023.9283893735751</v>
      </c>
      <c r="E55" s="332">
        <v>0</v>
      </c>
      <c r="F55" s="332">
        <f t="shared" si="0"/>
        <v>2023.9283893735751</v>
      </c>
      <c r="G55" s="332">
        <f>'[11]COMP MILLDDLLS'!H46*'Comp Inv Dir Ope'!$N$9</f>
        <v>0</v>
      </c>
      <c r="H55" s="332">
        <v>0</v>
      </c>
      <c r="I55" s="332">
        <v>0</v>
      </c>
      <c r="J55" s="332">
        <f t="shared" si="1"/>
        <v>0</v>
      </c>
      <c r="K55" s="332"/>
      <c r="L55" s="332">
        <f t="shared" si="2"/>
        <v>6.8212102632969618E-13</v>
      </c>
      <c r="M55" s="332">
        <f t="shared" si="3"/>
        <v>6.8212102632969618E-13</v>
      </c>
      <c r="N55" s="310"/>
    </row>
    <row r="56" spans="1:14" s="90" customFormat="1" ht="17.649999999999999" customHeight="1" x14ac:dyDescent="0.25">
      <c r="A56" s="330">
        <v>43</v>
      </c>
      <c r="B56" s="331" t="s">
        <v>887</v>
      </c>
      <c r="C56" s="332">
        <v>824.47293173506773</v>
      </c>
      <c r="D56" s="332">
        <v>824.47293173506796</v>
      </c>
      <c r="E56" s="332">
        <v>0</v>
      </c>
      <c r="F56" s="332">
        <f t="shared" si="0"/>
        <v>824.47293173506796</v>
      </c>
      <c r="G56" s="332">
        <f>'[11]COMP MILLDDLLS'!H47*'Comp Inv Dir Ope'!$N$9</f>
        <v>0</v>
      </c>
      <c r="H56" s="332">
        <v>0</v>
      </c>
      <c r="I56" s="332">
        <v>0</v>
      </c>
      <c r="J56" s="332">
        <f t="shared" si="1"/>
        <v>0</v>
      </c>
      <c r="K56" s="332"/>
      <c r="L56" s="332">
        <f t="shared" si="2"/>
        <v>-2.2737367544323206E-13</v>
      </c>
      <c r="M56" s="332">
        <f t="shared" si="3"/>
        <v>-2.2737367544323206E-13</v>
      </c>
      <c r="N56" s="310"/>
    </row>
    <row r="57" spans="1:14" s="90" customFormat="1" ht="17.649999999999999" customHeight="1" x14ac:dyDescent="0.25">
      <c r="A57" s="330">
        <v>44</v>
      </c>
      <c r="B57" s="331" t="s">
        <v>888</v>
      </c>
      <c r="C57" s="332">
        <v>414.53786439999999</v>
      </c>
      <c r="D57" s="332">
        <v>414.53786439999999</v>
      </c>
      <c r="E57" s="332">
        <v>0</v>
      </c>
      <c r="F57" s="332">
        <f t="shared" si="0"/>
        <v>414.53786439999999</v>
      </c>
      <c r="G57" s="332">
        <f>'[11]COMP MILLDDLLS'!H48*'Comp Inv Dir Ope'!$N$9</f>
        <v>0</v>
      </c>
      <c r="H57" s="332">
        <v>0</v>
      </c>
      <c r="I57" s="332">
        <v>0</v>
      </c>
      <c r="J57" s="332">
        <f t="shared" si="1"/>
        <v>0</v>
      </c>
      <c r="K57" s="332"/>
      <c r="L57" s="332">
        <f t="shared" si="2"/>
        <v>0</v>
      </c>
      <c r="M57" s="332">
        <f t="shared" si="3"/>
        <v>0</v>
      </c>
      <c r="N57" s="310"/>
    </row>
    <row r="58" spans="1:14" s="90" customFormat="1" ht="17.649999999999999" customHeight="1" x14ac:dyDescent="0.25">
      <c r="A58" s="330">
        <v>45</v>
      </c>
      <c r="B58" s="331" t="s">
        <v>889</v>
      </c>
      <c r="C58" s="332">
        <v>1079.7086110717378</v>
      </c>
      <c r="D58" s="332">
        <v>1079.7086110717378</v>
      </c>
      <c r="E58" s="332">
        <v>0</v>
      </c>
      <c r="F58" s="332">
        <f t="shared" si="0"/>
        <v>1079.7086110717378</v>
      </c>
      <c r="G58" s="332">
        <f>'[11]COMP MILLDDLLS'!H49*'Comp Inv Dir Ope'!$N$9</f>
        <v>0</v>
      </c>
      <c r="H58" s="332">
        <v>0</v>
      </c>
      <c r="I58" s="332">
        <v>0</v>
      </c>
      <c r="J58" s="332">
        <f t="shared" si="1"/>
        <v>0</v>
      </c>
      <c r="K58" s="332"/>
      <c r="L58" s="332">
        <f t="shared" si="2"/>
        <v>0</v>
      </c>
      <c r="M58" s="332">
        <f t="shared" si="3"/>
        <v>0</v>
      </c>
      <c r="N58" s="310"/>
    </row>
    <row r="59" spans="1:14" s="90" customFormat="1" ht="17.649999999999999" customHeight="1" x14ac:dyDescent="0.25">
      <c r="A59" s="330">
        <v>46</v>
      </c>
      <c r="B59" s="331" t="s">
        <v>890</v>
      </c>
      <c r="C59" s="332">
        <v>403.31791381485999</v>
      </c>
      <c r="D59" s="332">
        <v>403.31791381485999</v>
      </c>
      <c r="E59" s="332">
        <v>0</v>
      </c>
      <c r="F59" s="332">
        <f t="shared" si="0"/>
        <v>403.31791381485999</v>
      </c>
      <c r="G59" s="332">
        <f>'[11]COMP MILLDDLLS'!H50*'Comp Inv Dir Ope'!$N$9</f>
        <v>0</v>
      </c>
      <c r="H59" s="332">
        <v>0</v>
      </c>
      <c r="I59" s="332">
        <v>0</v>
      </c>
      <c r="J59" s="332">
        <f t="shared" si="1"/>
        <v>0</v>
      </c>
      <c r="K59" s="332"/>
      <c r="L59" s="332">
        <f t="shared" si="2"/>
        <v>0</v>
      </c>
      <c r="M59" s="332">
        <f t="shared" si="3"/>
        <v>0</v>
      </c>
      <c r="N59" s="310"/>
    </row>
    <row r="60" spans="1:14" s="90" customFormat="1" ht="17.649999999999999" customHeight="1" x14ac:dyDescent="0.25">
      <c r="A60" s="330">
        <v>47</v>
      </c>
      <c r="B60" s="331" t="s">
        <v>891</v>
      </c>
      <c r="C60" s="332">
        <v>844.2483584304706</v>
      </c>
      <c r="D60" s="332">
        <v>844.24835843047038</v>
      </c>
      <c r="E60" s="332">
        <v>0</v>
      </c>
      <c r="F60" s="332">
        <f t="shared" si="0"/>
        <v>844.24835843047038</v>
      </c>
      <c r="G60" s="332">
        <f>'[11]COMP MILLDDLLS'!H51*'Comp Inv Dir Ope'!$N$9</f>
        <v>0</v>
      </c>
      <c r="H60" s="332">
        <v>0</v>
      </c>
      <c r="I60" s="332">
        <v>0</v>
      </c>
      <c r="J60" s="332">
        <f t="shared" si="1"/>
        <v>0</v>
      </c>
      <c r="K60" s="332"/>
      <c r="L60" s="332">
        <f t="shared" si="2"/>
        <v>2.2737367544323206E-13</v>
      </c>
      <c r="M60" s="332">
        <f t="shared" si="3"/>
        <v>2.2737367544323206E-13</v>
      </c>
      <c r="N60" s="310"/>
    </row>
    <row r="61" spans="1:14" s="90" customFormat="1" ht="17.649999999999999" customHeight="1" x14ac:dyDescent="0.25">
      <c r="A61" s="330">
        <v>48</v>
      </c>
      <c r="B61" s="331" t="s">
        <v>892</v>
      </c>
      <c r="C61" s="332">
        <v>1055.3663274792796</v>
      </c>
      <c r="D61" s="332">
        <v>1055.3663274792798</v>
      </c>
      <c r="E61" s="332">
        <v>0</v>
      </c>
      <c r="F61" s="332">
        <f t="shared" si="0"/>
        <v>1055.3663274792798</v>
      </c>
      <c r="G61" s="332">
        <f>'[11]COMP MILLDDLLS'!H52*'Comp Inv Dir Ope'!$N$9</f>
        <v>0</v>
      </c>
      <c r="H61" s="332">
        <v>0</v>
      </c>
      <c r="I61" s="332">
        <v>0</v>
      </c>
      <c r="J61" s="332">
        <f t="shared" si="1"/>
        <v>0</v>
      </c>
      <c r="K61" s="332"/>
      <c r="L61" s="332">
        <f t="shared" si="2"/>
        <v>-2.2737367544323206E-13</v>
      </c>
      <c r="M61" s="332">
        <f t="shared" si="3"/>
        <v>-2.2737367544323206E-13</v>
      </c>
      <c r="N61" s="310"/>
    </row>
    <row r="62" spans="1:14" s="90" customFormat="1" ht="17.649999999999999" customHeight="1" x14ac:dyDescent="0.25">
      <c r="A62" s="330">
        <v>49</v>
      </c>
      <c r="B62" s="331" t="s">
        <v>893</v>
      </c>
      <c r="C62" s="332">
        <v>2390.6263000937488</v>
      </c>
      <c r="D62" s="332">
        <v>2390.6263000937488</v>
      </c>
      <c r="E62" s="332">
        <v>0</v>
      </c>
      <c r="F62" s="332">
        <f t="shared" si="0"/>
        <v>2390.6263000937488</v>
      </c>
      <c r="G62" s="332">
        <f>'[11]COMP MILLDDLLS'!H53*'Comp Inv Dir Ope'!$N$9</f>
        <v>0</v>
      </c>
      <c r="H62" s="332">
        <v>0</v>
      </c>
      <c r="I62" s="332">
        <v>0</v>
      </c>
      <c r="J62" s="332">
        <f t="shared" si="1"/>
        <v>0</v>
      </c>
      <c r="K62" s="332"/>
      <c r="L62" s="332">
        <f t="shared" si="2"/>
        <v>0</v>
      </c>
      <c r="M62" s="332">
        <f t="shared" si="3"/>
        <v>0</v>
      </c>
      <c r="N62" s="310"/>
    </row>
    <row r="63" spans="1:14" s="90" customFormat="1" ht="17.649999999999999" customHeight="1" x14ac:dyDescent="0.25">
      <c r="A63" s="330">
        <v>50</v>
      </c>
      <c r="B63" s="331" t="s">
        <v>894</v>
      </c>
      <c r="C63" s="332">
        <v>2873.370358992127</v>
      </c>
      <c r="D63" s="332">
        <v>2873.370358992127</v>
      </c>
      <c r="E63" s="332">
        <v>0</v>
      </c>
      <c r="F63" s="332">
        <f t="shared" si="0"/>
        <v>2873.370358992127</v>
      </c>
      <c r="G63" s="332">
        <f>'[11]COMP MILLDDLLS'!H54*'Comp Inv Dir Ope'!$N$9</f>
        <v>0</v>
      </c>
      <c r="H63" s="332">
        <v>0</v>
      </c>
      <c r="I63" s="332">
        <v>0</v>
      </c>
      <c r="J63" s="332">
        <f t="shared" si="1"/>
        <v>0</v>
      </c>
      <c r="K63" s="332"/>
      <c r="L63" s="332">
        <f t="shared" si="2"/>
        <v>0</v>
      </c>
      <c r="M63" s="332">
        <f t="shared" si="3"/>
        <v>0</v>
      </c>
      <c r="N63" s="310"/>
    </row>
    <row r="64" spans="1:14" s="90" customFormat="1" ht="17.649999999999999" customHeight="1" x14ac:dyDescent="0.25">
      <c r="A64" s="330">
        <v>51</v>
      </c>
      <c r="B64" s="331" t="s">
        <v>895</v>
      </c>
      <c r="C64" s="332">
        <v>539.43128609445978</v>
      </c>
      <c r="D64" s="332">
        <v>539.43128609445967</v>
      </c>
      <c r="E64" s="332">
        <v>0</v>
      </c>
      <c r="F64" s="332">
        <f t="shared" si="0"/>
        <v>539.43128609445967</v>
      </c>
      <c r="G64" s="332">
        <f>'[11]COMP MILLDDLLS'!H55*'Comp Inv Dir Ope'!$N$9</f>
        <v>0</v>
      </c>
      <c r="H64" s="332">
        <v>0</v>
      </c>
      <c r="I64" s="332">
        <v>0</v>
      </c>
      <c r="J64" s="332">
        <f t="shared" si="1"/>
        <v>0</v>
      </c>
      <c r="K64" s="332"/>
      <c r="L64" s="332">
        <f t="shared" si="2"/>
        <v>1.1368683772161603E-13</v>
      </c>
      <c r="M64" s="332">
        <f t="shared" si="3"/>
        <v>1.1368683772161603E-13</v>
      </c>
      <c r="N64" s="310"/>
    </row>
    <row r="65" spans="1:14" s="90" customFormat="1" ht="17.649999999999999" customHeight="1" x14ac:dyDescent="0.25">
      <c r="A65" s="330">
        <v>52</v>
      </c>
      <c r="B65" s="331" t="s">
        <v>896</v>
      </c>
      <c r="C65" s="332">
        <v>518.5468484673554</v>
      </c>
      <c r="D65" s="332">
        <v>518.5468484673554</v>
      </c>
      <c r="E65" s="332">
        <v>0</v>
      </c>
      <c r="F65" s="332">
        <f t="shared" si="0"/>
        <v>518.5468484673554</v>
      </c>
      <c r="G65" s="332">
        <f>'[11]COMP MILLDDLLS'!H56*'Comp Inv Dir Ope'!$N$9</f>
        <v>0</v>
      </c>
      <c r="H65" s="332">
        <v>0</v>
      </c>
      <c r="I65" s="332">
        <v>0</v>
      </c>
      <c r="J65" s="332">
        <f t="shared" si="1"/>
        <v>0</v>
      </c>
      <c r="K65" s="332"/>
      <c r="L65" s="332">
        <f t="shared" si="2"/>
        <v>0</v>
      </c>
      <c r="M65" s="332">
        <f t="shared" si="3"/>
        <v>0</v>
      </c>
      <c r="N65" s="310"/>
    </row>
    <row r="66" spans="1:14" s="90" customFormat="1" ht="17.649999999999999" customHeight="1" x14ac:dyDescent="0.25">
      <c r="A66" s="330">
        <v>53</v>
      </c>
      <c r="B66" s="331" t="s">
        <v>897</v>
      </c>
      <c r="C66" s="332">
        <v>314.13728416583405</v>
      </c>
      <c r="D66" s="332">
        <v>314.1372841658341</v>
      </c>
      <c r="E66" s="332">
        <v>0</v>
      </c>
      <c r="F66" s="332">
        <f t="shared" si="0"/>
        <v>314.1372841658341</v>
      </c>
      <c r="G66" s="332">
        <f>'[11]COMP MILLDDLLS'!H57*'Comp Inv Dir Ope'!$N$9</f>
        <v>0</v>
      </c>
      <c r="H66" s="332">
        <v>0</v>
      </c>
      <c r="I66" s="332">
        <v>0</v>
      </c>
      <c r="J66" s="332">
        <f t="shared" si="1"/>
        <v>0</v>
      </c>
      <c r="K66" s="332"/>
      <c r="L66" s="332">
        <f t="shared" si="2"/>
        <v>-5.6843418860808015E-14</v>
      </c>
      <c r="M66" s="332">
        <f t="shared" si="3"/>
        <v>-5.6843418860808015E-14</v>
      </c>
      <c r="N66" s="310"/>
    </row>
    <row r="67" spans="1:14" s="90" customFormat="1" ht="17.649999999999999" customHeight="1" x14ac:dyDescent="0.25">
      <c r="A67" s="330">
        <v>54</v>
      </c>
      <c r="B67" s="331" t="s">
        <v>898</v>
      </c>
      <c r="C67" s="332">
        <v>489.76073166853445</v>
      </c>
      <c r="D67" s="332">
        <v>489.76073166853456</v>
      </c>
      <c r="E67" s="332">
        <v>0</v>
      </c>
      <c r="F67" s="332">
        <f t="shared" si="0"/>
        <v>489.76073166853456</v>
      </c>
      <c r="G67" s="332">
        <f>'[11]COMP MILLDDLLS'!H58*'Comp Inv Dir Ope'!$N$9</f>
        <v>0</v>
      </c>
      <c r="H67" s="332">
        <v>0</v>
      </c>
      <c r="I67" s="332">
        <v>0</v>
      </c>
      <c r="J67" s="332">
        <f t="shared" si="1"/>
        <v>0</v>
      </c>
      <c r="K67" s="332"/>
      <c r="L67" s="332">
        <f t="shared" si="2"/>
        <v>-1.1368683772161603E-13</v>
      </c>
      <c r="M67" s="332">
        <f t="shared" si="3"/>
        <v>-1.1368683772161603E-13</v>
      </c>
      <c r="N67" s="310"/>
    </row>
    <row r="68" spans="1:14" s="90" customFormat="1" ht="17.649999999999999" customHeight="1" x14ac:dyDescent="0.25">
      <c r="A68" s="330">
        <v>55</v>
      </c>
      <c r="B68" s="331" t="s">
        <v>899</v>
      </c>
      <c r="C68" s="332">
        <v>399.11914841532797</v>
      </c>
      <c r="D68" s="332">
        <v>399.11914841532797</v>
      </c>
      <c r="E68" s="332">
        <v>0</v>
      </c>
      <c r="F68" s="332">
        <f t="shared" si="0"/>
        <v>399.11914841532797</v>
      </c>
      <c r="G68" s="332">
        <f>'[11]COMP MILLDDLLS'!H59*'Comp Inv Dir Ope'!$N$9</f>
        <v>0</v>
      </c>
      <c r="H68" s="332">
        <v>0</v>
      </c>
      <c r="I68" s="332">
        <v>0</v>
      </c>
      <c r="J68" s="332">
        <f t="shared" si="1"/>
        <v>0</v>
      </c>
      <c r="K68" s="332"/>
      <c r="L68" s="332">
        <f t="shared" si="2"/>
        <v>0</v>
      </c>
      <c r="M68" s="332">
        <f t="shared" si="3"/>
        <v>0</v>
      </c>
      <c r="N68" s="310"/>
    </row>
    <row r="69" spans="1:14" s="90" customFormat="1" ht="17.649999999999999" customHeight="1" x14ac:dyDescent="0.25">
      <c r="A69" s="330">
        <v>57</v>
      </c>
      <c r="B69" s="331" t="s">
        <v>900</v>
      </c>
      <c r="C69" s="332">
        <v>259.28370725970058</v>
      </c>
      <c r="D69" s="332">
        <v>259.28370725970063</v>
      </c>
      <c r="E69" s="332">
        <v>0</v>
      </c>
      <c r="F69" s="332">
        <f t="shared" si="0"/>
        <v>259.28370725970063</v>
      </c>
      <c r="G69" s="332">
        <f>'[11]COMP MILLDDLLS'!H60*'Comp Inv Dir Ope'!$N$9</f>
        <v>0</v>
      </c>
      <c r="H69" s="332">
        <v>0</v>
      </c>
      <c r="I69" s="332">
        <v>0</v>
      </c>
      <c r="J69" s="332">
        <f t="shared" si="1"/>
        <v>0</v>
      </c>
      <c r="K69" s="332"/>
      <c r="L69" s="332">
        <f t="shared" si="2"/>
        <v>-5.6843418860808015E-14</v>
      </c>
      <c r="M69" s="332">
        <f t="shared" si="3"/>
        <v>-5.6843418860808015E-14</v>
      </c>
      <c r="N69" s="310"/>
    </row>
    <row r="70" spans="1:14" s="90" customFormat="1" ht="17.649999999999999" customHeight="1" x14ac:dyDescent="0.25">
      <c r="A70" s="330">
        <v>58</v>
      </c>
      <c r="B70" s="331" t="s">
        <v>901</v>
      </c>
      <c r="C70" s="332">
        <v>1469.5554380856875</v>
      </c>
      <c r="D70" s="332">
        <v>1469.5554380856875</v>
      </c>
      <c r="E70" s="332">
        <v>0</v>
      </c>
      <c r="F70" s="332">
        <f t="shared" si="0"/>
        <v>1469.5554380856875</v>
      </c>
      <c r="G70" s="332">
        <f>'[11]COMP MILLDDLLS'!H61*'Comp Inv Dir Ope'!$N$9</f>
        <v>0</v>
      </c>
      <c r="H70" s="332">
        <v>0</v>
      </c>
      <c r="I70" s="332">
        <v>0</v>
      </c>
      <c r="J70" s="332">
        <f t="shared" si="1"/>
        <v>0</v>
      </c>
      <c r="K70" s="332"/>
      <c r="L70" s="332">
        <f t="shared" si="2"/>
        <v>0</v>
      </c>
      <c r="M70" s="332">
        <f t="shared" si="3"/>
        <v>0</v>
      </c>
      <c r="N70" s="310"/>
    </row>
    <row r="71" spans="1:14" s="90" customFormat="1" ht="17.649999999999999" customHeight="1" x14ac:dyDescent="0.25">
      <c r="A71" s="330">
        <v>59</v>
      </c>
      <c r="B71" s="331" t="s">
        <v>902</v>
      </c>
      <c r="C71" s="332">
        <v>570.87054786477972</v>
      </c>
      <c r="D71" s="332">
        <v>570.8705478647795</v>
      </c>
      <c r="E71" s="332">
        <v>0</v>
      </c>
      <c r="F71" s="332">
        <f t="shared" si="0"/>
        <v>570.8705478647795</v>
      </c>
      <c r="G71" s="332">
        <f>'[11]COMP MILLDDLLS'!H62*'Comp Inv Dir Ope'!$N$9</f>
        <v>0</v>
      </c>
      <c r="H71" s="332">
        <v>0</v>
      </c>
      <c r="I71" s="332">
        <v>0</v>
      </c>
      <c r="J71" s="332">
        <f t="shared" si="1"/>
        <v>0</v>
      </c>
      <c r="K71" s="332"/>
      <c r="L71" s="332">
        <f t="shared" si="2"/>
        <v>2.2737367544323206E-13</v>
      </c>
      <c r="M71" s="332">
        <f t="shared" si="3"/>
        <v>2.2737367544323206E-13</v>
      </c>
      <c r="N71" s="310"/>
    </row>
    <row r="72" spans="1:14" s="90" customFormat="1" ht="17.649999999999999" customHeight="1" x14ac:dyDescent="0.25">
      <c r="A72" s="330">
        <v>60</v>
      </c>
      <c r="B72" s="331" t="s">
        <v>903</v>
      </c>
      <c r="C72" s="332">
        <v>2136.2997061568281</v>
      </c>
      <c r="D72" s="332">
        <v>2136.2997061568285</v>
      </c>
      <c r="E72" s="332">
        <v>0</v>
      </c>
      <c r="F72" s="332">
        <f t="shared" si="0"/>
        <v>2136.2997061568285</v>
      </c>
      <c r="G72" s="332">
        <f>'[11]COMP MILLDDLLS'!H63*'Comp Inv Dir Ope'!$N$9</f>
        <v>0</v>
      </c>
      <c r="H72" s="332">
        <v>0</v>
      </c>
      <c r="I72" s="332">
        <v>0</v>
      </c>
      <c r="J72" s="332">
        <f t="shared" si="1"/>
        <v>0</v>
      </c>
      <c r="K72" s="332"/>
      <c r="L72" s="332">
        <f t="shared" si="2"/>
        <v>-4.5474735088646412E-13</v>
      </c>
      <c r="M72" s="332">
        <f t="shared" si="3"/>
        <v>-4.5474735088646412E-13</v>
      </c>
      <c r="N72" s="310"/>
    </row>
    <row r="73" spans="1:14" s="90" customFormat="1" ht="17.649999999999999" customHeight="1" x14ac:dyDescent="0.25">
      <c r="A73" s="330">
        <v>61</v>
      </c>
      <c r="B73" s="331" t="s">
        <v>904</v>
      </c>
      <c r="C73" s="332">
        <v>1450.8482082989997</v>
      </c>
      <c r="D73" s="332">
        <v>1450.848208298999</v>
      </c>
      <c r="E73" s="332">
        <v>0</v>
      </c>
      <c r="F73" s="332">
        <f t="shared" si="0"/>
        <v>1450.848208298999</v>
      </c>
      <c r="G73" s="332">
        <f>'[11]COMP MILLDDLLS'!H64*'Comp Inv Dir Ope'!$N$9</f>
        <v>0</v>
      </c>
      <c r="H73" s="332">
        <v>0</v>
      </c>
      <c r="I73" s="332">
        <v>0</v>
      </c>
      <c r="J73" s="332">
        <f t="shared" si="1"/>
        <v>0</v>
      </c>
      <c r="K73" s="332"/>
      <c r="L73" s="332">
        <f t="shared" si="2"/>
        <v>6.8212102632969618E-13</v>
      </c>
      <c r="M73" s="332">
        <f t="shared" si="3"/>
        <v>6.8212102632969618E-13</v>
      </c>
      <c r="N73" s="310"/>
    </row>
    <row r="74" spans="1:14" s="90" customFormat="1" ht="17.649999999999999" customHeight="1" x14ac:dyDescent="0.25">
      <c r="A74" s="330">
        <v>62</v>
      </c>
      <c r="B74" s="331" t="s">
        <v>905</v>
      </c>
      <c r="C74" s="332">
        <v>11948.346948399965</v>
      </c>
      <c r="D74" s="332">
        <v>10739.723274376465</v>
      </c>
      <c r="E74" s="332">
        <v>825.35543282359799</v>
      </c>
      <c r="F74" s="332">
        <f t="shared" si="0"/>
        <v>11565.078707200064</v>
      </c>
      <c r="G74" s="332">
        <f>'[11]COMP MILLDDLLS'!H65*'Comp Inv Dir Ope'!$N$9</f>
        <v>0</v>
      </c>
      <c r="H74" s="332">
        <v>0</v>
      </c>
      <c r="I74" s="332">
        <v>307.65683414212572</v>
      </c>
      <c r="J74" s="332">
        <f t="shared" si="1"/>
        <v>307.65683414212572</v>
      </c>
      <c r="K74" s="332"/>
      <c r="L74" s="332">
        <f t="shared" si="2"/>
        <v>75.611407057775523</v>
      </c>
      <c r="M74" s="332">
        <f t="shared" si="3"/>
        <v>383.26824119990124</v>
      </c>
      <c r="N74" s="310"/>
    </row>
    <row r="75" spans="1:14" s="90" customFormat="1" ht="17.649999999999999" customHeight="1" x14ac:dyDescent="0.25">
      <c r="A75" s="330">
        <v>63</v>
      </c>
      <c r="B75" s="331" t="s">
        <v>906</v>
      </c>
      <c r="C75" s="332">
        <v>15707.178485435301</v>
      </c>
      <c r="D75" s="332">
        <v>6223.930852704726</v>
      </c>
      <c r="E75" s="332">
        <v>526.84709089962814</v>
      </c>
      <c r="F75" s="332">
        <f t="shared" si="0"/>
        <v>6750.7779436043538</v>
      </c>
      <c r="G75" s="332">
        <f>'[11]COMP MILLDDLLS'!H66*'Comp Inv Dir Ope'!$N$9</f>
        <v>0</v>
      </c>
      <c r="H75" s="332">
        <v>0</v>
      </c>
      <c r="I75" s="332">
        <v>526.84709089962814</v>
      </c>
      <c r="J75" s="332">
        <f t="shared" si="1"/>
        <v>526.84709089962814</v>
      </c>
      <c r="K75" s="332"/>
      <c r="L75" s="332">
        <f t="shared" si="2"/>
        <v>8429.5534509313184</v>
      </c>
      <c r="M75" s="332">
        <f t="shared" si="3"/>
        <v>8956.4005418309462</v>
      </c>
      <c r="N75" s="310"/>
    </row>
    <row r="76" spans="1:14" s="90" customFormat="1" ht="17.649999999999999" customHeight="1" x14ac:dyDescent="0.25">
      <c r="A76" s="330">
        <v>64</v>
      </c>
      <c r="B76" s="331" t="s">
        <v>907</v>
      </c>
      <c r="C76" s="332">
        <v>126.1389175825215</v>
      </c>
      <c r="D76" s="332">
        <v>126.13891758252149</v>
      </c>
      <c r="E76" s="332">
        <v>0</v>
      </c>
      <c r="F76" s="332">
        <f t="shared" si="0"/>
        <v>126.13891758252149</v>
      </c>
      <c r="G76" s="332">
        <f>'[11]COMP MILLDDLLS'!H67*'Comp Inv Dir Ope'!$N$9</f>
        <v>0</v>
      </c>
      <c r="H76" s="332">
        <v>0</v>
      </c>
      <c r="I76" s="332">
        <v>0</v>
      </c>
      <c r="J76" s="332">
        <f t="shared" si="1"/>
        <v>0</v>
      </c>
      <c r="K76" s="332"/>
      <c r="L76" s="332">
        <f t="shared" si="2"/>
        <v>1.4210854715202004E-14</v>
      </c>
      <c r="M76" s="332">
        <f t="shared" si="3"/>
        <v>1.4210854715202004E-14</v>
      </c>
      <c r="N76" s="310"/>
    </row>
    <row r="77" spans="1:14" s="90" customFormat="1" ht="17.649999999999999" customHeight="1" x14ac:dyDescent="0.25">
      <c r="A77" s="330">
        <v>65</v>
      </c>
      <c r="B77" s="331" t="s">
        <v>908</v>
      </c>
      <c r="C77" s="332">
        <v>1287.4196263072138</v>
      </c>
      <c r="D77" s="332">
        <v>1287.419626307214</v>
      </c>
      <c r="E77" s="332">
        <v>0</v>
      </c>
      <c r="F77" s="332">
        <f t="shared" si="0"/>
        <v>1287.419626307214</v>
      </c>
      <c r="G77" s="332">
        <f>'[11]COMP MILLDDLLS'!H68*'Comp Inv Dir Ope'!$N$9</f>
        <v>0</v>
      </c>
      <c r="H77" s="332">
        <v>0</v>
      </c>
      <c r="I77" s="332">
        <v>0</v>
      </c>
      <c r="J77" s="332">
        <f t="shared" si="1"/>
        <v>0</v>
      </c>
      <c r="K77" s="332"/>
      <c r="L77" s="332">
        <f t="shared" si="2"/>
        <v>-2.2737367544323206E-13</v>
      </c>
      <c r="M77" s="332">
        <f t="shared" si="3"/>
        <v>-2.2737367544323206E-13</v>
      </c>
      <c r="N77" s="310"/>
    </row>
    <row r="78" spans="1:14" s="90" customFormat="1" ht="17.649999999999999" customHeight="1" x14ac:dyDescent="0.25">
      <c r="A78" s="330">
        <v>66</v>
      </c>
      <c r="B78" s="331" t="s">
        <v>909</v>
      </c>
      <c r="C78" s="332">
        <v>1412.8734271645721</v>
      </c>
      <c r="D78" s="332">
        <v>1412.8734271645721</v>
      </c>
      <c r="E78" s="332">
        <v>0</v>
      </c>
      <c r="F78" s="332">
        <f t="shared" si="0"/>
        <v>1412.8734271645721</v>
      </c>
      <c r="G78" s="332">
        <f>'[11]COMP MILLDDLLS'!H69*'Comp Inv Dir Ope'!$N$9</f>
        <v>0</v>
      </c>
      <c r="H78" s="332">
        <v>0</v>
      </c>
      <c r="I78" s="332">
        <v>0</v>
      </c>
      <c r="J78" s="332">
        <f t="shared" si="1"/>
        <v>0</v>
      </c>
      <c r="K78" s="332"/>
      <c r="L78" s="332">
        <f t="shared" si="2"/>
        <v>0</v>
      </c>
      <c r="M78" s="332">
        <f t="shared" si="3"/>
        <v>0</v>
      </c>
      <c r="N78" s="310"/>
    </row>
    <row r="79" spans="1:14" s="92" customFormat="1" ht="17.649999999999999" customHeight="1" x14ac:dyDescent="0.25">
      <c r="A79" s="330">
        <v>67</v>
      </c>
      <c r="B79" s="331" t="s">
        <v>910</v>
      </c>
      <c r="C79" s="332">
        <v>385.43120426599415</v>
      </c>
      <c r="D79" s="332">
        <v>385.43120426599421</v>
      </c>
      <c r="E79" s="332">
        <v>0</v>
      </c>
      <c r="F79" s="332">
        <f t="shared" si="0"/>
        <v>385.43120426599421</v>
      </c>
      <c r="G79" s="332">
        <f>'[11]COMP MILLDDLLS'!H70*'Comp Inv Dir Ope'!$N$9</f>
        <v>383.26824119990147</v>
      </c>
      <c r="H79" s="332">
        <v>0</v>
      </c>
      <c r="I79" s="332">
        <v>0</v>
      </c>
      <c r="J79" s="332">
        <f t="shared" si="1"/>
        <v>0</v>
      </c>
      <c r="K79" s="332"/>
      <c r="L79" s="332">
        <f t="shared" si="2"/>
        <v>-5.6843418860808015E-14</v>
      </c>
      <c r="M79" s="332">
        <f t="shared" si="3"/>
        <v>-5.6843418860808015E-14</v>
      </c>
      <c r="N79" s="310"/>
    </row>
    <row r="80" spans="1:14" s="90" customFormat="1" ht="17.649999999999999" customHeight="1" x14ac:dyDescent="0.25">
      <c r="A80" s="330">
        <v>68</v>
      </c>
      <c r="B80" s="331" t="s">
        <v>911</v>
      </c>
      <c r="C80" s="332">
        <v>1749.4924954294693</v>
      </c>
      <c r="D80" s="332">
        <v>1340.2179690588616</v>
      </c>
      <c r="E80" s="332">
        <v>162.72155547575451</v>
      </c>
      <c r="F80" s="332">
        <f t="shared" ref="F80:F143" si="4">+D80+E80</f>
        <v>1502.9395245346161</v>
      </c>
      <c r="G80" s="332">
        <f>'[11]COMP MILLDDLLS'!H71*'Comp Inv Dir Ope'!$N$9</f>
        <v>8956.400541830948</v>
      </c>
      <c r="H80" s="332">
        <v>0</v>
      </c>
      <c r="I80" s="332">
        <v>42.160756144643756</v>
      </c>
      <c r="J80" s="332">
        <f t="shared" ref="J80:J143" si="5">+H80+I80</f>
        <v>42.160756144643756</v>
      </c>
      <c r="K80" s="332"/>
      <c r="L80" s="332">
        <f t="shared" ref="L80:L143" si="6">SUM(C80-F80-J80)</f>
        <v>204.3922147502094</v>
      </c>
      <c r="M80" s="332">
        <f t="shared" ref="M80:M143" si="7">J80+L80</f>
        <v>246.55297089485316</v>
      </c>
      <c r="N80" s="310"/>
    </row>
    <row r="81" spans="1:14" s="90" customFormat="1" ht="17.649999999999999" customHeight="1" x14ac:dyDescent="0.25">
      <c r="A81" s="330">
        <v>69</v>
      </c>
      <c r="B81" s="331" t="s">
        <v>912</v>
      </c>
      <c r="C81" s="332">
        <v>625.85932551569545</v>
      </c>
      <c r="D81" s="332">
        <v>625.85932551569545</v>
      </c>
      <c r="E81" s="332">
        <v>0</v>
      </c>
      <c r="F81" s="332">
        <f t="shared" si="4"/>
        <v>625.85932551569545</v>
      </c>
      <c r="G81" s="332">
        <f>'[11]COMP MILLDDLLS'!H72*'Comp Inv Dir Ope'!$N$9</f>
        <v>0</v>
      </c>
      <c r="H81" s="332">
        <v>0</v>
      </c>
      <c r="I81" s="332">
        <v>0</v>
      </c>
      <c r="J81" s="332">
        <f t="shared" si="5"/>
        <v>0</v>
      </c>
      <c r="K81" s="332"/>
      <c r="L81" s="332">
        <f t="shared" si="6"/>
        <v>0</v>
      </c>
      <c r="M81" s="332">
        <f t="shared" si="7"/>
        <v>0</v>
      </c>
      <c r="N81" s="310"/>
    </row>
    <row r="82" spans="1:14" s="90" customFormat="1" ht="17.649999999999999" customHeight="1" x14ac:dyDescent="0.25">
      <c r="A82" s="330">
        <v>70</v>
      </c>
      <c r="B82" s="331" t="s">
        <v>913</v>
      </c>
      <c r="C82" s="332">
        <v>699.38367881845454</v>
      </c>
      <c r="D82" s="332">
        <v>699.38367881845443</v>
      </c>
      <c r="E82" s="332">
        <v>0</v>
      </c>
      <c r="F82" s="332">
        <f t="shared" si="4"/>
        <v>699.38367881845443</v>
      </c>
      <c r="G82" s="332">
        <f>'[11]COMP MILLDDLLS'!H73*'Comp Inv Dir Ope'!$N$9</f>
        <v>0</v>
      </c>
      <c r="H82" s="332">
        <v>0</v>
      </c>
      <c r="I82" s="332">
        <v>0</v>
      </c>
      <c r="J82" s="332">
        <f t="shared" si="5"/>
        <v>0</v>
      </c>
      <c r="K82" s="332"/>
      <c r="L82" s="332">
        <f t="shared" si="6"/>
        <v>1.1368683772161603E-13</v>
      </c>
      <c r="M82" s="332">
        <f t="shared" si="7"/>
        <v>1.1368683772161603E-13</v>
      </c>
      <c r="N82" s="310"/>
    </row>
    <row r="83" spans="1:14" s="90" customFormat="1" ht="17.649999999999999" customHeight="1" x14ac:dyDescent="0.25">
      <c r="A83" s="330">
        <v>71</v>
      </c>
      <c r="B83" s="331" t="s">
        <v>914</v>
      </c>
      <c r="C83" s="332">
        <v>255.82929820918463</v>
      </c>
      <c r="D83" s="332">
        <v>255.82929820918469</v>
      </c>
      <c r="E83" s="332">
        <v>0</v>
      </c>
      <c r="F83" s="332">
        <f t="shared" si="4"/>
        <v>255.82929820918469</v>
      </c>
      <c r="G83" s="332">
        <f>'[11]COMP MILLDDLLS'!H74*'Comp Inv Dir Ope'!$N$9</f>
        <v>0</v>
      </c>
      <c r="H83" s="332">
        <v>0</v>
      </c>
      <c r="I83" s="332">
        <v>0</v>
      </c>
      <c r="J83" s="332">
        <f t="shared" si="5"/>
        <v>0</v>
      </c>
      <c r="K83" s="332"/>
      <c r="L83" s="332">
        <f t="shared" si="6"/>
        <v>-5.6843418860808015E-14</v>
      </c>
      <c r="M83" s="332">
        <f t="shared" si="7"/>
        <v>-5.6843418860808015E-14</v>
      </c>
      <c r="N83" s="310"/>
    </row>
    <row r="84" spans="1:14" s="90" customFormat="1" ht="17.649999999999999" customHeight="1" x14ac:dyDescent="0.25">
      <c r="A84" s="330">
        <v>72</v>
      </c>
      <c r="B84" s="331" t="s">
        <v>915</v>
      </c>
      <c r="C84" s="332">
        <v>582.47202852178987</v>
      </c>
      <c r="D84" s="332">
        <v>582.47202852178987</v>
      </c>
      <c r="E84" s="332">
        <v>0</v>
      </c>
      <c r="F84" s="332">
        <f t="shared" si="4"/>
        <v>582.47202852178987</v>
      </c>
      <c r="G84" s="332">
        <f>'[11]COMP MILLDDLLS'!H75*'Comp Inv Dir Ope'!$N$9</f>
        <v>0</v>
      </c>
      <c r="H84" s="332">
        <v>0</v>
      </c>
      <c r="I84" s="332">
        <v>0</v>
      </c>
      <c r="J84" s="332">
        <f t="shared" si="5"/>
        <v>0</v>
      </c>
      <c r="K84" s="332"/>
      <c r="L84" s="332">
        <f t="shared" si="6"/>
        <v>0</v>
      </c>
      <c r="M84" s="332">
        <f t="shared" si="7"/>
        <v>0</v>
      </c>
      <c r="N84" s="310"/>
    </row>
    <row r="85" spans="1:14" s="90" customFormat="1" ht="17.649999999999999" customHeight="1" x14ac:dyDescent="0.25">
      <c r="A85" s="330">
        <v>73</v>
      </c>
      <c r="B85" s="331" t="s">
        <v>916</v>
      </c>
      <c r="C85" s="332">
        <v>797.94622864439987</v>
      </c>
      <c r="D85" s="332">
        <v>718.1516078073256</v>
      </c>
      <c r="E85" s="332">
        <v>79.794620837074191</v>
      </c>
      <c r="F85" s="332">
        <f t="shared" si="4"/>
        <v>797.94622864439975</v>
      </c>
      <c r="G85" s="332">
        <f>'[11]COMP MILLDDLLS'!H76*'Comp Inv Dir Ope'!$N$9</f>
        <v>246.55297089485325</v>
      </c>
      <c r="H85" s="332">
        <v>0</v>
      </c>
      <c r="I85" s="332">
        <v>0</v>
      </c>
      <c r="J85" s="332">
        <f t="shared" si="5"/>
        <v>0</v>
      </c>
      <c r="K85" s="332"/>
      <c r="L85" s="332">
        <f t="shared" si="6"/>
        <v>1.1368683772161603E-13</v>
      </c>
      <c r="M85" s="332">
        <f t="shared" si="7"/>
        <v>1.1368683772161603E-13</v>
      </c>
      <c r="N85" s="310"/>
    </row>
    <row r="86" spans="1:14" s="90" customFormat="1" ht="17.649999999999999" customHeight="1" x14ac:dyDescent="0.25">
      <c r="A86" s="330">
        <v>74</v>
      </c>
      <c r="B86" s="331" t="s">
        <v>917</v>
      </c>
      <c r="C86" s="332">
        <v>119.62997052100813</v>
      </c>
      <c r="D86" s="332">
        <v>119.62997052100812</v>
      </c>
      <c r="E86" s="332">
        <v>0</v>
      </c>
      <c r="F86" s="332">
        <f t="shared" si="4"/>
        <v>119.62997052100812</v>
      </c>
      <c r="G86" s="332">
        <f>'[11]COMP MILLDDLLS'!H77*'Comp Inv Dir Ope'!$N$9</f>
        <v>0</v>
      </c>
      <c r="H86" s="332">
        <v>0</v>
      </c>
      <c r="I86" s="332">
        <v>0</v>
      </c>
      <c r="J86" s="332">
        <f t="shared" si="5"/>
        <v>0</v>
      </c>
      <c r="K86" s="332"/>
      <c r="L86" s="332">
        <f t="shared" si="6"/>
        <v>1.4210854715202004E-14</v>
      </c>
      <c r="M86" s="332">
        <f t="shared" si="7"/>
        <v>1.4210854715202004E-14</v>
      </c>
      <c r="N86" s="310"/>
    </row>
    <row r="87" spans="1:14" s="90" customFormat="1" ht="17.649999999999999" customHeight="1" x14ac:dyDescent="0.25">
      <c r="A87" s="330">
        <v>75</v>
      </c>
      <c r="B87" s="331" t="s">
        <v>918</v>
      </c>
      <c r="C87" s="332">
        <v>217.75768696222042</v>
      </c>
      <c r="D87" s="332">
        <v>217.75768696222042</v>
      </c>
      <c r="E87" s="332">
        <v>0</v>
      </c>
      <c r="F87" s="332">
        <f t="shared" si="4"/>
        <v>217.75768696222042</v>
      </c>
      <c r="G87" s="332">
        <f>'[11]COMP MILLDDLLS'!H78*'Comp Inv Dir Ope'!$N$9</f>
        <v>0</v>
      </c>
      <c r="H87" s="332">
        <v>0</v>
      </c>
      <c r="I87" s="332">
        <v>0</v>
      </c>
      <c r="J87" s="332">
        <f t="shared" si="5"/>
        <v>0</v>
      </c>
      <c r="K87" s="332"/>
      <c r="L87" s="332">
        <f t="shared" si="6"/>
        <v>0</v>
      </c>
      <c r="M87" s="332">
        <f t="shared" si="7"/>
        <v>0</v>
      </c>
      <c r="N87" s="310"/>
    </row>
    <row r="88" spans="1:14" s="90" customFormat="1" ht="17.649999999999999" customHeight="1" x14ac:dyDescent="0.25">
      <c r="A88" s="330">
        <v>76</v>
      </c>
      <c r="B88" s="331" t="s">
        <v>919</v>
      </c>
      <c r="C88" s="332">
        <v>353.64902319685331</v>
      </c>
      <c r="D88" s="332">
        <v>353.64902319685331</v>
      </c>
      <c r="E88" s="332">
        <v>0</v>
      </c>
      <c r="F88" s="332">
        <f t="shared" si="4"/>
        <v>353.64902319685331</v>
      </c>
      <c r="G88" s="332">
        <f>'[11]COMP MILLDDLLS'!H79*'Comp Inv Dir Ope'!$N$9</f>
        <v>0</v>
      </c>
      <c r="H88" s="332">
        <v>0</v>
      </c>
      <c r="I88" s="332">
        <v>0</v>
      </c>
      <c r="J88" s="332">
        <f t="shared" si="5"/>
        <v>0</v>
      </c>
      <c r="K88" s="332"/>
      <c r="L88" s="332">
        <f t="shared" si="6"/>
        <v>0</v>
      </c>
      <c r="M88" s="332">
        <f t="shared" si="7"/>
        <v>0</v>
      </c>
      <c r="N88" s="310"/>
    </row>
    <row r="89" spans="1:14" s="90" customFormat="1" ht="17.649999999999999" customHeight="1" x14ac:dyDescent="0.25">
      <c r="A89" s="330">
        <v>77</v>
      </c>
      <c r="B89" s="331" t="s">
        <v>920</v>
      </c>
      <c r="C89" s="332">
        <v>271.43917500503716</v>
      </c>
      <c r="D89" s="332">
        <v>271.43917500503716</v>
      </c>
      <c r="E89" s="332">
        <v>0</v>
      </c>
      <c r="F89" s="332">
        <f t="shared" si="4"/>
        <v>271.43917500503716</v>
      </c>
      <c r="G89" s="332">
        <f>'[11]COMP MILLDDLLS'!H80*'Comp Inv Dir Ope'!$N$9</f>
        <v>0</v>
      </c>
      <c r="H89" s="332">
        <v>0</v>
      </c>
      <c r="I89" s="332">
        <v>0</v>
      </c>
      <c r="J89" s="332">
        <f t="shared" si="5"/>
        <v>0</v>
      </c>
      <c r="K89" s="332"/>
      <c r="L89" s="332">
        <f t="shared" si="6"/>
        <v>0</v>
      </c>
      <c r="M89" s="332">
        <f t="shared" si="7"/>
        <v>0</v>
      </c>
      <c r="N89" s="310"/>
    </row>
    <row r="90" spans="1:14" s="90" customFormat="1" ht="17.649999999999999" customHeight="1" x14ac:dyDescent="0.25">
      <c r="A90" s="330">
        <v>78</v>
      </c>
      <c r="B90" s="331" t="s">
        <v>921</v>
      </c>
      <c r="C90" s="332">
        <v>4.6480555141180098</v>
      </c>
      <c r="D90" s="332">
        <v>4.6480555141180098</v>
      </c>
      <c r="E90" s="332">
        <v>0</v>
      </c>
      <c r="F90" s="332">
        <f t="shared" si="4"/>
        <v>4.6480555141180098</v>
      </c>
      <c r="G90" s="332">
        <f>'[11]COMP MILLDDLLS'!H81*'Comp Inv Dir Ope'!$N$9</f>
        <v>0</v>
      </c>
      <c r="H90" s="332">
        <v>0</v>
      </c>
      <c r="I90" s="332">
        <v>0</v>
      </c>
      <c r="J90" s="332">
        <f t="shared" si="5"/>
        <v>0</v>
      </c>
      <c r="K90" s="332"/>
      <c r="L90" s="332">
        <f t="shared" si="6"/>
        <v>0</v>
      </c>
      <c r="M90" s="332">
        <f t="shared" si="7"/>
        <v>0</v>
      </c>
      <c r="N90" s="310"/>
    </row>
    <row r="91" spans="1:14" s="90" customFormat="1" ht="17.649999999999999" customHeight="1" x14ac:dyDescent="0.25">
      <c r="A91" s="330">
        <v>79</v>
      </c>
      <c r="B91" s="331" t="s">
        <v>922</v>
      </c>
      <c r="C91" s="332">
        <v>2400.6447428463007</v>
      </c>
      <c r="D91" s="332">
        <v>2400.6447428463002</v>
      </c>
      <c r="E91" s="332">
        <v>0</v>
      </c>
      <c r="F91" s="332">
        <f t="shared" si="4"/>
        <v>2400.6447428463002</v>
      </c>
      <c r="G91" s="332">
        <f>'[11]COMP MILLDDLLS'!H82*'Comp Inv Dir Ope'!$N$9</f>
        <v>0</v>
      </c>
      <c r="H91" s="332">
        <v>0</v>
      </c>
      <c r="I91" s="332">
        <v>0</v>
      </c>
      <c r="J91" s="332">
        <f t="shared" si="5"/>
        <v>0</v>
      </c>
      <c r="K91" s="332"/>
      <c r="L91" s="332">
        <f t="shared" si="6"/>
        <v>4.5474735088646412E-13</v>
      </c>
      <c r="M91" s="332">
        <f t="shared" si="7"/>
        <v>4.5474735088646412E-13</v>
      </c>
      <c r="N91" s="310"/>
    </row>
    <row r="92" spans="1:14" s="90" customFormat="1" ht="17.649999999999999" customHeight="1" x14ac:dyDescent="0.25">
      <c r="A92" s="330">
        <v>80</v>
      </c>
      <c r="B92" s="331" t="s">
        <v>923</v>
      </c>
      <c r="C92" s="332">
        <v>555.74494799572676</v>
      </c>
      <c r="D92" s="332">
        <v>555.74494799572676</v>
      </c>
      <c r="E92" s="332">
        <v>0</v>
      </c>
      <c r="F92" s="332">
        <f t="shared" si="4"/>
        <v>555.74494799572676</v>
      </c>
      <c r="G92" s="332">
        <f>'[11]COMP MILLDDLLS'!H83*'Comp Inv Dir Ope'!$N$9</f>
        <v>0</v>
      </c>
      <c r="H92" s="332">
        <v>0</v>
      </c>
      <c r="I92" s="332">
        <v>0</v>
      </c>
      <c r="J92" s="332">
        <f t="shared" si="5"/>
        <v>0</v>
      </c>
      <c r="K92" s="332"/>
      <c r="L92" s="332">
        <f t="shared" si="6"/>
        <v>0</v>
      </c>
      <c r="M92" s="332">
        <f t="shared" si="7"/>
        <v>0</v>
      </c>
      <c r="N92" s="310"/>
    </row>
    <row r="93" spans="1:14" s="90" customFormat="1" ht="17.649999999999999" customHeight="1" x14ac:dyDescent="0.25">
      <c r="A93" s="330">
        <v>82</v>
      </c>
      <c r="B93" s="331" t="s">
        <v>924</v>
      </c>
      <c r="C93" s="332">
        <v>11.307082291910231</v>
      </c>
      <c r="D93" s="332">
        <v>11.307082291910229</v>
      </c>
      <c r="E93" s="332">
        <v>0</v>
      </c>
      <c r="F93" s="332">
        <f t="shared" si="4"/>
        <v>11.307082291910229</v>
      </c>
      <c r="G93" s="332">
        <f>'[11]COMP MILLDDLLS'!H84*'Comp Inv Dir Ope'!$N$9</f>
        <v>0</v>
      </c>
      <c r="H93" s="332">
        <v>0</v>
      </c>
      <c r="I93" s="332">
        <v>0</v>
      </c>
      <c r="J93" s="332">
        <f t="shared" si="5"/>
        <v>0</v>
      </c>
      <c r="K93" s="332"/>
      <c r="L93" s="332">
        <f t="shared" si="6"/>
        <v>1.7763568394002505E-15</v>
      </c>
      <c r="M93" s="332">
        <f t="shared" si="7"/>
        <v>1.7763568394002505E-15</v>
      </c>
      <c r="N93" s="310"/>
    </row>
    <row r="94" spans="1:14" s="90" customFormat="1" ht="17.649999999999999" customHeight="1" x14ac:dyDescent="0.25">
      <c r="A94" s="330">
        <v>83</v>
      </c>
      <c r="B94" s="331" t="s">
        <v>925</v>
      </c>
      <c r="C94" s="332">
        <v>17.248897735654481</v>
      </c>
      <c r="D94" s="332">
        <v>17.248897735654477</v>
      </c>
      <c r="E94" s="332">
        <v>0</v>
      </c>
      <c r="F94" s="332">
        <f t="shared" si="4"/>
        <v>17.248897735654477</v>
      </c>
      <c r="G94" s="332">
        <f>'[11]COMP MILLDDLLS'!H85*'Comp Inv Dir Ope'!$N$9</f>
        <v>0</v>
      </c>
      <c r="H94" s="332">
        <v>0</v>
      </c>
      <c r="I94" s="332">
        <v>0</v>
      </c>
      <c r="J94" s="332">
        <f t="shared" si="5"/>
        <v>0</v>
      </c>
      <c r="K94" s="332"/>
      <c r="L94" s="332">
        <f t="shared" si="6"/>
        <v>3.5527136788005009E-15</v>
      </c>
      <c r="M94" s="332">
        <f t="shared" si="7"/>
        <v>3.5527136788005009E-15</v>
      </c>
      <c r="N94" s="310"/>
    </row>
    <row r="95" spans="1:14" s="90" customFormat="1" ht="17.649999999999999" customHeight="1" x14ac:dyDescent="0.25">
      <c r="A95" s="330">
        <v>84</v>
      </c>
      <c r="B95" s="331" t="s">
        <v>926</v>
      </c>
      <c r="C95" s="332">
        <v>254.57980679999997</v>
      </c>
      <c r="D95" s="332">
        <v>254.57980679999997</v>
      </c>
      <c r="E95" s="332">
        <v>0</v>
      </c>
      <c r="F95" s="332">
        <f t="shared" si="4"/>
        <v>254.57980679999997</v>
      </c>
      <c r="G95" s="332">
        <f>'[11]COMP MILLDDLLS'!H86*'Comp Inv Dir Ope'!$N$9</f>
        <v>0</v>
      </c>
      <c r="H95" s="332">
        <v>0</v>
      </c>
      <c r="I95" s="332">
        <v>0</v>
      </c>
      <c r="J95" s="332">
        <f t="shared" si="5"/>
        <v>0</v>
      </c>
      <c r="K95" s="332"/>
      <c r="L95" s="332">
        <f t="shared" si="6"/>
        <v>0</v>
      </c>
      <c r="M95" s="332">
        <f t="shared" si="7"/>
        <v>0</v>
      </c>
      <c r="N95" s="310"/>
    </row>
    <row r="96" spans="1:14" s="90" customFormat="1" ht="17.649999999999999" customHeight="1" x14ac:dyDescent="0.25">
      <c r="A96" s="330">
        <v>87</v>
      </c>
      <c r="B96" s="331" t="s">
        <v>927</v>
      </c>
      <c r="C96" s="332">
        <v>927.18441349375337</v>
      </c>
      <c r="D96" s="332">
        <v>927.18441349375371</v>
      </c>
      <c r="E96" s="332">
        <v>0</v>
      </c>
      <c r="F96" s="332">
        <f t="shared" si="4"/>
        <v>927.18441349375371</v>
      </c>
      <c r="G96" s="332">
        <f>'[11]COMP MILLDDLLS'!H87*'Comp Inv Dir Ope'!$N$9</f>
        <v>0</v>
      </c>
      <c r="H96" s="332">
        <v>0</v>
      </c>
      <c r="I96" s="332">
        <v>0</v>
      </c>
      <c r="J96" s="332">
        <f t="shared" si="5"/>
        <v>0</v>
      </c>
      <c r="K96" s="332"/>
      <c r="L96" s="332">
        <f t="shared" si="6"/>
        <v>-3.4106051316484809E-13</v>
      </c>
      <c r="M96" s="332">
        <f t="shared" si="7"/>
        <v>-3.4106051316484809E-13</v>
      </c>
      <c r="N96" s="310"/>
    </row>
    <row r="97" spans="1:19" s="90" customFormat="1" ht="17.649999999999999" customHeight="1" x14ac:dyDescent="0.25">
      <c r="A97" s="330">
        <v>90</v>
      </c>
      <c r="B97" s="331" t="s">
        <v>928</v>
      </c>
      <c r="C97" s="332">
        <v>253.2794879999999</v>
      </c>
      <c r="D97" s="332">
        <v>253.27948799999993</v>
      </c>
      <c r="E97" s="332">
        <v>0</v>
      </c>
      <c r="F97" s="332">
        <f t="shared" si="4"/>
        <v>253.27948799999993</v>
      </c>
      <c r="G97" s="332">
        <f>'[11]COMP MILLDDLLS'!H88*'Comp Inv Dir Ope'!$N$9</f>
        <v>0</v>
      </c>
      <c r="H97" s="332">
        <v>0</v>
      </c>
      <c r="I97" s="332">
        <v>0</v>
      </c>
      <c r="J97" s="332">
        <f t="shared" si="5"/>
        <v>0</v>
      </c>
      <c r="K97" s="332"/>
      <c r="L97" s="332">
        <f t="shared" si="6"/>
        <v>-2.8421709430404007E-14</v>
      </c>
      <c r="M97" s="332">
        <f t="shared" si="7"/>
        <v>-2.8421709430404007E-14</v>
      </c>
      <c r="N97" s="310"/>
    </row>
    <row r="98" spans="1:19" s="90" customFormat="1" ht="17.649999999999999" customHeight="1" x14ac:dyDescent="0.25">
      <c r="A98" s="330">
        <v>91</v>
      </c>
      <c r="B98" s="331" t="s">
        <v>929</v>
      </c>
      <c r="C98" s="332">
        <v>217.01263556444857</v>
      </c>
      <c r="D98" s="332">
        <v>217.0126355644486</v>
      </c>
      <c r="E98" s="332">
        <v>0</v>
      </c>
      <c r="F98" s="332">
        <f t="shared" si="4"/>
        <v>217.0126355644486</v>
      </c>
      <c r="G98" s="332">
        <f>'[11]COMP MILLDDLLS'!H89*'Comp Inv Dir Ope'!$N$9</f>
        <v>0</v>
      </c>
      <c r="H98" s="332">
        <v>0</v>
      </c>
      <c r="I98" s="332">
        <v>0</v>
      </c>
      <c r="J98" s="332">
        <f t="shared" si="5"/>
        <v>0</v>
      </c>
      <c r="K98" s="332"/>
      <c r="L98" s="332">
        <f t="shared" si="6"/>
        <v>-2.8421709430404007E-14</v>
      </c>
      <c r="M98" s="332">
        <f t="shared" si="7"/>
        <v>-2.8421709430404007E-14</v>
      </c>
      <c r="N98" s="310"/>
    </row>
    <row r="99" spans="1:19" s="90" customFormat="1" ht="17.649999999999999" customHeight="1" x14ac:dyDescent="0.25">
      <c r="A99" s="330">
        <v>92</v>
      </c>
      <c r="B99" s="331" t="s">
        <v>930</v>
      </c>
      <c r="C99" s="332">
        <v>609.65148412033784</v>
      </c>
      <c r="D99" s="332">
        <v>609.65148412033773</v>
      </c>
      <c r="E99" s="332">
        <v>0</v>
      </c>
      <c r="F99" s="332">
        <f t="shared" si="4"/>
        <v>609.65148412033773</v>
      </c>
      <c r="G99" s="332">
        <f>'[11]COMP MILLDDLLS'!H90*'Comp Inv Dir Ope'!$N$9</f>
        <v>0</v>
      </c>
      <c r="H99" s="332">
        <v>0</v>
      </c>
      <c r="I99" s="332">
        <v>0</v>
      </c>
      <c r="J99" s="332">
        <f t="shared" si="5"/>
        <v>0</v>
      </c>
      <c r="K99" s="332"/>
      <c r="L99" s="332">
        <f t="shared" si="6"/>
        <v>1.1368683772161603E-13</v>
      </c>
      <c r="M99" s="332">
        <f t="shared" si="7"/>
        <v>1.1368683772161603E-13</v>
      </c>
      <c r="N99" s="310"/>
    </row>
    <row r="100" spans="1:19" s="90" customFormat="1" ht="17.649999999999999" customHeight="1" x14ac:dyDescent="0.25">
      <c r="A100" s="330">
        <v>93</v>
      </c>
      <c r="B100" s="331" t="s">
        <v>931</v>
      </c>
      <c r="C100" s="332">
        <v>327.31995442056649</v>
      </c>
      <c r="D100" s="332">
        <v>327.31995442056649</v>
      </c>
      <c r="E100" s="332">
        <v>0</v>
      </c>
      <c r="F100" s="332">
        <f t="shared" si="4"/>
        <v>327.31995442056649</v>
      </c>
      <c r="G100" s="332">
        <f>'[11]COMP MILLDDLLS'!H91*'Comp Inv Dir Ope'!$N$9</f>
        <v>0</v>
      </c>
      <c r="H100" s="332">
        <v>0</v>
      </c>
      <c r="I100" s="332">
        <v>0</v>
      </c>
      <c r="J100" s="332">
        <f t="shared" si="5"/>
        <v>0</v>
      </c>
      <c r="K100" s="332"/>
      <c r="L100" s="332">
        <f t="shared" si="6"/>
        <v>0</v>
      </c>
      <c r="M100" s="332">
        <f t="shared" si="7"/>
        <v>0</v>
      </c>
      <c r="N100" s="310"/>
    </row>
    <row r="101" spans="1:19" s="90" customFormat="1" ht="17.649999999999999" customHeight="1" x14ac:dyDescent="0.25">
      <c r="A101" s="330">
        <v>94</v>
      </c>
      <c r="B101" s="331" t="s">
        <v>932</v>
      </c>
      <c r="C101" s="332">
        <v>109.11370799999999</v>
      </c>
      <c r="D101" s="332">
        <v>109.11370799999999</v>
      </c>
      <c r="E101" s="332">
        <v>0</v>
      </c>
      <c r="F101" s="332">
        <f t="shared" si="4"/>
        <v>109.11370799999999</v>
      </c>
      <c r="G101" s="332">
        <f>'[11]COMP MILLDDLLS'!H92*'Comp Inv Dir Ope'!$N$9</f>
        <v>0</v>
      </c>
      <c r="H101" s="332">
        <v>0</v>
      </c>
      <c r="I101" s="332">
        <v>0</v>
      </c>
      <c r="J101" s="332">
        <f t="shared" si="5"/>
        <v>0</v>
      </c>
      <c r="K101" s="332"/>
      <c r="L101" s="332">
        <f t="shared" si="6"/>
        <v>0</v>
      </c>
      <c r="M101" s="332">
        <f t="shared" si="7"/>
        <v>0</v>
      </c>
      <c r="N101" s="310"/>
    </row>
    <row r="102" spans="1:19" s="90" customFormat="1" ht="17.649999999999999" customHeight="1" x14ac:dyDescent="0.25">
      <c r="A102" s="330">
        <v>95</v>
      </c>
      <c r="B102" s="331" t="s">
        <v>933</v>
      </c>
      <c r="C102" s="332">
        <v>145.18134594520427</v>
      </c>
      <c r="D102" s="332">
        <v>145.18134594520424</v>
      </c>
      <c r="E102" s="332">
        <v>0</v>
      </c>
      <c r="F102" s="332">
        <f t="shared" si="4"/>
        <v>145.18134594520424</v>
      </c>
      <c r="G102" s="332">
        <f>'[11]COMP MILLDDLLS'!H93*'Comp Inv Dir Ope'!$N$9</f>
        <v>0</v>
      </c>
      <c r="H102" s="332">
        <v>0</v>
      </c>
      <c r="I102" s="332">
        <v>0</v>
      </c>
      <c r="J102" s="332">
        <f t="shared" si="5"/>
        <v>0</v>
      </c>
      <c r="K102" s="332"/>
      <c r="L102" s="332">
        <f t="shared" si="6"/>
        <v>2.8421709430404007E-14</v>
      </c>
      <c r="M102" s="332">
        <f t="shared" si="7"/>
        <v>2.8421709430404007E-14</v>
      </c>
      <c r="N102" s="310"/>
    </row>
    <row r="103" spans="1:19" s="90" customFormat="1" ht="17.649999999999999" customHeight="1" x14ac:dyDescent="0.25">
      <c r="A103" s="330">
        <v>98</v>
      </c>
      <c r="B103" s="331" t="s">
        <v>934</v>
      </c>
      <c r="C103" s="332">
        <v>65.569689984670447</v>
      </c>
      <c r="D103" s="332">
        <v>65.569689984670447</v>
      </c>
      <c r="E103" s="332">
        <v>0</v>
      </c>
      <c r="F103" s="332">
        <f t="shared" si="4"/>
        <v>65.569689984670447</v>
      </c>
      <c r="G103" s="332">
        <f>'[11]COMP MILLDDLLS'!H94*'Comp Inv Dir Ope'!$N$9</f>
        <v>0</v>
      </c>
      <c r="H103" s="332">
        <v>0</v>
      </c>
      <c r="I103" s="332">
        <v>0</v>
      </c>
      <c r="J103" s="332">
        <f t="shared" si="5"/>
        <v>0</v>
      </c>
      <c r="K103" s="332"/>
      <c r="L103" s="332">
        <f t="shared" si="6"/>
        <v>0</v>
      </c>
      <c r="M103" s="332">
        <f t="shared" si="7"/>
        <v>0</v>
      </c>
      <c r="N103" s="310"/>
    </row>
    <row r="104" spans="1:19" s="90" customFormat="1" ht="17.649999999999999" customHeight="1" x14ac:dyDescent="0.25">
      <c r="A104" s="330">
        <v>99</v>
      </c>
      <c r="B104" s="331" t="s">
        <v>935</v>
      </c>
      <c r="C104" s="332">
        <v>844.54731896066448</v>
      </c>
      <c r="D104" s="332">
        <v>844.54731896066471</v>
      </c>
      <c r="E104" s="332">
        <v>0</v>
      </c>
      <c r="F104" s="332">
        <f t="shared" si="4"/>
        <v>844.54731896066471</v>
      </c>
      <c r="G104" s="332">
        <f>'[11]COMP MILLDDLLS'!H95*'Comp Inv Dir Ope'!$N$9</f>
        <v>0</v>
      </c>
      <c r="H104" s="332">
        <v>0</v>
      </c>
      <c r="I104" s="332">
        <v>0</v>
      </c>
      <c r="J104" s="332">
        <f t="shared" si="5"/>
        <v>0</v>
      </c>
      <c r="K104" s="332"/>
      <c r="L104" s="332">
        <f t="shared" si="6"/>
        <v>-2.2737367544323206E-13</v>
      </c>
      <c r="M104" s="332">
        <f t="shared" si="7"/>
        <v>-2.2737367544323206E-13</v>
      </c>
      <c r="N104" s="310"/>
    </row>
    <row r="105" spans="1:19" s="90" customFormat="1" ht="17.649999999999999" customHeight="1" x14ac:dyDescent="0.25">
      <c r="A105" s="330">
        <v>100</v>
      </c>
      <c r="B105" s="331" t="s">
        <v>936</v>
      </c>
      <c r="C105" s="332">
        <v>1500.4377632612263</v>
      </c>
      <c r="D105" s="332">
        <v>1500.4377632612263</v>
      </c>
      <c r="E105" s="332">
        <v>0</v>
      </c>
      <c r="F105" s="332">
        <f t="shared" si="4"/>
        <v>1500.4377632612263</v>
      </c>
      <c r="G105" s="332">
        <f>'[11]COMP MILLDDLLS'!H96*'Comp Inv Dir Ope'!$N$9</f>
        <v>0</v>
      </c>
      <c r="H105" s="332">
        <v>0</v>
      </c>
      <c r="I105" s="332">
        <v>0</v>
      </c>
      <c r="J105" s="332">
        <f t="shared" si="5"/>
        <v>0</v>
      </c>
      <c r="K105" s="332"/>
      <c r="L105" s="332">
        <f t="shared" si="6"/>
        <v>0</v>
      </c>
      <c r="M105" s="332">
        <f t="shared" si="7"/>
        <v>0</v>
      </c>
      <c r="N105" s="310"/>
    </row>
    <row r="106" spans="1:19" s="93" customFormat="1" ht="17.649999999999999" customHeight="1" x14ac:dyDescent="0.25">
      <c r="A106" s="330">
        <v>101</v>
      </c>
      <c r="B106" s="331" t="s">
        <v>937</v>
      </c>
      <c r="C106" s="332">
        <v>525.47324690008463</v>
      </c>
      <c r="D106" s="332">
        <v>518.54348504409006</v>
      </c>
      <c r="E106" s="332">
        <v>6.9297618559947169</v>
      </c>
      <c r="F106" s="332">
        <f t="shared" si="4"/>
        <v>525.47324690008475</v>
      </c>
      <c r="G106" s="332">
        <f>'[11]COMP MILLDDLLS'!H97*'Comp Inv Dir Ope'!$N$9</f>
        <v>0</v>
      </c>
      <c r="H106" s="332">
        <v>0</v>
      </c>
      <c r="I106" s="332">
        <v>0</v>
      </c>
      <c r="J106" s="332">
        <f t="shared" si="5"/>
        <v>0</v>
      </c>
      <c r="K106" s="332"/>
      <c r="L106" s="332">
        <f t="shared" si="6"/>
        <v>-1.1368683772161603E-13</v>
      </c>
      <c r="M106" s="332">
        <f t="shared" si="7"/>
        <v>-1.1368683772161603E-13</v>
      </c>
      <c r="N106" s="310"/>
      <c r="O106" s="90"/>
      <c r="P106" s="90"/>
      <c r="Q106" s="90"/>
      <c r="R106" s="90"/>
      <c r="S106" s="90"/>
    </row>
    <row r="107" spans="1:19" s="90" customFormat="1" ht="17.649999999999999" customHeight="1" x14ac:dyDescent="0.25">
      <c r="A107" s="330">
        <v>102</v>
      </c>
      <c r="B107" s="331" t="s">
        <v>938</v>
      </c>
      <c r="C107" s="332">
        <v>363.51395824313067</v>
      </c>
      <c r="D107" s="332">
        <v>363.51395824313067</v>
      </c>
      <c r="E107" s="332">
        <v>0</v>
      </c>
      <c r="F107" s="332">
        <f t="shared" si="4"/>
        <v>363.51395824313067</v>
      </c>
      <c r="G107" s="332">
        <f>'[11]COMP MILLDDLLS'!H98*'Comp Inv Dir Ope'!$N$9</f>
        <v>0</v>
      </c>
      <c r="H107" s="332">
        <v>0</v>
      </c>
      <c r="I107" s="332">
        <v>0</v>
      </c>
      <c r="J107" s="332">
        <f t="shared" si="5"/>
        <v>0</v>
      </c>
      <c r="K107" s="332"/>
      <c r="L107" s="332">
        <f t="shared" si="6"/>
        <v>0</v>
      </c>
      <c r="M107" s="332">
        <f t="shared" si="7"/>
        <v>0</v>
      </c>
      <c r="N107" s="310"/>
    </row>
    <row r="108" spans="1:19" s="90" customFormat="1" ht="17.649999999999999" customHeight="1" x14ac:dyDescent="0.25">
      <c r="A108" s="330">
        <v>103</v>
      </c>
      <c r="B108" s="331" t="s">
        <v>939</v>
      </c>
      <c r="C108" s="332">
        <v>126.09609710220302</v>
      </c>
      <c r="D108" s="332">
        <v>126.09609710220298</v>
      </c>
      <c r="E108" s="332">
        <v>0</v>
      </c>
      <c r="F108" s="332">
        <f t="shared" si="4"/>
        <v>126.09609710220298</v>
      </c>
      <c r="G108" s="332">
        <f>'[11]COMP MILLDDLLS'!H99*'Comp Inv Dir Ope'!$N$9</f>
        <v>0</v>
      </c>
      <c r="H108" s="332">
        <v>0</v>
      </c>
      <c r="I108" s="332">
        <v>0</v>
      </c>
      <c r="J108" s="332">
        <f t="shared" si="5"/>
        <v>0</v>
      </c>
      <c r="K108" s="332"/>
      <c r="L108" s="332">
        <f t="shared" si="6"/>
        <v>4.2632564145606011E-14</v>
      </c>
      <c r="M108" s="332">
        <f t="shared" si="7"/>
        <v>4.2632564145606011E-14</v>
      </c>
      <c r="N108" s="310"/>
    </row>
    <row r="109" spans="1:19" s="90" customFormat="1" ht="17.649999999999999" customHeight="1" x14ac:dyDescent="0.25">
      <c r="A109" s="330">
        <v>104</v>
      </c>
      <c r="B109" s="333" t="s">
        <v>940</v>
      </c>
      <c r="C109" s="332">
        <v>3510.5536966795626</v>
      </c>
      <c r="D109" s="332">
        <v>3302.0209556127297</v>
      </c>
      <c r="E109" s="332">
        <v>10.533954124411911</v>
      </c>
      <c r="F109" s="332">
        <f t="shared" si="4"/>
        <v>3312.5549097371418</v>
      </c>
      <c r="G109" s="332">
        <f>'[11]COMP MILLDDLLS'!H100*'Comp Inv Dir Ope'!$N$9</f>
        <v>0</v>
      </c>
      <c r="H109" s="332">
        <v>0</v>
      </c>
      <c r="I109" s="332">
        <v>10.533954124411911</v>
      </c>
      <c r="J109" s="332">
        <f t="shared" si="5"/>
        <v>10.533954124411911</v>
      </c>
      <c r="K109" s="332"/>
      <c r="L109" s="332">
        <f t="shared" si="6"/>
        <v>187.46483281800889</v>
      </c>
      <c r="M109" s="332">
        <f t="shared" si="7"/>
        <v>197.99878694242079</v>
      </c>
      <c r="N109" s="310"/>
    </row>
    <row r="110" spans="1:19" s="90" customFormat="1" ht="17.649999999999999" customHeight="1" x14ac:dyDescent="0.25">
      <c r="A110" s="330">
        <v>105</v>
      </c>
      <c r="B110" s="331" t="s">
        <v>941</v>
      </c>
      <c r="C110" s="332">
        <v>1912.0263309912796</v>
      </c>
      <c r="D110" s="332">
        <v>1912.0263309912796</v>
      </c>
      <c r="E110" s="332">
        <v>0</v>
      </c>
      <c r="F110" s="332">
        <f t="shared" si="4"/>
        <v>1912.0263309912796</v>
      </c>
      <c r="G110" s="332">
        <f>'[11]COMP MILLDDLLS'!H101*'Comp Inv Dir Ope'!$N$9</f>
        <v>0</v>
      </c>
      <c r="H110" s="332">
        <v>0</v>
      </c>
      <c r="I110" s="332">
        <v>0</v>
      </c>
      <c r="J110" s="332">
        <f t="shared" si="5"/>
        <v>0</v>
      </c>
      <c r="K110" s="332"/>
      <c r="L110" s="332">
        <f t="shared" si="6"/>
        <v>0</v>
      </c>
      <c r="M110" s="332">
        <f t="shared" si="7"/>
        <v>0</v>
      </c>
      <c r="N110" s="310"/>
    </row>
    <row r="111" spans="1:19" s="90" customFormat="1" ht="17.649999999999999" customHeight="1" x14ac:dyDescent="0.25">
      <c r="A111" s="330">
        <v>106</v>
      </c>
      <c r="B111" s="331" t="s">
        <v>942</v>
      </c>
      <c r="C111" s="332">
        <v>1403.8969143754819</v>
      </c>
      <c r="D111" s="332">
        <v>1403.8969143754819</v>
      </c>
      <c r="E111" s="332">
        <v>0</v>
      </c>
      <c r="F111" s="332">
        <f t="shared" si="4"/>
        <v>1403.8969143754819</v>
      </c>
      <c r="G111" s="332">
        <f>'[11]COMP MILLDDLLS'!H102*'Comp Inv Dir Ope'!$N$9</f>
        <v>0</v>
      </c>
      <c r="H111" s="332">
        <v>0</v>
      </c>
      <c r="I111" s="332">
        <v>0</v>
      </c>
      <c r="J111" s="332">
        <f t="shared" si="5"/>
        <v>0</v>
      </c>
      <c r="K111" s="332"/>
      <c r="L111" s="332">
        <f t="shared" si="6"/>
        <v>0</v>
      </c>
      <c r="M111" s="332">
        <f t="shared" si="7"/>
        <v>0</v>
      </c>
      <c r="N111" s="310"/>
    </row>
    <row r="112" spans="1:19" s="90" customFormat="1" ht="17.649999999999999" customHeight="1" x14ac:dyDescent="0.25">
      <c r="A112" s="330">
        <v>107</v>
      </c>
      <c r="B112" s="331" t="s">
        <v>943</v>
      </c>
      <c r="C112" s="332">
        <v>1139.9598484603998</v>
      </c>
      <c r="D112" s="332">
        <v>1139.9598484603998</v>
      </c>
      <c r="E112" s="332">
        <v>0</v>
      </c>
      <c r="F112" s="332">
        <f t="shared" si="4"/>
        <v>1139.9598484603998</v>
      </c>
      <c r="G112" s="332">
        <f>'[11]COMP MILLDDLLS'!H103*'Comp Inv Dir Ope'!$N$9</f>
        <v>0</v>
      </c>
      <c r="H112" s="332">
        <v>0</v>
      </c>
      <c r="I112" s="332">
        <v>0</v>
      </c>
      <c r="J112" s="332">
        <f t="shared" si="5"/>
        <v>0</v>
      </c>
      <c r="K112" s="332"/>
      <c r="L112" s="332">
        <f t="shared" si="6"/>
        <v>0</v>
      </c>
      <c r="M112" s="332">
        <f t="shared" si="7"/>
        <v>0</v>
      </c>
      <c r="N112" s="310"/>
    </row>
    <row r="113" spans="1:14" s="90" customFormat="1" ht="17.649999999999999" customHeight="1" x14ac:dyDescent="0.25">
      <c r="A113" s="330">
        <v>108</v>
      </c>
      <c r="B113" s="331" t="s">
        <v>944</v>
      </c>
      <c r="C113" s="332">
        <v>645.66589949409308</v>
      </c>
      <c r="D113" s="332">
        <v>645.66589949409308</v>
      </c>
      <c r="E113" s="332">
        <v>0</v>
      </c>
      <c r="F113" s="332">
        <f t="shared" si="4"/>
        <v>645.66589949409308</v>
      </c>
      <c r="G113" s="332">
        <f>'[11]COMP MILLDDLLS'!H104*'Comp Inv Dir Ope'!$N$9</f>
        <v>0</v>
      </c>
      <c r="H113" s="332">
        <v>0</v>
      </c>
      <c r="I113" s="332">
        <v>0</v>
      </c>
      <c r="J113" s="332">
        <f t="shared" si="5"/>
        <v>0</v>
      </c>
      <c r="K113" s="332"/>
      <c r="L113" s="332">
        <f t="shared" si="6"/>
        <v>0</v>
      </c>
      <c r="M113" s="332">
        <f t="shared" si="7"/>
        <v>0</v>
      </c>
      <c r="N113" s="310"/>
    </row>
    <row r="114" spans="1:14" s="92" customFormat="1" ht="17.649999999999999" customHeight="1" x14ac:dyDescent="0.25">
      <c r="A114" s="330">
        <v>110</v>
      </c>
      <c r="B114" s="331" t="s">
        <v>945</v>
      </c>
      <c r="C114" s="332">
        <v>98.958451271398729</v>
      </c>
      <c r="D114" s="332">
        <v>98.958451271398715</v>
      </c>
      <c r="E114" s="332">
        <v>0</v>
      </c>
      <c r="F114" s="332">
        <f t="shared" si="4"/>
        <v>98.958451271398715</v>
      </c>
      <c r="G114" s="332">
        <f>'[11]COMP MILLDDLLS'!H105*'Comp Inv Dir Ope'!$N$9</f>
        <v>197.99878694242108</v>
      </c>
      <c r="H114" s="332">
        <v>0</v>
      </c>
      <c r="I114" s="332">
        <v>0</v>
      </c>
      <c r="J114" s="332">
        <f t="shared" si="5"/>
        <v>0</v>
      </c>
      <c r="K114" s="332"/>
      <c r="L114" s="332">
        <f t="shared" si="6"/>
        <v>1.4210854715202004E-14</v>
      </c>
      <c r="M114" s="332">
        <f t="shared" si="7"/>
        <v>1.4210854715202004E-14</v>
      </c>
      <c r="N114" s="310"/>
    </row>
    <row r="115" spans="1:14" s="90" customFormat="1" ht="17.649999999999999" customHeight="1" x14ac:dyDescent="0.25">
      <c r="A115" s="330">
        <v>111</v>
      </c>
      <c r="B115" s="331" t="s">
        <v>946</v>
      </c>
      <c r="C115" s="332">
        <v>593.12604173239981</v>
      </c>
      <c r="D115" s="332">
        <v>533.81343732764935</v>
      </c>
      <c r="E115" s="332">
        <v>59.312604404750623</v>
      </c>
      <c r="F115" s="332">
        <f t="shared" si="4"/>
        <v>593.12604173239993</v>
      </c>
      <c r="G115" s="332">
        <f>'[11]COMP MILLDDLLS'!H106*'Comp Inv Dir Ope'!$N$9</f>
        <v>0</v>
      </c>
      <c r="H115" s="332">
        <v>0</v>
      </c>
      <c r="I115" s="332">
        <v>0</v>
      </c>
      <c r="J115" s="332">
        <f t="shared" si="5"/>
        <v>0</v>
      </c>
      <c r="K115" s="332"/>
      <c r="L115" s="332">
        <f t="shared" si="6"/>
        <v>-1.1368683772161603E-13</v>
      </c>
      <c r="M115" s="332">
        <f t="shared" si="7"/>
        <v>-1.1368683772161603E-13</v>
      </c>
      <c r="N115" s="310"/>
    </row>
    <row r="116" spans="1:14" s="90" customFormat="1" ht="17.649999999999999" customHeight="1" x14ac:dyDescent="0.25">
      <c r="A116" s="330">
        <v>112</v>
      </c>
      <c r="B116" s="331" t="s">
        <v>947</v>
      </c>
      <c r="C116" s="332">
        <v>257.98635823117894</v>
      </c>
      <c r="D116" s="332">
        <v>257.98635823117894</v>
      </c>
      <c r="E116" s="332">
        <v>0</v>
      </c>
      <c r="F116" s="332">
        <f t="shared" si="4"/>
        <v>257.98635823117894</v>
      </c>
      <c r="G116" s="332">
        <f>'[11]COMP MILLDDLLS'!H107*'Comp Inv Dir Ope'!$N$9</f>
        <v>0</v>
      </c>
      <c r="H116" s="332">
        <v>0</v>
      </c>
      <c r="I116" s="332">
        <v>0</v>
      </c>
      <c r="J116" s="332">
        <f t="shared" si="5"/>
        <v>0</v>
      </c>
      <c r="K116" s="332"/>
      <c r="L116" s="332">
        <f t="shared" si="6"/>
        <v>0</v>
      </c>
      <c r="M116" s="332">
        <f t="shared" si="7"/>
        <v>0</v>
      </c>
      <c r="N116" s="310"/>
    </row>
    <row r="117" spans="1:14" s="90" customFormat="1" ht="17.649999999999999" customHeight="1" x14ac:dyDescent="0.25">
      <c r="A117" s="330">
        <v>113</v>
      </c>
      <c r="B117" s="331" t="s">
        <v>948</v>
      </c>
      <c r="C117" s="332">
        <v>675.57814968542311</v>
      </c>
      <c r="D117" s="332">
        <v>675.57814968542311</v>
      </c>
      <c r="E117" s="332">
        <v>0</v>
      </c>
      <c r="F117" s="332">
        <f t="shared" si="4"/>
        <v>675.57814968542311</v>
      </c>
      <c r="G117" s="332">
        <f>'[11]COMP MILLDDLLS'!H108*'Comp Inv Dir Ope'!$N$9</f>
        <v>0</v>
      </c>
      <c r="H117" s="332">
        <v>0</v>
      </c>
      <c r="I117" s="332">
        <v>0</v>
      </c>
      <c r="J117" s="332">
        <f t="shared" si="5"/>
        <v>0</v>
      </c>
      <c r="K117" s="332"/>
      <c r="L117" s="332">
        <f t="shared" si="6"/>
        <v>0</v>
      </c>
      <c r="M117" s="332">
        <f t="shared" si="7"/>
        <v>0</v>
      </c>
      <c r="N117" s="310"/>
    </row>
    <row r="118" spans="1:14" s="90" customFormat="1" ht="17.649999999999999" customHeight="1" x14ac:dyDescent="0.25">
      <c r="A118" s="330">
        <v>114</v>
      </c>
      <c r="B118" s="331" t="s">
        <v>949</v>
      </c>
      <c r="C118" s="332">
        <v>575.7208655146851</v>
      </c>
      <c r="D118" s="332">
        <v>575.7208655146851</v>
      </c>
      <c r="E118" s="332">
        <v>0</v>
      </c>
      <c r="F118" s="332">
        <f t="shared" si="4"/>
        <v>575.7208655146851</v>
      </c>
      <c r="G118" s="332">
        <f>'[11]COMP MILLDDLLS'!H109*'Comp Inv Dir Ope'!$N$9</f>
        <v>0</v>
      </c>
      <c r="H118" s="332">
        <v>0</v>
      </c>
      <c r="I118" s="332">
        <v>0</v>
      </c>
      <c r="J118" s="332">
        <f t="shared" si="5"/>
        <v>0</v>
      </c>
      <c r="K118" s="332"/>
      <c r="L118" s="332">
        <f t="shared" si="6"/>
        <v>0</v>
      </c>
      <c r="M118" s="332">
        <f t="shared" si="7"/>
        <v>0</v>
      </c>
      <c r="N118" s="310"/>
    </row>
    <row r="119" spans="1:14" s="90" customFormat="1" ht="17.649999999999999" customHeight="1" x14ac:dyDescent="0.25">
      <c r="A119" s="330">
        <v>117</v>
      </c>
      <c r="B119" s="331" t="s">
        <v>950</v>
      </c>
      <c r="C119" s="332">
        <v>832.95784000000003</v>
      </c>
      <c r="D119" s="332">
        <v>832.95783999999981</v>
      </c>
      <c r="E119" s="332">
        <v>0</v>
      </c>
      <c r="F119" s="332">
        <f t="shared" si="4"/>
        <v>832.95783999999981</v>
      </c>
      <c r="G119" s="332">
        <f>'[11]COMP MILLDDLLS'!H110*'Comp Inv Dir Ope'!$N$9</f>
        <v>0</v>
      </c>
      <c r="H119" s="332">
        <v>0</v>
      </c>
      <c r="I119" s="332">
        <v>0</v>
      </c>
      <c r="J119" s="332">
        <f t="shared" si="5"/>
        <v>0</v>
      </c>
      <c r="K119" s="332"/>
      <c r="L119" s="332">
        <f t="shared" si="6"/>
        <v>2.2737367544323206E-13</v>
      </c>
      <c r="M119" s="332">
        <f t="shared" si="7"/>
        <v>2.2737367544323206E-13</v>
      </c>
      <c r="N119" s="310"/>
    </row>
    <row r="120" spans="1:14" s="90" customFormat="1" ht="17.649999999999999" customHeight="1" x14ac:dyDescent="0.25">
      <c r="A120" s="330">
        <v>118</v>
      </c>
      <c r="B120" s="331" t="s">
        <v>951</v>
      </c>
      <c r="C120" s="332">
        <v>388.6621704463796</v>
      </c>
      <c r="D120" s="332">
        <v>388.66217044637966</v>
      </c>
      <c r="E120" s="332">
        <v>0</v>
      </c>
      <c r="F120" s="332">
        <f t="shared" si="4"/>
        <v>388.66217044637966</v>
      </c>
      <c r="G120" s="332">
        <f>'[11]COMP MILLDDLLS'!H111*'Comp Inv Dir Ope'!$N$9</f>
        <v>0</v>
      </c>
      <c r="H120" s="332">
        <v>0</v>
      </c>
      <c r="I120" s="332">
        <v>0</v>
      </c>
      <c r="J120" s="332">
        <f t="shared" si="5"/>
        <v>0</v>
      </c>
      <c r="K120" s="332"/>
      <c r="L120" s="332">
        <f t="shared" si="6"/>
        <v>-5.6843418860808015E-14</v>
      </c>
      <c r="M120" s="332">
        <f t="shared" si="7"/>
        <v>-5.6843418860808015E-14</v>
      </c>
      <c r="N120" s="310"/>
    </row>
    <row r="121" spans="1:14" s="90" customFormat="1" ht="17.649999999999999" customHeight="1" x14ac:dyDescent="0.25">
      <c r="A121" s="330">
        <v>122</v>
      </c>
      <c r="B121" s="331" t="s">
        <v>952</v>
      </c>
      <c r="C121" s="332">
        <v>203.6161770440327</v>
      </c>
      <c r="D121" s="332">
        <v>203.61617704403275</v>
      </c>
      <c r="E121" s="332">
        <v>0</v>
      </c>
      <c r="F121" s="332">
        <f t="shared" si="4"/>
        <v>203.61617704403275</v>
      </c>
      <c r="G121" s="332">
        <f>'[11]COMP MILLDDLLS'!H112*'Comp Inv Dir Ope'!$N$9</f>
        <v>0</v>
      </c>
      <c r="H121" s="332">
        <v>0</v>
      </c>
      <c r="I121" s="332">
        <v>0</v>
      </c>
      <c r="J121" s="332">
        <f t="shared" si="5"/>
        <v>0</v>
      </c>
      <c r="K121" s="332"/>
      <c r="L121" s="332">
        <f t="shared" si="6"/>
        <v>-5.6843418860808015E-14</v>
      </c>
      <c r="M121" s="332">
        <f t="shared" si="7"/>
        <v>-5.6843418860808015E-14</v>
      </c>
      <c r="N121" s="310"/>
    </row>
    <row r="122" spans="1:14" s="90" customFormat="1" ht="17.649999999999999" customHeight="1" x14ac:dyDescent="0.25">
      <c r="A122" s="330">
        <v>123</v>
      </c>
      <c r="B122" s="331" t="s">
        <v>953</v>
      </c>
      <c r="C122" s="332">
        <v>99.845230365015126</v>
      </c>
      <c r="D122" s="332">
        <v>99.845230365015141</v>
      </c>
      <c r="E122" s="332">
        <v>0</v>
      </c>
      <c r="F122" s="332">
        <f t="shared" si="4"/>
        <v>99.845230365015141</v>
      </c>
      <c r="G122" s="332">
        <f>'[11]COMP MILLDDLLS'!H113*'Comp Inv Dir Ope'!$N$9</f>
        <v>0</v>
      </c>
      <c r="H122" s="332">
        <v>0</v>
      </c>
      <c r="I122" s="332">
        <v>0</v>
      </c>
      <c r="J122" s="332">
        <f t="shared" si="5"/>
        <v>0</v>
      </c>
      <c r="K122" s="332"/>
      <c r="L122" s="332">
        <f t="shared" si="6"/>
        <v>-1.4210854715202004E-14</v>
      </c>
      <c r="M122" s="332">
        <f t="shared" si="7"/>
        <v>-1.4210854715202004E-14</v>
      </c>
      <c r="N122" s="310"/>
    </row>
    <row r="123" spans="1:14" s="90" customFormat="1" ht="17.649999999999999" customHeight="1" x14ac:dyDescent="0.25">
      <c r="A123" s="330">
        <v>124</v>
      </c>
      <c r="B123" s="331" t="s">
        <v>954</v>
      </c>
      <c r="C123" s="332">
        <v>1013.9218039429023</v>
      </c>
      <c r="D123" s="332">
        <v>1013.9218039429026</v>
      </c>
      <c r="E123" s="332">
        <v>0</v>
      </c>
      <c r="F123" s="332">
        <f t="shared" si="4"/>
        <v>1013.9218039429026</v>
      </c>
      <c r="G123" s="332">
        <f>'[11]COMP MILLDDLLS'!H114*'Comp Inv Dir Ope'!$N$9</f>
        <v>0</v>
      </c>
      <c r="H123" s="332">
        <v>0</v>
      </c>
      <c r="I123" s="332">
        <v>0</v>
      </c>
      <c r="J123" s="332">
        <f t="shared" si="5"/>
        <v>0</v>
      </c>
      <c r="K123" s="332"/>
      <c r="L123" s="332">
        <f t="shared" si="6"/>
        <v>-2.2737367544323206E-13</v>
      </c>
      <c r="M123" s="332">
        <f t="shared" si="7"/>
        <v>-2.2737367544323206E-13</v>
      </c>
      <c r="N123" s="310"/>
    </row>
    <row r="124" spans="1:14" s="90" customFormat="1" ht="17.649999999999999" customHeight="1" x14ac:dyDescent="0.25">
      <c r="A124" s="330">
        <v>126</v>
      </c>
      <c r="B124" s="331" t="s">
        <v>955</v>
      </c>
      <c r="C124" s="332">
        <v>1592.1301571915608</v>
      </c>
      <c r="D124" s="332">
        <v>1592.130157191561</v>
      </c>
      <c r="E124" s="332">
        <v>0</v>
      </c>
      <c r="F124" s="332">
        <f t="shared" si="4"/>
        <v>1592.130157191561</v>
      </c>
      <c r="G124" s="332">
        <f>'[11]COMP MILLDDLLS'!H115*'Comp Inv Dir Ope'!$N$9</f>
        <v>0</v>
      </c>
      <c r="H124" s="332">
        <v>0</v>
      </c>
      <c r="I124" s="332">
        <v>0</v>
      </c>
      <c r="J124" s="332">
        <f t="shared" si="5"/>
        <v>0</v>
      </c>
      <c r="K124" s="332"/>
      <c r="L124" s="332">
        <f t="shared" si="6"/>
        <v>-2.2737367544323206E-13</v>
      </c>
      <c r="M124" s="332">
        <f t="shared" si="7"/>
        <v>-2.2737367544323206E-13</v>
      </c>
      <c r="N124" s="310"/>
    </row>
    <row r="125" spans="1:14" s="90" customFormat="1" ht="17.649999999999999" customHeight="1" x14ac:dyDescent="0.25">
      <c r="A125" s="330">
        <v>127</v>
      </c>
      <c r="B125" s="331" t="s">
        <v>956</v>
      </c>
      <c r="C125" s="332">
        <v>1342.8349443746322</v>
      </c>
      <c r="D125" s="332">
        <v>1342.8349443746329</v>
      </c>
      <c r="E125" s="332">
        <v>0</v>
      </c>
      <c r="F125" s="332">
        <f t="shared" si="4"/>
        <v>1342.8349443746329</v>
      </c>
      <c r="G125" s="332">
        <f>'[11]COMP MILLDDLLS'!H116*'Comp Inv Dir Ope'!$N$9</f>
        <v>0</v>
      </c>
      <c r="H125" s="332">
        <v>0</v>
      </c>
      <c r="I125" s="332">
        <v>0</v>
      </c>
      <c r="J125" s="332">
        <f t="shared" si="5"/>
        <v>0</v>
      </c>
      <c r="K125" s="332"/>
      <c r="L125" s="332">
        <f t="shared" si="6"/>
        <v>-6.8212102632969618E-13</v>
      </c>
      <c r="M125" s="332">
        <f t="shared" si="7"/>
        <v>-6.8212102632969618E-13</v>
      </c>
      <c r="N125" s="310"/>
    </row>
    <row r="126" spans="1:14" s="90" customFormat="1" ht="17.649999999999999" customHeight="1" x14ac:dyDescent="0.25">
      <c r="A126" s="330">
        <v>128</v>
      </c>
      <c r="B126" s="331" t="s">
        <v>957</v>
      </c>
      <c r="C126" s="332">
        <v>1252.286081682123</v>
      </c>
      <c r="D126" s="332">
        <v>1252.2860816821233</v>
      </c>
      <c r="E126" s="332">
        <v>0</v>
      </c>
      <c r="F126" s="332">
        <f t="shared" si="4"/>
        <v>1252.2860816821233</v>
      </c>
      <c r="G126" s="332">
        <f>'[11]COMP MILLDDLLS'!H117*'Comp Inv Dir Ope'!$N$9</f>
        <v>0</v>
      </c>
      <c r="H126" s="332">
        <v>0</v>
      </c>
      <c r="I126" s="332">
        <v>0</v>
      </c>
      <c r="J126" s="332">
        <f t="shared" si="5"/>
        <v>0</v>
      </c>
      <c r="K126" s="332"/>
      <c r="L126" s="332">
        <f t="shared" si="6"/>
        <v>-2.2737367544323206E-13</v>
      </c>
      <c r="M126" s="332">
        <f t="shared" si="7"/>
        <v>-2.2737367544323206E-13</v>
      </c>
      <c r="N126" s="310"/>
    </row>
    <row r="127" spans="1:14" s="90" customFormat="1" ht="17.649999999999999" customHeight="1" x14ac:dyDescent="0.25">
      <c r="A127" s="330">
        <v>130</v>
      </c>
      <c r="B127" s="331" t="s">
        <v>958</v>
      </c>
      <c r="C127" s="332">
        <v>1728.936282918319</v>
      </c>
      <c r="D127" s="332">
        <v>1651.1729724352811</v>
      </c>
      <c r="E127" s="332">
        <v>26.278814855575671</v>
      </c>
      <c r="F127" s="332">
        <f t="shared" si="4"/>
        <v>1677.4517872908568</v>
      </c>
      <c r="G127" s="332">
        <f>'[11]COMP MILLDDLLS'!H118*'Comp Inv Dir Ope'!$N$9</f>
        <v>0</v>
      </c>
      <c r="H127" s="332">
        <v>0</v>
      </c>
      <c r="I127" s="332">
        <v>1.8352141583729502</v>
      </c>
      <c r="J127" s="332">
        <f t="shared" si="5"/>
        <v>1.8352141583729502</v>
      </c>
      <c r="K127" s="332"/>
      <c r="L127" s="332">
        <f t="shared" si="6"/>
        <v>49.649281469089189</v>
      </c>
      <c r="M127" s="332">
        <f t="shared" si="7"/>
        <v>51.484495627462138</v>
      </c>
      <c r="N127" s="310"/>
    </row>
    <row r="128" spans="1:14" s="90" customFormat="1" ht="17.649999999999999" customHeight="1" x14ac:dyDescent="0.25">
      <c r="A128" s="330">
        <v>132</v>
      </c>
      <c r="B128" s="331" t="s">
        <v>959</v>
      </c>
      <c r="C128" s="332">
        <v>2057.2927936000001</v>
      </c>
      <c r="D128" s="332">
        <v>1577.2578085605353</v>
      </c>
      <c r="E128" s="332">
        <v>137.15285291830745</v>
      </c>
      <c r="F128" s="332">
        <f t="shared" si="4"/>
        <v>1714.4106614788427</v>
      </c>
      <c r="G128" s="332">
        <f>'[11]COMP MILLDDLLS'!H119*'Comp Inv Dir Ope'!$N$9</f>
        <v>0</v>
      </c>
      <c r="H128" s="332">
        <v>0</v>
      </c>
      <c r="I128" s="332">
        <v>137.15285291830745</v>
      </c>
      <c r="J128" s="332">
        <f t="shared" si="5"/>
        <v>137.15285291830745</v>
      </c>
      <c r="K128" s="332"/>
      <c r="L128" s="332">
        <f t="shared" si="6"/>
        <v>205.72927920284994</v>
      </c>
      <c r="M128" s="332">
        <f t="shared" si="7"/>
        <v>342.88213212115738</v>
      </c>
      <c r="N128" s="310"/>
    </row>
    <row r="129" spans="1:14" s="90" customFormat="1" ht="17.649999999999999" customHeight="1" x14ac:dyDescent="0.25">
      <c r="A129" s="330">
        <v>136</v>
      </c>
      <c r="B129" s="331" t="s">
        <v>960</v>
      </c>
      <c r="C129" s="332">
        <v>128.17963022123539</v>
      </c>
      <c r="D129" s="332">
        <v>128.17963022123541</v>
      </c>
      <c r="E129" s="332">
        <v>0</v>
      </c>
      <c r="F129" s="332">
        <f t="shared" si="4"/>
        <v>128.17963022123541</v>
      </c>
      <c r="G129" s="332">
        <f>'[11]COMP MILLDDLLS'!H120*'Comp Inv Dir Ope'!$N$9</f>
        <v>0</v>
      </c>
      <c r="H129" s="332">
        <v>0</v>
      </c>
      <c r="I129" s="332">
        <v>0</v>
      </c>
      <c r="J129" s="332">
        <f t="shared" si="5"/>
        <v>0</v>
      </c>
      <c r="K129" s="332"/>
      <c r="L129" s="332">
        <f t="shared" si="6"/>
        <v>-2.8421709430404007E-14</v>
      </c>
      <c r="M129" s="332">
        <f t="shared" si="7"/>
        <v>-2.8421709430404007E-14</v>
      </c>
      <c r="N129" s="310"/>
    </row>
    <row r="130" spans="1:14" s="90" customFormat="1" ht="17.649999999999999" customHeight="1" x14ac:dyDescent="0.25">
      <c r="A130" s="330">
        <v>138</v>
      </c>
      <c r="B130" s="331" t="s">
        <v>961</v>
      </c>
      <c r="C130" s="332">
        <v>168.80870299110603</v>
      </c>
      <c r="D130" s="332">
        <v>168.80870299110612</v>
      </c>
      <c r="E130" s="332">
        <v>0</v>
      </c>
      <c r="F130" s="332">
        <f t="shared" si="4"/>
        <v>168.80870299110612</v>
      </c>
      <c r="G130" s="332">
        <f>'[11]COMP MILLDDLLS'!H121*'Comp Inv Dir Ope'!$N$9</f>
        <v>0</v>
      </c>
      <c r="H130" s="332">
        <v>0</v>
      </c>
      <c r="I130" s="332">
        <v>0</v>
      </c>
      <c r="J130" s="332">
        <f t="shared" si="5"/>
        <v>0</v>
      </c>
      <c r="K130" s="332"/>
      <c r="L130" s="332">
        <f t="shared" si="6"/>
        <v>-8.5265128291212022E-14</v>
      </c>
      <c r="M130" s="332">
        <f t="shared" si="7"/>
        <v>-8.5265128291212022E-14</v>
      </c>
      <c r="N130" s="310"/>
    </row>
    <row r="131" spans="1:14" s="92" customFormat="1" ht="17.649999999999999" customHeight="1" x14ac:dyDescent="0.25">
      <c r="A131" s="330">
        <v>139</v>
      </c>
      <c r="B131" s="331" t="s">
        <v>962</v>
      </c>
      <c r="C131" s="332">
        <v>225.60021254362863</v>
      </c>
      <c r="D131" s="332">
        <v>219.55198744066877</v>
      </c>
      <c r="E131" s="332">
        <v>6.0482251029598482</v>
      </c>
      <c r="F131" s="332">
        <f t="shared" si="4"/>
        <v>225.60021254362863</v>
      </c>
      <c r="G131" s="332">
        <f>'[11]COMP MILLDDLLS'!H122*'Comp Inv Dir Ope'!$N$9</f>
        <v>0</v>
      </c>
      <c r="H131" s="332">
        <v>0</v>
      </c>
      <c r="I131" s="332">
        <v>0</v>
      </c>
      <c r="J131" s="332">
        <f t="shared" si="5"/>
        <v>0</v>
      </c>
      <c r="K131" s="332"/>
      <c r="L131" s="332">
        <f t="shared" si="6"/>
        <v>0</v>
      </c>
      <c r="M131" s="332">
        <f t="shared" si="7"/>
        <v>0</v>
      </c>
      <c r="N131" s="310"/>
    </row>
    <row r="132" spans="1:14" s="90" customFormat="1" ht="17.649999999999999" customHeight="1" x14ac:dyDescent="0.25">
      <c r="A132" s="330">
        <v>140</v>
      </c>
      <c r="B132" s="334" t="s">
        <v>963</v>
      </c>
      <c r="C132" s="332">
        <v>246.44035762280001</v>
      </c>
      <c r="D132" s="332">
        <v>158.06607256202398</v>
      </c>
      <c r="E132" s="332">
        <v>16.188799728457159</v>
      </c>
      <c r="F132" s="332">
        <f t="shared" si="4"/>
        <v>174.25487229048113</v>
      </c>
      <c r="G132" s="332">
        <f>'[11]COMP MILLDDLLS'!H123*'Comp Inv Dir Ope'!$N$9</f>
        <v>51.484495627462302</v>
      </c>
      <c r="H132" s="332">
        <v>0</v>
      </c>
      <c r="I132" s="332">
        <v>14.083366898500291</v>
      </c>
      <c r="J132" s="332">
        <f t="shared" si="5"/>
        <v>14.083366898500291</v>
      </c>
      <c r="K132" s="332"/>
      <c r="L132" s="332">
        <f t="shared" si="6"/>
        <v>58.102118433818589</v>
      </c>
      <c r="M132" s="332">
        <f t="shared" si="7"/>
        <v>72.185485332318876</v>
      </c>
      <c r="N132" s="310"/>
    </row>
    <row r="133" spans="1:14" s="90" customFormat="1" ht="17.649999999999999" customHeight="1" x14ac:dyDescent="0.25">
      <c r="A133" s="330">
        <v>141</v>
      </c>
      <c r="B133" s="331" t="s">
        <v>964</v>
      </c>
      <c r="C133" s="332">
        <v>219.06754368671884</v>
      </c>
      <c r="D133" s="332">
        <v>219.06754368671884</v>
      </c>
      <c r="E133" s="332">
        <v>0</v>
      </c>
      <c r="F133" s="332">
        <f t="shared" si="4"/>
        <v>219.06754368671884</v>
      </c>
      <c r="G133" s="332">
        <f>'[11]COMP MILLDDLLS'!H124*'Comp Inv Dir Ope'!$N$9</f>
        <v>342.88213212115716</v>
      </c>
      <c r="H133" s="332">
        <v>0</v>
      </c>
      <c r="I133" s="332">
        <v>0</v>
      </c>
      <c r="J133" s="332">
        <f t="shared" si="5"/>
        <v>0</v>
      </c>
      <c r="K133" s="332"/>
      <c r="L133" s="332">
        <f t="shared" si="6"/>
        <v>0</v>
      </c>
      <c r="M133" s="332">
        <f t="shared" si="7"/>
        <v>0</v>
      </c>
      <c r="N133" s="310"/>
    </row>
    <row r="134" spans="1:14" s="90" customFormat="1" ht="17.649999999999999" customHeight="1" x14ac:dyDescent="0.25">
      <c r="A134" s="330">
        <v>142</v>
      </c>
      <c r="B134" s="331" t="s">
        <v>965</v>
      </c>
      <c r="C134" s="332">
        <v>785.53835517350217</v>
      </c>
      <c r="D134" s="332">
        <v>785.53835517350251</v>
      </c>
      <c r="E134" s="332">
        <v>0</v>
      </c>
      <c r="F134" s="332">
        <f t="shared" si="4"/>
        <v>785.53835517350251</v>
      </c>
      <c r="G134" s="332">
        <f>'[11]COMP MILLDDLLS'!H125*'Comp Inv Dir Ope'!$N$9</f>
        <v>0</v>
      </c>
      <c r="H134" s="332">
        <v>0</v>
      </c>
      <c r="I134" s="332">
        <v>0</v>
      </c>
      <c r="J134" s="332">
        <f t="shared" si="5"/>
        <v>0</v>
      </c>
      <c r="K134" s="332"/>
      <c r="L134" s="332">
        <f t="shared" si="6"/>
        <v>-3.4106051316484809E-13</v>
      </c>
      <c r="M134" s="332">
        <f t="shared" si="7"/>
        <v>-3.4106051316484809E-13</v>
      </c>
      <c r="N134" s="310"/>
    </row>
    <row r="135" spans="1:14" s="90" customFormat="1" ht="17.649999999999999" customHeight="1" x14ac:dyDescent="0.25">
      <c r="A135" s="330">
        <v>143</v>
      </c>
      <c r="B135" s="331" t="s">
        <v>966</v>
      </c>
      <c r="C135" s="332">
        <v>1517.764537425832</v>
      </c>
      <c r="D135" s="332">
        <v>1517.7645374258325</v>
      </c>
      <c r="E135" s="332">
        <v>0</v>
      </c>
      <c r="F135" s="332">
        <f t="shared" si="4"/>
        <v>1517.7645374258325</v>
      </c>
      <c r="G135" s="332">
        <f>'[11]COMP MILLDDLLS'!H126*'Comp Inv Dir Ope'!$N$9</f>
        <v>0</v>
      </c>
      <c r="H135" s="332">
        <v>0</v>
      </c>
      <c r="I135" s="332">
        <v>0</v>
      </c>
      <c r="J135" s="332">
        <f t="shared" si="5"/>
        <v>0</v>
      </c>
      <c r="K135" s="332"/>
      <c r="L135" s="332">
        <f t="shared" si="6"/>
        <v>-4.5474735088646412E-13</v>
      </c>
      <c r="M135" s="332">
        <f t="shared" si="7"/>
        <v>-4.5474735088646412E-13</v>
      </c>
      <c r="N135" s="310"/>
    </row>
    <row r="136" spans="1:14" s="92" customFormat="1" ht="17.649999999999999" customHeight="1" x14ac:dyDescent="0.25">
      <c r="A136" s="330">
        <v>144</v>
      </c>
      <c r="B136" s="331" t="s">
        <v>967</v>
      </c>
      <c r="C136" s="332">
        <v>1042.2881443904876</v>
      </c>
      <c r="D136" s="332">
        <v>1042.2881443904878</v>
      </c>
      <c r="E136" s="332">
        <v>0</v>
      </c>
      <c r="F136" s="332">
        <f t="shared" si="4"/>
        <v>1042.2881443904878</v>
      </c>
      <c r="G136" s="332">
        <f>'[11]COMP MILLDDLLS'!H127*'Comp Inv Dir Ope'!$N$9</f>
        <v>0</v>
      </c>
      <c r="H136" s="332">
        <v>0</v>
      </c>
      <c r="I136" s="332">
        <v>0</v>
      </c>
      <c r="J136" s="332">
        <f t="shared" si="5"/>
        <v>0</v>
      </c>
      <c r="K136" s="332"/>
      <c r="L136" s="332">
        <f t="shared" si="6"/>
        <v>-2.2737367544323206E-13</v>
      </c>
      <c r="M136" s="332">
        <f t="shared" si="7"/>
        <v>-2.2737367544323206E-13</v>
      </c>
      <c r="N136" s="310"/>
    </row>
    <row r="137" spans="1:14" s="92" customFormat="1" ht="17.649999999999999" customHeight="1" x14ac:dyDescent="0.25">
      <c r="A137" s="330">
        <v>146</v>
      </c>
      <c r="B137" s="331" t="s">
        <v>968</v>
      </c>
      <c r="C137" s="332">
        <v>23556.499955907479</v>
      </c>
      <c r="D137" s="332">
        <v>5915.3521073864267</v>
      </c>
      <c r="E137" s="332">
        <v>1028.6180677116838</v>
      </c>
      <c r="F137" s="332">
        <f t="shared" si="4"/>
        <v>6943.9701750981103</v>
      </c>
      <c r="G137" s="332">
        <f>'[11]COMP MILLDDLLS'!H128*'Comp Inv Dir Ope'!$N$9</f>
        <v>72.185485332318862</v>
      </c>
      <c r="H137" s="332">
        <v>0</v>
      </c>
      <c r="I137" s="332">
        <v>999.64719217273353</v>
      </c>
      <c r="J137" s="332">
        <f t="shared" si="5"/>
        <v>999.64719217273353</v>
      </c>
      <c r="K137" s="332"/>
      <c r="L137" s="332">
        <f t="shared" si="6"/>
        <v>15612.882588636634</v>
      </c>
      <c r="M137" s="332">
        <f t="shared" si="7"/>
        <v>16612.529780809367</v>
      </c>
      <c r="N137" s="310"/>
    </row>
    <row r="138" spans="1:14" s="90" customFormat="1" ht="17.649999999999999" customHeight="1" x14ac:dyDescent="0.25">
      <c r="A138" s="330">
        <v>147</v>
      </c>
      <c r="B138" s="331" t="s">
        <v>969</v>
      </c>
      <c r="C138" s="332">
        <v>3284.7183598399406</v>
      </c>
      <c r="D138" s="332">
        <v>3120.482441787824</v>
      </c>
      <c r="E138" s="332">
        <v>164.23591805211564</v>
      </c>
      <c r="F138" s="332">
        <f t="shared" si="4"/>
        <v>3284.7183598399397</v>
      </c>
      <c r="G138" s="332">
        <f>'[11]COMP MILLDDLLS'!H129*'Comp Inv Dir Ope'!$N$9</f>
        <v>0</v>
      </c>
      <c r="H138" s="332">
        <v>0</v>
      </c>
      <c r="I138" s="332">
        <v>0</v>
      </c>
      <c r="J138" s="332">
        <f t="shared" si="5"/>
        <v>0</v>
      </c>
      <c r="K138" s="332"/>
      <c r="L138" s="332">
        <f t="shared" si="6"/>
        <v>9.0949470177292824E-13</v>
      </c>
      <c r="M138" s="332">
        <f t="shared" si="7"/>
        <v>9.0949470177292824E-13</v>
      </c>
      <c r="N138" s="310"/>
    </row>
    <row r="139" spans="1:14" s="92" customFormat="1" ht="17.649999999999999" customHeight="1" x14ac:dyDescent="0.25">
      <c r="A139" s="330">
        <v>148</v>
      </c>
      <c r="B139" s="331" t="s">
        <v>970</v>
      </c>
      <c r="C139" s="332">
        <v>520.5655137619284</v>
      </c>
      <c r="D139" s="332">
        <v>518.70790691296804</v>
      </c>
      <c r="E139" s="332">
        <v>1.8576068489602404</v>
      </c>
      <c r="F139" s="332">
        <f t="shared" si="4"/>
        <v>520.56551376192829</v>
      </c>
      <c r="G139" s="332">
        <f>'[11]COMP MILLDDLLS'!H130*'Comp Inv Dir Ope'!$N$9</f>
        <v>0</v>
      </c>
      <c r="H139" s="332">
        <v>0</v>
      </c>
      <c r="I139" s="332">
        <v>0</v>
      </c>
      <c r="J139" s="332">
        <f t="shared" si="5"/>
        <v>0</v>
      </c>
      <c r="K139" s="332"/>
      <c r="L139" s="332">
        <f t="shared" si="6"/>
        <v>1.1368683772161603E-13</v>
      </c>
      <c r="M139" s="332">
        <f t="shared" si="7"/>
        <v>1.1368683772161603E-13</v>
      </c>
      <c r="N139" s="310"/>
    </row>
    <row r="140" spans="1:14" s="90" customFormat="1" ht="17.649999999999999" customHeight="1" x14ac:dyDescent="0.25">
      <c r="A140" s="330">
        <v>149</v>
      </c>
      <c r="B140" s="331" t="s">
        <v>971</v>
      </c>
      <c r="C140" s="332">
        <v>843.74234661526009</v>
      </c>
      <c r="D140" s="332">
        <v>843.74234661526009</v>
      </c>
      <c r="E140" s="332">
        <v>0</v>
      </c>
      <c r="F140" s="332">
        <f t="shared" si="4"/>
        <v>843.74234661526009</v>
      </c>
      <c r="G140" s="332">
        <f>'[11]COMP MILLDDLLS'!H131*'Comp Inv Dir Ope'!$N$9</f>
        <v>0</v>
      </c>
      <c r="H140" s="332">
        <v>0</v>
      </c>
      <c r="I140" s="332">
        <v>0</v>
      </c>
      <c r="J140" s="332">
        <f t="shared" si="5"/>
        <v>0</v>
      </c>
      <c r="K140" s="332"/>
      <c r="L140" s="332">
        <f t="shared" si="6"/>
        <v>0</v>
      </c>
      <c r="M140" s="332">
        <f t="shared" si="7"/>
        <v>0</v>
      </c>
      <c r="N140" s="310"/>
    </row>
    <row r="141" spans="1:14" s="90" customFormat="1" ht="17.649999999999999" customHeight="1" x14ac:dyDescent="0.25">
      <c r="A141" s="330">
        <v>150</v>
      </c>
      <c r="B141" s="331" t="s">
        <v>972</v>
      </c>
      <c r="C141" s="332">
        <v>893.40076174320393</v>
      </c>
      <c r="D141" s="332">
        <v>887.27229920936031</v>
      </c>
      <c r="E141" s="332">
        <v>1.5638304487125023</v>
      </c>
      <c r="F141" s="332">
        <f t="shared" si="4"/>
        <v>888.83612965807276</v>
      </c>
      <c r="G141" s="332">
        <f>'[11]COMP MILLDDLLS'!H132*'Comp Inv Dir Ope'!$N$9</f>
        <v>0</v>
      </c>
      <c r="H141" s="332">
        <v>0</v>
      </c>
      <c r="I141" s="332">
        <v>0.16271068465162244</v>
      </c>
      <c r="J141" s="332">
        <f t="shared" si="5"/>
        <v>0.16271068465162244</v>
      </c>
      <c r="K141" s="332"/>
      <c r="L141" s="332">
        <f t="shared" si="6"/>
        <v>4.4019214004795435</v>
      </c>
      <c r="M141" s="332">
        <f t="shared" si="7"/>
        <v>4.5646320851311657</v>
      </c>
      <c r="N141" s="310"/>
    </row>
    <row r="142" spans="1:14" s="90" customFormat="1" ht="17.649999999999999" customHeight="1" x14ac:dyDescent="0.25">
      <c r="A142" s="330">
        <v>151</v>
      </c>
      <c r="B142" s="331" t="s">
        <v>973</v>
      </c>
      <c r="C142" s="332">
        <v>292.20049485533178</v>
      </c>
      <c r="D142" s="332">
        <v>196.38508905782675</v>
      </c>
      <c r="E142" s="332">
        <v>29.220049496953937</v>
      </c>
      <c r="F142" s="332">
        <f t="shared" si="4"/>
        <v>225.60513855478069</v>
      </c>
      <c r="G142" s="332">
        <f>'[11]COMP MILLDDLLS'!H133*'Comp Inv Dir Ope'!$N$9</f>
        <v>16612.529780809367</v>
      </c>
      <c r="H142" s="332">
        <v>0</v>
      </c>
      <c r="I142" s="332">
        <v>29.220049496953937</v>
      </c>
      <c r="J142" s="332">
        <f t="shared" si="5"/>
        <v>29.220049496953937</v>
      </c>
      <c r="K142" s="332"/>
      <c r="L142" s="332">
        <f t="shared" si="6"/>
        <v>37.375306803597155</v>
      </c>
      <c r="M142" s="332">
        <f t="shared" si="7"/>
        <v>66.595356300551089</v>
      </c>
      <c r="N142" s="310"/>
    </row>
    <row r="143" spans="1:14" s="90" customFormat="1" ht="17.649999999999999" customHeight="1" x14ac:dyDescent="0.25">
      <c r="A143" s="330">
        <v>152</v>
      </c>
      <c r="B143" s="331" t="s">
        <v>974</v>
      </c>
      <c r="C143" s="332">
        <v>1143.7330881431676</v>
      </c>
      <c r="D143" s="332">
        <v>993.23902721159277</v>
      </c>
      <c r="E143" s="332">
        <v>27.324564939031632</v>
      </c>
      <c r="F143" s="332">
        <f t="shared" si="4"/>
        <v>1020.5635921506243</v>
      </c>
      <c r="G143" s="332">
        <f>'[11]COMP MILLDDLLS'!H134*'Comp Inv Dir Ope'!$N$9</f>
        <v>0</v>
      </c>
      <c r="H143" s="332">
        <v>0</v>
      </c>
      <c r="I143" s="332">
        <v>21.532705430477566</v>
      </c>
      <c r="J143" s="332">
        <f t="shared" si="5"/>
        <v>21.532705430477566</v>
      </c>
      <c r="K143" s="332"/>
      <c r="L143" s="332">
        <f t="shared" si="6"/>
        <v>101.6367905620657</v>
      </c>
      <c r="M143" s="332">
        <f t="shared" si="7"/>
        <v>123.16949599254326</v>
      </c>
      <c r="N143" s="310"/>
    </row>
    <row r="144" spans="1:14" s="90" customFormat="1" ht="17.649999999999999" customHeight="1" x14ac:dyDescent="0.25">
      <c r="A144" s="330">
        <v>156</v>
      </c>
      <c r="B144" s="331" t="s">
        <v>975</v>
      </c>
      <c r="C144" s="332">
        <v>318.46554060959784</v>
      </c>
      <c r="D144" s="332">
        <v>291.73813651183337</v>
      </c>
      <c r="E144" s="332">
        <v>19.117348753018533</v>
      </c>
      <c r="F144" s="332">
        <f t="shared" ref="F144:F207" si="8">+D144+E144</f>
        <v>310.85548526485189</v>
      </c>
      <c r="G144" s="332">
        <f>'[11]COMP MILLDDLLS'!H135*'Comp Inv Dir Ope'!$N$9</f>
        <v>0</v>
      </c>
      <c r="H144" s="332">
        <v>0</v>
      </c>
      <c r="I144" s="332">
        <v>3.9533647403615388</v>
      </c>
      <c r="J144" s="332">
        <f t="shared" ref="J144:J207" si="9">+H144+I144</f>
        <v>3.9533647403615388</v>
      </c>
      <c r="K144" s="332"/>
      <c r="L144" s="332">
        <f t="shared" ref="L144:L207" si="10">SUM(C144-F144-J144)</f>
        <v>3.6566906043844059</v>
      </c>
      <c r="M144" s="332">
        <f t="shared" ref="M144:M207" si="11">J144+L144</f>
        <v>7.6100553447459447</v>
      </c>
      <c r="N144" s="310"/>
    </row>
    <row r="145" spans="1:14" s="90" customFormat="1" ht="17.649999999999999" customHeight="1" x14ac:dyDescent="0.25">
      <c r="A145" s="330">
        <v>157</v>
      </c>
      <c r="B145" s="331" t="s">
        <v>976</v>
      </c>
      <c r="C145" s="332">
        <v>2867.5672177748856</v>
      </c>
      <c r="D145" s="332">
        <v>2580.8104959813481</v>
      </c>
      <c r="E145" s="332">
        <v>216.96549797157235</v>
      </c>
      <c r="F145" s="332">
        <f t="shared" si="8"/>
        <v>2797.7759939529205</v>
      </c>
      <c r="G145" s="332">
        <f>'[11]COMP MILLDDLLS'!H136*'Comp Inv Dir Ope'!$N$9</f>
        <v>0</v>
      </c>
      <c r="H145" s="332">
        <v>0</v>
      </c>
      <c r="I145" s="332">
        <v>2.4877749450676947</v>
      </c>
      <c r="J145" s="332">
        <f t="shared" si="9"/>
        <v>2.4877749450676947</v>
      </c>
      <c r="K145" s="332"/>
      <c r="L145" s="332">
        <f t="shared" si="10"/>
        <v>67.303448876897406</v>
      </c>
      <c r="M145" s="332">
        <f t="shared" si="11"/>
        <v>69.791223821965104</v>
      </c>
      <c r="N145" s="310"/>
    </row>
    <row r="146" spans="1:14" s="92" customFormat="1" ht="17.649999999999999" customHeight="1" x14ac:dyDescent="0.25">
      <c r="A146" s="330">
        <v>158</v>
      </c>
      <c r="B146" s="331" t="s">
        <v>977</v>
      </c>
      <c r="C146" s="332">
        <v>248.47396374089604</v>
      </c>
      <c r="D146" s="332">
        <v>248.47396374089598</v>
      </c>
      <c r="E146" s="332">
        <v>0</v>
      </c>
      <c r="F146" s="332">
        <f t="shared" si="8"/>
        <v>248.47396374089598</v>
      </c>
      <c r="G146" s="332">
        <f>'[11]COMP MILLDDLLS'!H137*'Comp Inv Dir Ope'!$N$9</f>
        <v>4.5646320851310147</v>
      </c>
      <c r="H146" s="332">
        <v>0</v>
      </c>
      <c r="I146" s="332">
        <v>0</v>
      </c>
      <c r="J146" s="332">
        <f t="shared" si="9"/>
        <v>0</v>
      </c>
      <c r="K146" s="332"/>
      <c r="L146" s="332">
        <f t="shared" si="10"/>
        <v>5.6843418860808015E-14</v>
      </c>
      <c r="M146" s="332">
        <f t="shared" si="11"/>
        <v>5.6843418860808015E-14</v>
      </c>
      <c r="N146" s="310"/>
    </row>
    <row r="147" spans="1:14" s="90" customFormat="1" ht="17.649999999999999" customHeight="1" x14ac:dyDescent="0.25">
      <c r="A147" s="330">
        <v>159</v>
      </c>
      <c r="B147" s="331" t="s">
        <v>978</v>
      </c>
      <c r="C147" s="332">
        <v>84.732743126998727</v>
      </c>
      <c r="D147" s="332">
        <v>84.732743126998727</v>
      </c>
      <c r="E147" s="332">
        <v>0</v>
      </c>
      <c r="F147" s="332">
        <f t="shared" si="8"/>
        <v>84.732743126998727</v>
      </c>
      <c r="G147" s="332">
        <f>'[11]COMP MILLDDLLS'!H138*'Comp Inv Dir Ope'!$N$9</f>
        <v>66.595356300551131</v>
      </c>
      <c r="H147" s="332">
        <v>0</v>
      </c>
      <c r="I147" s="332">
        <v>0</v>
      </c>
      <c r="J147" s="332">
        <f t="shared" si="9"/>
        <v>0</v>
      </c>
      <c r="K147" s="332"/>
      <c r="L147" s="332">
        <f t="shared" si="10"/>
        <v>0</v>
      </c>
      <c r="M147" s="332">
        <f t="shared" si="11"/>
        <v>0</v>
      </c>
      <c r="N147" s="310"/>
    </row>
    <row r="148" spans="1:14" s="90" customFormat="1" ht="17.649999999999999" customHeight="1" x14ac:dyDescent="0.25">
      <c r="A148" s="330">
        <v>160</v>
      </c>
      <c r="B148" s="331" t="s">
        <v>979</v>
      </c>
      <c r="C148" s="332">
        <v>20.44704220939111</v>
      </c>
      <c r="D148" s="332">
        <v>20.44704220939111</v>
      </c>
      <c r="E148" s="332">
        <v>0</v>
      </c>
      <c r="F148" s="332">
        <f t="shared" si="8"/>
        <v>20.44704220939111</v>
      </c>
      <c r="G148" s="332">
        <f>'[11]COMP MILLDDLLS'!H139*'Comp Inv Dir Ope'!$N$9</f>
        <v>123.16949599254325</v>
      </c>
      <c r="H148" s="332">
        <v>0</v>
      </c>
      <c r="I148" s="332">
        <v>0</v>
      </c>
      <c r="J148" s="332">
        <f t="shared" si="9"/>
        <v>0</v>
      </c>
      <c r="K148" s="332"/>
      <c r="L148" s="332">
        <f t="shared" si="10"/>
        <v>0</v>
      </c>
      <c r="M148" s="332">
        <f t="shared" si="11"/>
        <v>0</v>
      </c>
      <c r="N148" s="310"/>
    </row>
    <row r="149" spans="1:14" s="90" customFormat="1" ht="17.649999999999999" customHeight="1" x14ac:dyDescent="0.25">
      <c r="A149" s="330">
        <v>161</v>
      </c>
      <c r="B149" s="331" t="s">
        <v>980</v>
      </c>
      <c r="C149" s="332">
        <v>79.620969999999971</v>
      </c>
      <c r="D149" s="332">
        <v>79.620969999999986</v>
      </c>
      <c r="E149" s="332">
        <v>0</v>
      </c>
      <c r="F149" s="332">
        <f t="shared" si="8"/>
        <v>79.620969999999986</v>
      </c>
      <c r="G149" s="332">
        <f>'[11]COMP MILLDDLLS'!H140*'Comp Inv Dir Ope'!$N$9</f>
        <v>7.6100553447459376</v>
      </c>
      <c r="H149" s="332">
        <v>0</v>
      </c>
      <c r="I149" s="332">
        <v>0</v>
      </c>
      <c r="J149" s="332">
        <f t="shared" si="9"/>
        <v>0</v>
      </c>
      <c r="K149" s="332"/>
      <c r="L149" s="332">
        <f t="shared" si="10"/>
        <v>-1.4210854715202004E-14</v>
      </c>
      <c r="M149" s="332">
        <f t="shared" si="11"/>
        <v>-1.4210854715202004E-14</v>
      </c>
      <c r="N149" s="310"/>
    </row>
    <row r="150" spans="1:14" s="90" customFormat="1" ht="17.649999999999999" customHeight="1" x14ac:dyDescent="0.25">
      <c r="A150" s="330">
        <v>162</v>
      </c>
      <c r="B150" s="331" t="s">
        <v>981</v>
      </c>
      <c r="C150" s="332">
        <v>35.711653999999996</v>
      </c>
      <c r="D150" s="332">
        <v>35.711653999999996</v>
      </c>
      <c r="E150" s="332">
        <v>0</v>
      </c>
      <c r="F150" s="332">
        <f t="shared" si="8"/>
        <v>35.711653999999996</v>
      </c>
      <c r="G150" s="332">
        <f>'[11]COMP MILLDDLLS'!H141*'Comp Inv Dir Ope'!$N$9</f>
        <v>69.791223821965218</v>
      </c>
      <c r="H150" s="332">
        <v>0</v>
      </c>
      <c r="I150" s="332">
        <v>0</v>
      </c>
      <c r="J150" s="332">
        <f t="shared" si="9"/>
        <v>0</v>
      </c>
      <c r="K150" s="332"/>
      <c r="L150" s="332">
        <f t="shared" si="10"/>
        <v>0</v>
      </c>
      <c r="M150" s="332">
        <f t="shared" si="11"/>
        <v>0</v>
      </c>
      <c r="N150" s="310"/>
    </row>
    <row r="151" spans="1:14" s="90" customFormat="1" ht="17.649999999999999" customHeight="1" x14ac:dyDescent="0.25">
      <c r="A151" s="330">
        <v>163</v>
      </c>
      <c r="B151" s="331" t="s">
        <v>982</v>
      </c>
      <c r="C151" s="332">
        <v>294.79704262375253</v>
      </c>
      <c r="D151" s="332">
        <v>294.79704262375253</v>
      </c>
      <c r="E151" s="332">
        <v>0</v>
      </c>
      <c r="F151" s="332">
        <f t="shared" si="8"/>
        <v>294.79704262375253</v>
      </c>
      <c r="G151" s="332">
        <f>'[11]COMP MILLDDLLS'!H142*'Comp Inv Dir Ope'!$N$9</f>
        <v>0</v>
      </c>
      <c r="H151" s="332">
        <v>0</v>
      </c>
      <c r="I151" s="332">
        <v>0</v>
      </c>
      <c r="J151" s="332">
        <f t="shared" si="9"/>
        <v>0</v>
      </c>
      <c r="K151" s="332"/>
      <c r="L151" s="332">
        <f t="shared" si="10"/>
        <v>0</v>
      </c>
      <c r="M151" s="332">
        <f t="shared" si="11"/>
        <v>0</v>
      </c>
      <c r="N151" s="310"/>
    </row>
    <row r="152" spans="1:14" s="90" customFormat="1" ht="17.649999999999999" customHeight="1" x14ac:dyDescent="0.25">
      <c r="A152" s="330">
        <v>164</v>
      </c>
      <c r="B152" s="331" t="s">
        <v>983</v>
      </c>
      <c r="C152" s="332">
        <v>735.72609687185388</v>
      </c>
      <c r="D152" s="332">
        <v>568.22895162254088</v>
      </c>
      <c r="E152" s="332">
        <v>80.450661944514394</v>
      </c>
      <c r="F152" s="332">
        <f t="shared" si="8"/>
        <v>648.6796135670553</v>
      </c>
      <c r="G152" s="332">
        <f>'[11]COMP MILLDDLLS'!H143*'Comp Inv Dir Ope'!$N$9</f>
        <v>0</v>
      </c>
      <c r="H152" s="332">
        <v>0</v>
      </c>
      <c r="I152" s="332">
        <v>51.930618881351911</v>
      </c>
      <c r="J152" s="332">
        <f t="shared" si="9"/>
        <v>51.930618881351911</v>
      </c>
      <c r="K152" s="332"/>
      <c r="L152" s="332">
        <f t="shared" si="10"/>
        <v>35.115864423446673</v>
      </c>
      <c r="M152" s="332">
        <f t="shared" si="11"/>
        <v>87.046483304798585</v>
      </c>
      <c r="N152" s="310"/>
    </row>
    <row r="153" spans="1:14" s="90" customFormat="1" ht="17.649999999999999" customHeight="1" x14ac:dyDescent="0.25">
      <c r="A153" s="330">
        <v>165</v>
      </c>
      <c r="B153" s="331" t="s">
        <v>984</v>
      </c>
      <c r="C153" s="332">
        <v>109.85519230790754</v>
      </c>
      <c r="D153" s="332">
        <v>109.85519230790757</v>
      </c>
      <c r="E153" s="332">
        <v>0</v>
      </c>
      <c r="F153" s="332">
        <f t="shared" si="8"/>
        <v>109.85519230790757</v>
      </c>
      <c r="G153" s="332">
        <f>'[11]COMP MILLDDLLS'!H144*'Comp Inv Dir Ope'!$N$9</f>
        <v>0</v>
      </c>
      <c r="H153" s="332">
        <v>0</v>
      </c>
      <c r="I153" s="332">
        <v>0</v>
      </c>
      <c r="J153" s="332">
        <f t="shared" si="9"/>
        <v>0</v>
      </c>
      <c r="K153" s="332"/>
      <c r="L153" s="332">
        <f t="shared" si="10"/>
        <v>-2.8421709430404007E-14</v>
      </c>
      <c r="M153" s="332">
        <f t="shared" si="11"/>
        <v>-2.8421709430404007E-14</v>
      </c>
      <c r="N153" s="310"/>
    </row>
    <row r="154" spans="1:14" s="90" customFormat="1" ht="17.649999999999999" customHeight="1" x14ac:dyDescent="0.25">
      <c r="A154" s="330">
        <v>166</v>
      </c>
      <c r="B154" s="331" t="s">
        <v>985</v>
      </c>
      <c r="C154" s="332">
        <v>1143.2315594945821</v>
      </c>
      <c r="D154" s="332">
        <v>1102.5826492378285</v>
      </c>
      <c r="E154" s="332">
        <v>20.464693891922195</v>
      </c>
      <c r="F154" s="332">
        <f t="shared" si="8"/>
        <v>1123.0473431297507</v>
      </c>
      <c r="G154" s="332">
        <f>'[11]COMP MILLDDLLS'!H145*'Comp Inv Dir Ope'!$N$9</f>
        <v>0</v>
      </c>
      <c r="H154" s="332">
        <v>0</v>
      </c>
      <c r="I154" s="332">
        <v>0.7194857105344562</v>
      </c>
      <c r="J154" s="332">
        <f t="shared" si="9"/>
        <v>0.7194857105344562</v>
      </c>
      <c r="K154" s="332"/>
      <c r="L154" s="332">
        <f t="shared" si="10"/>
        <v>19.464730654296943</v>
      </c>
      <c r="M154" s="332">
        <f t="shared" si="11"/>
        <v>20.1842163648314</v>
      </c>
      <c r="N154" s="310"/>
    </row>
    <row r="155" spans="1:14" s="90" customFormat="1" ht="17.649999999999999" customHeight="1" x14ac:dyDescent="0.25">
      <c r="A155" s="330">
        <v>167</v>
      </c>
      <c r="B155" s="335" t="s">
        <v>986</v>
      </c>
      <c r="C155" s="332">
        <v>2716.5354857739967</v>
      </c>
      <c r="D155" s="332">
        <v>1629.9212916961726</v>
      </c>
      <c r="E155" s="332">
        <v>181.10236574401952</v>
      </c>
      <c r="F155" s="332">
        <f t="shared" si="8"/>
        <v>1811.0236574401922</v>
      </c>
      <c r="G155" s="332">
        <f>'[11]COMP MILLDDLLS'!H146*'Comp Inv Dir Ope'!$N$9</f>
        <v>0</v>
      </c>
      <c r="H155" s="332">
        <v>0</v>
      </c>
      <c r="I155" s="332">
        <v>181.10236574401952</v>
      </c>
      <c r="J155" s="332">
        <f t="shared" si="9"/>
        <v>181.10236574401952</v>
      </c>
      <c r="K155" s="332"/>
      <c r="L155" s="332">
        <f t="shared" si="10"/>
        <v>724.40946258978499</v>
      </c>
      <c r="M155" s="332">
        <f t="shared" si="11"/>
        <v>905.51182833380449</v>
      </c>
      <c r="N155" s="310"/>
    </row>
    <row r="156" spans="1:14" s="90" customFormat="1" ht="17.649999999999999" customHeight="1" x14ac:dyDescent="0.25">
      <c r="A156" s="330">
        <v>168</v>
      </c>
      <c r="B156" s="331" t="s">
        <v>987</v>
      </c>
      <c r="C156" s="332">
        <v>617.41110606255495</v>
      </c>
      <c r="D156" s="332">
        <v>617.41110606255518</v>
      </c>
      <c r="E156" s="332">
        <v>0</v>
      </c>
      <c r="F156" s="332">
        <f t="shared" si="8"/>
        <v>617.41110606255518</v>
      </c>
      <c r="G156" s="332">
        <f>'[11]COMP MILLDDLLS'!H147*'Comp Inv Dir Ope'!$N$9</f>
        <v>0</v>
      </c>
      <c r="H156" s="332">
        <v>0</v>
      </c>
      <c r="I156" s="332">
        <v>0</v>
      </c>
      <c r="J156" s="332">
        <f t="shared" si="9"/>
        <v>0</v>
      </c>
      <c r="K156" s="332"/>
      <c r="L156" s="332">
        <f t="shared" si="10"/>
        <v>-2.2737367544323206E-13</v>
      </c>
      <c r="M156" s="332">
        <f t="shared" si="11"/>
        <v>-2.2737367544323206E-13</v>
      </c>
      <c r="N156" s="310"/>
    </row>
    <row r="157" spans="1:14" s="92" customFormat="1" ht="17.649999999999999" customHeight="1" x14ac:dyDescent="0.25">
      <c r="A157" s="330">
        <v>170</v>
      </c>
      <c r="B157" s="331" t="s">
        <v>988</v>
      </c>
      <c r="C157" s="332">
        <v>1505.1718033713391</v>
      </c>
      <c r="D157" s="332">
        <v>993.93785942937848</v>
      </c>
      <c r="E157" s="332">
        <v>137.03718062888169</v>
      </c>
      <c r="F157" s="332">
        <f t="shared" si="8"/>
        <v>1130.9750400582602</v>
      </c>
      <c r="G157" s="332">
        <f>'[11]COMP MILLDDLLS'!H148*'Comp Inv Dir Ope'!$N$9</f>
        <v>87.046483304798599</v>
      </c>
      <c r="H157" s="332">
        <v>0</v>
      </c>
      <c r="I157" s="332">
        <v>39.753415725309097</v>
      </c>
      <c r="J157" s="332">
        <f t="shared" si="9"/>
        <v>39.753415725309097</v>
      </c>
      <c r="K157" s="332"/>
      <c r="L157" s="332">
        <f t="shared" si="10"/>
        <v>334.44334758776984</v>
      </c>
      <c r="M157" s="332">
        <f t="shared" si="11"/>
        <v>374.19676331307892</v>
      </c>
      <c r="N157" s="310"/>
    </row>
    <row r="158" spans="1:14" s="90" customFormat="1" ht="17.649999999999999" customHeight="1" x14ac:dyDescent="0.25">
      <c r="A158" s="330">
        <v>176</v>
      </c>
      <c r="B158" s="331" t="s">
        <v>989</v>
      </c>
      <c r="C158" s="332">
        <v>678.16508535077844</v>
      </c>
      <c r="D158" s="332">
        <v>430.12366378938128</v>
      </c>
      <c r="E158" s="332">
        <v>70.868977613639913</v>
      </c>
      <c r="F158" s="332">
        <f t="shared" si="8"/>
        <v>500.9926414030212</v>
      </c>
      <c r="G158" s="332">
        <f>'[11]COMP MILLDDLLS'!H149*'Comp Inv Dir Ope'!$N$9</f>
        <v>0</v>
      </c>
      <c r="H158" s="332">
        <v>0</v>
      </c>
      <c r="I158" s="332">
        <v>70.868977613639913</v>
      </c>
      <c r="J158" s="332">
        <f t="shared" si="9"/>
        <v>70.868977613639913</v>
      </c>
      <c r="K158" s="332"/>
      <c r="L158" s="332">
        <f t="shared" si="10"/>
        <v>106.30346633411733</v>
      </c>
      <c r="M158" s="332">
        <f t="shared" si="11"/>
        <v>177.17244394775724</v>
      </c>
      <c r="N158" s="310"/>
    </row>
    <row r="159" spans="1:14" s="90" customFormat="1" ht="17.649999999999999" customHeight="1" x14ac:dyDescent="0.25">
      <c r="A159" s="330">
        <v>177</v>
      </c>
      <c r="B159" s="331" t="s">
        <v>990</v>
      </c>
      <c r="C159" s="332">
        <v>23.279648792742606</v>
      </c>
      <c r="D159" s="332">
        <v>20.951684077181476</v>
      </c>
      <c r="E159" s="332">
        <v>1.1720139267493568</v>
      </c>
      <c r="F159" s="332">
        <f t="shared" si="8"/>
        <v>22.123698003930834</v>
      </c>
      <c r="G159" s="332">
        <f>'[11]COMP MILLDDLLS'!H150*'Comp Inv Dir Ope'!$N$9</f>
        <v>20.184216364831425</v>
      </c>
      <c r="H159" s="332">
        <v>0</v>
      </c>
      <c r="I159" s="332">
        <v>4.1205002514478749E-2</v>
      </c>
      <c r="J159" s="332">
        <f t="shared" si="9"/>
        <v>4.1205002514478749E-2</v>
      </c>
      <c r="K159" s="332"/>
      <c r="L159" s="332">
        <f t="shared" si="10"/>
        <v>1.1147457862972934</v>
      </c>
      <c r="M159" s="332">
        <f t="shared" si="11"/>
        <v>1.1559507888117722</v>
      </c>
      <c r="N159" s="310"/>
    </row>
    <row r="160" spans="1:14" s="90" customFormat="1" ht="17.649999999999999" customHeight="1" x14ac:dyDescent="0.25">
      <c r="A160" s="330">
        <v>181</v>
      </c>
      <c r="B160" s="331" t="s">
        <v>991</v>
      </c>
      <c r="C160" s="332">
        <v>12146.815116782498</v>
      </c>
      <c r="D160" s="332">
        <v>6622.6049471581546</v>
      </c>
      <c r="E160" s="332">
        <v>514.72235104312006</v>
      </c>
      <c r="F160" s="332">
        <f t="shared" si="8"/>
        <v>7137.327298201275</v>
      </c>
      <c r="G160" s="332" t="e">
        <f>'[11]COMP MILLDDLLS'!#REF!*'Comp Inv Dir Ope'!$N$9</f>
        <v>#REF!</v>
      </c>
      <c r="H160" s="332">
        <v>0</v>
      </c>
      <c r="I160" s="332">
        <v>514.72235104312006</v>
      </c>
      <c r="J160" s="332">
        <f t="shared" si="9"/>
        <v>514.72235104312006</v>
      </c>
      <c r="K160" s="332"/>
      <c r="L160" s="332">
        <f t="shared" si="10"/>
        <v>4494.7654675381027</v>
      </c>
      <c r="M160" s="332">
        <f t="shared" si="11"/>
        <v>5009.4878185812231</v>
      </c>
      <c r="N160" s="310"/>
    </row>
    <row r="161" spans="1:14" s="90" customFormat="1" ht="17.649999999999999" customHeight="1" x14ac:dyDescent="0.25">
      <c r="A161" s="330">
        <v>182</v>
      </c>
      <c r="B161" s="331" t="s">
        <v>992</v>
      </c>
      <c r="C161" s="332">
        <v>602.1041399999998</v>
      </c>
      <c r="D161" s="332">
        <v>602.10414000000003</v>
      </c>
      <c r="E161" s="332">
        <v>0</v>
      </c>
      <c r="F161" s="332">
        <f t="shared" si="8"/>
        <v>602.10414000000003</v>
      </c>
      <c r="G161" s="332">
        <f>'[11]COMP MILLDDLLS'!H152*'Comp Inv Dir Ope'!$N$9</f>
        <v>0</v>
      </c>
      <c r="H161" s="332">
        <v>0</v>
      </c>
      <c r="I161" s="332">
        <v>0</v>
      </c>
      <c r="J161" s="332">
        <f t="shared" si="9"/>
        <v>0</v>
      </c>
      <c r="K161" s="332"/>
      <c r="L161" s="332">
        <f t="shared" si="10"/>
        <v>-2.2737367544323206E-13</v>
      </c>
      <c r="M161" s="332">
        <f t="shared" si="11"/>
        <v>-2.2737367544323206E-13</v>
      </c>
      <c r="N161" s="310"/>
    </row>
    <row r="162" spans="1:14" s="90" customFormat="1" ht="17.649999999999999" customHeight="1" x14ac:dyDescent="0.25">
      <c r="A162" s="330">
        <v>183</v>
      </c>
      <c r="B162" s="331" t="s">
        <v>993</v>
      </c>
      <c r="C162" s="332">
        <v>108.45412599999999</v>
      </c>
      <c r="D162" s="332">
        <v>108.45412599999999</v>
      </c>
      <c r="E162" s="332">
        <v>0</v>
      </c>
      <c r="F162" s="332">
        <f t="shared" si="8"/>
        <v>108.45412599999999</v>
      </c>
      <c r="G162" s="332">
        <f>'[11]COMP MILLDDLLS'!H153*'Comp Inv Dir Ope'!$N$9</f>
        <v>374.19676331307892</v>
      </c>
      <c r="H162" s="332">
        <v>0</v>
      </c>
      <c r="I162" s="332">
        <v>0</v>
      </c>
      <c r="J162" s="332">
        <f t="shared" si="9"/>
        <v>0</v>
      </c>
      <c r="K162" s="332"/>
      <c r="L162" s="332">
        <f t="shared" si="10"/>
        <v>0</v>
      </c>
      <c r="M162" s="332">
        <f t="shared" si="11"/>
        <v>0</v>
      </c>
      <c r="N162" s="310"/>
    </row>
    <row r="163" spans="1:14" s="90" customFormat="1" ht="17.649999999999999" customHeight="1" x14ac:dyDescent="0.25">
      <c r="A163" s="330">
        <v>185</v>
      </c>
      <c r="B163" s="331" t="s">
        <v>994</v>
      </c>
      <c r="C163" s="332">
        <v>437.21968930780849</v>
      </c>
      <c r="D163" s="332">
        <v>294.93417932437399</v>
      </c>
      <c r="E163" s="332">
        <v>49.510630526561926</v>
      </c>
      <c r="F163" s="332">
        <f t="shared" si="8"/>
        <v>344.44480985093594</v>
      </c>
      <c r="G163" s="332">
        <f>'[11]COMP MILLDDLLS'!H154*'Comp Inv Dir Ope'!$N$9</f>
        <v>177.1724439477573</v>
      </c>
      <c r="H163" s="332">
        <v>0</v>
      </c>
      <c r="I163" s="332">
        <v>41.934313865012754</v>
      </c>
      <c r="J163" s="332">
        <f t="shared" si="9"/>
        <v>41.934313865012754</v>
      </c>
      <c r="K163" s="332"/>
      <c r="L163" s="332">
        <f t="shared" si="10"/>
        <v>50.8405655918598</v>
      </c>
      <c r="M163" s="332">
        <f t="shared" si="11"/>
        <v>92.774879456872554</v>
      </c>
      <c r="N163" s="310"/>
    </row>
    <row r="164" spans="1:14" s="90" customFormat="1" ht="17.649999999999999" customHeight="1" x14ac:dyDescent="0.25">
      <c r="A164" s="330">
        <v>189</v>
      </c>
      <c r="B164" s="331" t="s">
        <v>995</v>
      </c>
      <c r="C164" s="332">
        <v>302.37110882655702</v>
      </c>
      <c r="D164" s="332">
        <v>206.93618034238523</v>
      </c>
      <c r="E164" s="332">
        <v>31.432867758814616</v>
      </c>
      <c r="F164" s="332">
        <f t="shared" si="8"/>
        <v>238.36904810119984</v>
      </c>
      <c r="G164" s="332">
        <f>'[11]COMP MILLDDLLS'!H155*'Comp Inv Dir Ope'!$N$9</f>
        <v>1.1559507888117739</v>
      </c>
      <c r="H164" s="332">
        <v>0</v>
      </c>
      <c r="I164" s="332">
        <v>5.44048862650037</v>
      </c>
      <c r="J164" s="332">
        <f t="shared" si="9"/>
        <v>5.44048862650037</v>
      </c>
      <c r="K164" s="332"/>
      <c r="L164" s="332">
        <f t="shared" si="10"/>
        <v>58.561572098856814</v>
      </c>
      <c r="M164" s="332">
        <f t="shared" si="11"/>
        <v>64.002060725357182</v>
      </c>
      <c r="N164" s="310"/>
    </row>
    <row r="165" spans="1:14" s="90" customFormat="1" ht="17.649999999999999" customHeight="1" x14ac:dyDescent="0.25">
      <c r="A165" s="330">
        <v>190</v>
      </c>
      <c r="B165" s="331" t="s">
        <v>996</v>
      </c>
      <c r="C165" s="332">
        <v>928.72432573248852</v>
      </c>
      <c r="D165" s="332">
        <v>632.07183401079465</v>
      </c>
      <c r="E165" s="332">
        <v>73.700188015154481</v>
      </c>
      <c r="F165" s="332">
        <f t="shared" si="8"/>
        <v>705.77202202594913</v>
      </c>
      <c r="G165" s="332">
        <f>'[11]COMP MILLDDLLS'!H156*'Comp Inv Dir Ope'!$N$9</f>
        <v>5009.4878185812231</v>
      </c>
      <c r="H165" s="332">
        <v>0</v>
      </c>
      <c r="I165" s="332">
        <v>41.094801473123127</v>
      </c>
      <c r="J165" s="332">
        <f t="shared" si="9"/>
        <v>41.094801473123127</v>
      </c>
      <c r="K165" s="332"/>
      <c r="L165" s="332">
        <f t="shared" si="10"/>
        <v>181.85750223341626</v>
      </c>
      <c r="M165" s="332">
        <f t="shared" si="11"/>
        <v>222.9523037065394</v>
      </c>
      <c r="N165" s="310"/>
    </row>
    <row r="166" spans="1:14" s="90" customFormat="1" ht="17.649999999999999" customHeight="1" x14ac:dyDescent="0.25">
      <c r="A166" s="330">
        <v>191</v>
      </c>
      <c r="B166" s="331" t="s">
        <v>997</v>
      </c>
      <c r="C166" s="332">
        <v>103.15859238625599</v>
      </c>
      <c r="D166" s="332">
        <v>72.960259413744069</v>
      </c>
      <c r="E166" s="332">
        <v>8.9042552120534353</v>
      </c>
      <c r="F166" s="332">
        <f t="shared" si="8"/>
        <v>81.864514625797511</v>
      </c>
      <c r="G166" s="332">
        <f>'[11]COMP MILLDDLLS'!H157*'Comp Inv Dir Ope'!$N$9</f>
        <v>0</v>
      </c>
      <c r="H166" s="332">
        <v>0</v>
      </c>
      <c r="I166" s="332">
        <v>6.3234546646850145</v>
      </c>
      <c r="J166" s="332">
        <f t="shared" si="9"/>
        <v>6.3234546646850145</v>
      </c>
      <c r="K166" s="332"/>
      <c r="L166" s="332">
        <f t="shared" si="10"/>
        <v>14.970623095773464</v>
      </c>
      <c r="M166" s="332">
        <f t="shared" si="11"/>
        <v>21.294077760458478</v>
      </c>
      <c r="N166" s="310"/>
    </row>
    <row r="167" spans="1:14" s="90" customFormat="1" ht="17.649999999999999" customHeight="1" x14ac:dyDescent="0.25">
      <c r="A167" s="330">
        <v>192</v>
      </c>
      <c r="B167" s="331" t="s">
        <v>998</v>
      </c>
      <c r="C167" s="332">
        <v>728.50410861978582</v>
      </c>
      <c r="D167" s="332">
        <v>553.31484609582606</v>
      </c>
      <c r="E167" s="332">
        <v>73.75985993531485</v>
      </c>
      <c r="F167" s="332">
        <f t="shared" si="8"/>
        <v>627.07470603114086</v>
      </c>
      <c r="G167" s="332">
        <f>'[11]COMP MILLDDLLS'!H158*'Comp Inv Dir Ope'!$N$9</f>
        <v>0</v>
      </c>
      <c r="H167" s="332">
        <v>0</v>
      </c>
      <c r="I167" s="332">
        <v>20.166377170255576</v>
      </c>
      <c r="J167" s="332">
        <f t="shared" si="9"/>
        <v>20.166377170255576</v>
      </c>
      <c r="K167" s="332"/>
      <c r="L167" s="332">
        <f t="shared" si="10"/>
        <v>81.26302541838939</v>
      </c>
      <c r="M167" s="332">
        <f t="shared" si="11"/>
        <v>101.42940258864496</v>
      </c>
      <c r="N167" s="310"/>
    </row>
    <row r="168" spans="1:14" s="90" customFormat="1" ht="17.649999999999999" customHeight="1" x14ac:dyDescent="0.25">
      <c r="A168" s="330">
        <v>193</v>
      </c>
      <c r="B168" s="331" t="s">
        <v>999</v>
      </c>
      <c r="C168" s="332">
        <v>71.736361720963856</v>
      </c>
      <c r="D168" s="332">
        <v>60.975907415003526</v>
      </c>
      <c r="E168" s="332">
        <v>7.1736361460150677</v>
      </c>
      <c r="F168" s="332">
        <f t="shared" si="8"/>
        <v>68.149543561018589</v>
      </c>
      <c r="G168" s="332">
        <f>'[11]COMP MILLDDLLS'!H159*'Comp Inv Dir Ope'!$N$9</f>
        <v>92.774879456872512</v>
      </c>
      <c r="H168" s="332">
        <v>0</v>
      </c>
      <c r="I168" s="332">
        <v>3.5868181599452562</v>
      </c>
      <c r="J168" s="332">
        <f t="shared" si="9"/>
        <v>3.5868181599452562</v>
      </c>
      <c r="K168" s="332"/>
      <c r="L168" s="332">
        <f t="shared" si="10"/>
        <v>1.0658141036401503E-14</v>
      </c>
      <c r="M168" s="332">
        <f t="shared" si="11"/>
        <v>3.5868181599452669</v>
      </c>
      <c r="N168" s="310"/>
    </row>
    <row r="169" spans="1:14" s="90" customFormat="1" ht="17.649999999999999" customHeight="1" x14ac:dyDescent="0.25">
      <c r="A169" s="330">
        <v>194</v>
      </c>
      <c r="B169" s="331" t="s">
        <v>1000</v>
      </c>
      <c r="C169" s="332">
        <v>738.99349971058814</v>
      </c>
      <c r="D169" s="332">
        <v>574.0926967250939</v>
      </c>
      <c r="E169" s="332">
        <v>73.344470280300058</v>
      </c>
      <c r="F169" s="332">
        <f t="shared" si="8"/>
        <v>647.43716700539392</v>
      </c>
      <c r="G169" s="332">
        <f>'[11]COMP MILLDDLLS'!H160*'Comp Inv Dir Ope'!$N$9</f>
        <v>64.002060725357154</v>
      </c>
      <c r="H169" s="332">
        <v>0</v>
      </c>
      <c r="I169" s="332">
        <v>44.292087943853431</v>
      </c>
      <c r="J169" s="332">
        <f t="shared" si="9"/>
        <v>44.292087943853431</v>
      </c>
      <c r="K169" s="332"/>
      <c r="L169" s="332">
        <f t="shared" si="10"/>
        <v>47.264244761340791</v>
      </c>
      <c r="M169" s="332">
        <f t="shared" si="11"/>
        <v>91.556332705194222</v>
      </c>
      <c r="N169" s="310"/>
    </row>
    <row r="170" spans="1:14" s="92" customFormat="1" ht="17.649999999999999" customHeight="1" x14ac:dyDescent="0.25">
      <c r="A170" s="330">
        <v>195</v>
      </c>
      <c r="B170" s="331" t="s">
        <v>1001</v>
      </c>
      <c r="C170" s="332">
        <v>1823.301615301707</v>
      </c>
      <c r="D170" s="332">
        <v>1473.6281854677904</v>
      </c>
      <c r="E170" s="332">
        <v>131.40133599969357</v>
      </c>
      <c r="F170" s="332">
        <f t="shared" si="8"/>
        <v>1605.0295214674841</v>
      </c>
      <c r="G170" s="332">
        <f>'[11]COMP MILLDDLLS'!H161*'Comp Inv Dir Ope'!$N$9</f>
        <v>222.9523037065394</v>
      </c>
      <c r="H170" s="332">
        <v>0</v>
      </c>
      <c r="I170" s="332">
        <v>41.040390403395747</v>
      </c>
      <c r="J170" s="332">
        <f t="shared" si="9"/>
        <v>41.040390403395747</v>
      </c>
      <c r="K170" s="332"/>
      <c r="L170" s="332">
        <f t="shared" si="10"/>
        <v>177.23170343082717</v>
      </c>
      <c r="M170" s="332">
        <f t="shared" si="11"/>
        <v>218.27209383422291</v>
      </c>
      <c r="N170" s="310"/>
    </row>
    <row r="171" spans="1:14" s="90" customFormat="1" ht="17.649999999999999" customHeight="1" x14ac:dyDescent="0.25">
      <c r="A171" s="330">
        <v>197</v>
      </c>
      <c r="B171" s="331" t="s">
        <v>1002</v>
      </c>
      <c r="C171" s="332">
        <v>299.93067555007661</v>
      </c>
      <c r="D171" s="332">
        <v>251.13705450533328</v>
      </c>
      <c r="E171" s="332">
        <v>15.365686075892942</v>
      </c>
      <c r="F171" s="332">
        <f t="shared" si="8"/>
        <v>266.50274058122625</v>
      </c>
      <c r="G171" s="332">
        <f>'[11]COMP MILLDDLLS'!H162*'Comp Inv Dir Ope'!$N$9</f>
        <v>21.294077760458485</v>
      </c>
      <c r="H171" s="332">
        <v>0</v>
      </c>
      <c r="I171" s="332">
        <v>1.3181386053429638</v>
      </c>
      <c r="J171" s="332">
        <f t="shared" si="9"/>
        <v>1.3181386053429638</v>
      </c>
      <c r="K171" s="332"/>
      <c r="L171" s="332">
        <f t="shared" si="10"/>
        <v>32.1097963635074</v>
      </c>
      <c r="M171" s="332">
        <f t="shared" si="11"/>
        <v>33.427934968850366</v>
      </c>
      <c r="N171" s="310"/>
    </row>
    <row r="172" spans="1:14" s="92" customFormat="1" ht="17.649999999999999" customHeight="1" x14ac:dyDescent="0.25">
      <c r="A172" s="330">
        <v>198</v>
      </c>
      <c r="B172" s="331" t="s">
        <v>1003</v>
      </c>
      <c r="C172" s="332">
        <v>378.37174479662428</v>
      </c>
      <c r="D172" s="332">
        <v>229.45234745945851</v>
      </c>
      <c r="E172" s="332">
        <v>37.212859017233761</v>
      </c>
      <c r="F172" s="332">
        <f t="shared" si="8"/>
        <v>266.66520647669228</v>
      </c>
      <c r="G172" s="332">
        <f>'[11]COMP MILLDDLLS'!H163*'Comp Inv Dir Ope'!$N$9</f>
        <v>101.42940258864488</v>
      </c>
      <c r="H172" s="332">
        <v>0</v>
      </c>
      <c r="I172" s="332">
        <v>31.085368346157441</v>
      </c>
      <c r="J172" s="332">
        <f t="shared" si="9"/>
        <v>31.085368346157441</v>
      </c>
      <c r="K172" s="332"/>
      <c r="L172" s="332">
        <f t="shared" si="10"/>
        <v>80.62116997377457</v>
      </c>
      <c r="M172" s="332">
        <f t="shared" si="11"/>
        <v>111.70653831993201</v>
      </c>
      <c r="N172" s="310"/>
    </row>
    <row r="173" spans="1:14" s="92" customFormat="1" ht="17.649999999999999" customHeight="1" x14ac:dyDescent="0.25">
      <c r="A173" s="330">
        <v>199</v>
      </c>
      <c r="B173" s="331" t="s">
        <v>1004</v>
      </c>
      <c r="C173" s="332">
        <v>292.06481943507413</v>
      </c>
      <c r="D173" s="332">
        <v>236.61415061589918</v>
      </c>
      <c r="E173" s="332">
        <v>12.736587156547504</v>
      </c>
      <c r="F173" s="332">
        <f t="shared" si="8"/>
        <v>249.35073777244668</v>
      </c>
      <c r="G173" s="332">
        <f>'[11]COMP MILLDDLLS'!H164*'Comp Inv Dir Ope'!$N$9</f>
        <v>3.5868181599452611</v>
      </c>
      <c r="H173" s="332">
        <v>0</v>
      </c>
      <c r="I173" s="332">
        <v>6.4980833005861527</v>
      </c>
      <c r="J173" s="332">
        <f t="shared" si="9"/>
        <v>6.4980833005861527</v>
      </c>
      <c r="K173" s="332"/>
      <c r="L173" s="332">
        <f t="shared" si="10"/>
        <v>36.215998362041297</v>
      </c>
      <c r="M173" s="332">
        <f t="shared" si="11"/>
        <v>42.71408166262745</v>
      </c>
      <c r="N173" s="310"/>
    </row>
    <row r="174" spans="1:14" s="90" customFormat="1" ht="17.649999999999999" customHeight="1" x14ac:dyDescent="0.25">
      <c r="A174" s="330">
        <v>200</v>
      </c>
      <c r="B174" s="331" t="s">
        <v>1005</v>
      </c>
      <c r="C174" s="332">
        <v>1315.2630177209164</v>
      </c>
      <c r="D174" s="332">
        <v>789.28479029406753</v>
      </c>
      <c r="E174" s="332">
        <v>130.01708641978379</v>
      </c>
      <c r="F174" s="332">
        <f t="shared" si="8"/>
        <v>919.30187671385136</v>
      </c>
      <c r="G174" s="332">
        <f>'[11]COMP MILLDDLLS'!H165*'Comp Inv Dir Ope'!$N$9</f>
        <v>91.556332705194123</v>
      </c>
      <c r="H174" s="332">
        <v>0</v>
      </c>
      <c r="I174" s="332">
        <v>121.43756028992928</v>
      </c>
      <c r="J174" s="332">
        <f t="shared" si="9"/>
        <v>121.43756028992928</v>
      </c>
      <c r="K174" s="332"/>
      <c r="L174" s="332">
        <f t="shared" si="10"/>
        <v>274.52358071713581</v>
      </c>
      <c r="M174" s="332">
        <f t="shared" si="11"/>
        <v>395.96114100706507</v>
      </c>
      <c r="N174" s="310"/>
    </row>
    <row r="175" spans="1:14" s="90" customFormat="1" ht="17.649999999999999" customHeight="1" x14ac:dyDescent="0.25">
      <c r="A175" s="330">
        <v>201</v>
      </c>
      <c r="B175" s="331" t="s">
        <v>1006</v>
      </c>
      <c r="C175" s="332">
        <v>1666.5547418229096</v>
      </c>
      <c r="D175" s="332">
        <v>1045.897454945105</v>
      </c>
      <c r="E175" s="332">
        <v>119.69151023046069</v>
      </c>
      <c r="F175" s="332">
        <f t="shared" si="8"/>
        <v>1165.5889651755656</v>
      </c>
      <c r="G175" s="332">
        <f>'[11]COMP MILLDDLLS'!H166*'Comp Inv Dir Ope'!$N$9</f>
        <v>218.27209383422303</v>
      </c>
      <c r="H175" s="332">
        <v>0</v>
      </c>
      <c r="I175" s="332">
        <v>17.857404547452514</v>
      </c>
      <c r="J175" s="332">
        <f t="shared" si="9"/>
        <v>17.857404547452514</v>
      </c>
      <c r="K175" s="332"/>
      <c r="L175" s="332">
        <f t="shared" si="10"/>
        <v>483.10837209989148</v>
      </c>
      <c r="M175" s="332">
        <f t="shared" si="11"/>
        <v>500.965776647344</v>
      </c>
      <c r="N175" s="310"/>
    </row>
    <row r="176" spans="1:14" s="90" customFormat="1" ht="17.649999999999999" customHeight="1" x14ac:dyDescent="0.25">
      <c r="A176" s="330">
        <v>202</v>
      </c>
      <c r="B176" s="331" t="s">
        <v>1007</v>
      </c>
      <c r="C176" s="332">
        <v>2469.9868557018426</v>
      </c>
      <c r="D176" s="332">
        <v>1349.9821608659554</v>
      </c>
      <c r="E176" s="332">
        <v>268.49633938235456</v>
      </c>
      <c r="F176" s="332">
        <f t="shared" si="8"/>
        <v>1618.47850024831</v>
      </c>
      <c r="G176" s="332">
        <f>'[11]COMP MILLDDLLS'!H167*'Comp Inv Dir Ope'!$N$9</f>
        <v>33.427934968850394</v>
      </c>
      <c r="H176" s="332">
        <v>0</v>
      </c>
      <c r="I176" s="332">
        <v>268.49633938235456</v>
      </c>
      <c r="J176" s="332">
        <f t="shared" si="9"/>
        <v>268.49633938235456</v>
      </c>
      <c r="K176" s="332"/>
      <c r="L176" s="332">
        <f t="shared" si="10"/>
        <v>583.0120160711781</v>
      </c>
      <c r="M176" s="332">
        <f t="shared" si="11"/>
        <v>851.50835545353266</v>
      </c>
      <c r="N176" s="310"/>
    </row>
    <row r="177" spans="1:14" s="92" customFormat="1" ht="17.649999999999999" customHeight="1" x14ac:dyDescent="0.25">
      <c r="A177" s="330">
        <v>203</v>
      </c>
      <c r="B177" s="331" t="s">
        <v>1008</v>
      </c>
      <c r="C177" s="332">
        <v>694.82098361951557</v>
      </c>
      <c r="D177" s="332">
        <v>592.3505387842165</v>
      </c>
      <c r="E177" s="332">
        <v>17.078407408842793</v>
      </c>
      <c r="F177" s="332">
        <f t="shared" si="8"/>
        <v>609.42894619305935</v>
      </c>
      <c r="G177" s="332">
        <f>'[11]COMP MILLDDLLS'!H168*'Comp Inv Dir Ope'!$N$9</f>
        <v>111.70653831993202</v>
      </c>
      <c r="H177" s="332">
        <v>0</v>
      </c>
      <c r="I177" s="332">
        <v>17.078407408842793</v>
      </c>
      <c r="J177" s="332">
        <f t="shared" si="9"/>
        <v>17.078407408842793</v>
      </c>
      <c r="K177" s="332"/>
      <c r="L177" s="332">
        <f t="shared" si="10"/>
        <v>68.313630017613434</v>
      </c>
      <c r="M177" s="332">
        <f t="shared" si="11"/>
        <v>85.392037426456227</v>
      </c>
      <c r="N177" s="310"/>
    </row>
    <row r="178" spans="1:14" s="92" customFormat="1" ht="17.649999999999999" customHeight="1" x14ac:dyDescent="0.25">
      <c r="A178" s="330">
        <v>204</v>
      </c>
      <c r="B178" s="331" t="s">
        <v>1009</v>
      </c>
      <c r="C178" s="332">
        <v>2006.6079690420952</v>
      </c>
      <c r="D178" s="332">
        <v>1755.6422294945403</v>
      </c>
      <c r="E178" s="332">
        <v>198.70206431814719</v>
      </c>
      <c r="F178" s="332">
        <f t="shared" si="8"/>
        <v>1954.3442938126875</v>
      </c>
      <c r="G178" s="332">
        <f>'[11]COMP MILLDDLLS'!H169*'Comp Inv Dir Ope'!$N$9</f>
        <v>42.714081662627478</v>
      </c>
      <c r="H178" s="332">
        <v>0</v>
      </c>
      <c r="I178" s="332">
        <v>13.140545110381684</v>
      </c>
      <c r="J178" s="332">
        <f t="shared" si="9"/>
        <v>13.140545110381684</v>
      </c>
      <c r="K178" s="332"/>
      <c r="L178" s="332">
        <f t="shared" si="10"/>
        <v>39.123130119026001</v>
      </c>
      <c r="M178" s="332">
        <f t="shared" si="11"/>
        <v>52.263675229407681</v>
      </c>
      <c r="N178" s="310"/>
    </row>
    <row r="179" spans="1:14" s="90" customFormat="1" ht="17.649999999999999" customHeight="1" x14ac:dyDescent="0.25">
      <c r="A179" s="330">
        <v>205</v>
      </c>
      <c r="B179" s="331" t="s">
        <v>1010</v>
      </c>
      <c r="C179" s="332">
        <v>2195.5418569651997</v>
      </c>
      <c r="D179" s="332">
        <v>1983.7239821486803</v>
      </c>
      <c r="E179" s="332">
        <v>129.334160906162</v>
      </c>
      <c r="F179" s="332">
        <f t="shared" si="8"/>
        <v>2113.0581430548423</v>
      </c>
      <c r="G179" s="332">
        <f>'[11]COMP MILLDDLLS'!H170*'Comp Inv Dir Ope'!$N$9</f>
        <v>395.96114100706507</v>
      </c>
      <c r="H179" s="332">
        <v>0</v>
      </c>
      <c r="I179" s="332">
        <v>16.8511291498994</v>
      </c>
      <c r="J179" s="332">
        <f t="shared" si="9"/>
        <v>16.8511291498994</v>
      </c>
      <c r="K179" s="332"/>
      <c r="L179" s="332">
        <f t="shared" si="10"/>
        <v>65.63258476045803</v>
      </c>
      <c r="M179" s="332">
        <f t="shared" si="11"/>
        <v>82.483713910357437</v>
      </c>
      <c r="N179" s="310"/>
    </row>
    <row r="180" spans="1:14" s="90" customFormat="1" ht="17.649999999999999" customHeight="1" x14ac:dyDescent="0.25">
      <c r="A180" s="330">
        <v>206</v>
      </c>
      <c r="B180" s="331" t="s">
        <v>1011</v>
      </c>
      <c r="C180" s="332">
        <v>794.09844987201416</v>
      </c>
      <c r="D180" s="332">
        <v>754.39352748952103</v>
      </c>
      <c r="E180" s="332">
        <v>39.704922382493322</v>
      </c>
      <c r="F180" s="332">
        <f t="shared" si="8"/>
        <v>794.09844987201438</v>
      </c>
      <c r="G180" s="332">
        <f>'[11]COMP MILLDDLLS'!H171*'Comp Inv Dir Ope'!$N$9</f>
        <v>500.96577664734389</v>
      </c>
      <c r="H180" s="332">
        <v>0</v>
      </c>
      <c r="I180" s="332">
        <v>0</v>
      </c>
      <c r="J180" s="332">
        <f t="shared" si="9"/>
        <v>0</v>
      </c>
      <c r="K180" s="332"/>
      <c r="L180" s="332">
        <f t="shared" si="10"/>
        <v>-2.2737367544323206E-13</v>
      </c>
      <c r="M180" s="332">
        <f t="shared" si="11"/>
        <v>-2.2737367544323206E-13</v>
      </c>
      <c r="N180" s="310"/>
    </row>
    <row r="181" spans="1:14" s="92" customFormat="1" ht="17.649999999999999" customHeight="1" x14ac:dyDescent="0.25">
      <c r="A181" s="330">
        <v>207</v>
      </c>
      <c r="B181" s="331" t="s">
        <v>1012</v>
      </c>
      <c r="C181" s="332">
        <v>903.38713496812397</v>
      </c>
      <c r="D181" s="332">
        <v>775.37954575421145</v>
      </c>
      <c r="E181" s="332">
        <v>75.633142384244948</v>
      </c>
      <c r="F181" s="332">
        <f t="shared" si="8"/>
        <v>851.01268813845638</v>
      </c>
      <c r="G181" s="332">
        <f>'[11]COMP MILLDDLLS'!H172*'Comp Inv Dir Ope'!$N$9</f>
        <v>851.50835545353243</v>
      </c>
      <c r="H181" s="332">
        <v>0</v>
      </c>
      <c r="I181" s="332">
        <v>13.224600561013363</v>
      </c>
      <c r="J181" s="332">
        <f t="shared" si="9"/>
        <v>13.224600561013363</v>
      </c>
      <c r="K181" s="332"/>
      <c r="L181" s="332">
        <f t="shared" si="10"/>
        <v>39.14984626865423</v>
      </c>
      <c r="M181" s="332">
        <f t="shared" si="11"/>
        <v>52.37444682966759</v>
      </c>
      <c r="N181" s="310"/>
    </row>
    <row r="182" spans="1:14" s="90" customFormat="1" ht="17.649999999999999" customHeight="1" x14ac:dyDescent="0.25">
      <c r="A182" s="330">
        <v>208</v>
      </c>
      <c r="B182" s="331" t="s">
        <v>1013</v>
      </c>
      <c r="C182" s="332">
        <v>176.97123033924399</v>
      </c>
      <c r="D182" s="332">
        <v>106.18274029205628</v>
      </c>
      <c r="E182" s="332">
        <v>11.798082156817721</v>
      </c>
      <c r="F182" s="332">
        <f t="shared" si="8"/>
        <v>117.98082244887399</v>
      </c>
      <c r="G182" s="332">
        <f>'[11]COMP MILLDDLLS'!H173*'Comp Inv Dir Ope'!$N$9</f>
        <v>85.392037426456341</v>
      </c>
      <c r="H182" s="332">
        <v>0</v>
      </c>
      <c r="I182" s="332">
        <v>11.798082156817721</v>
      </c>
      <c r="J182" s="332">
        <f t="shared" si="9"/>
        <v>11.798082156817721</v>
      </c>
      <c r="K182" s="332"/>
      <c r="L182" s="332">
        <f t="shared" si="10"/>
        <v>47.192325733552273</v>
      </c>
      <c r="M182" s="332">
        <f t="shared" si="11"/>
        <v>58.990407890369994</v>
      </c>
      <c r="N182" s="310"/>
    </row>
    <row r="183" spans="1:14" s="90" customFormat="1" ht="17.649999999999999" customHeight="1" x14ac:dyDescent="0.25">
      <c r="A183" s="330">
        <v>210</v>
      </c>
      <c r="B183" s="331" t="s">
        <v>1014</v>
      </c>
      <c r="C183" s="332">
        <v>2604.6230454133142</v>
      </c>
      <c r="D183" s="332">
        <v>2190.8139133492919</v>
      </c>
      <c r="E183" s="332">
        <v>221.44927494096757</v>
      </c>
      <c r="F183" s="332">
        <f t="shared" si="8"/>
        <v>2412.2631882902592</v>
      </c>
      <c r="G183" s="332">
        <f>'[11]COMP MILLDDLLS'!H174*'Comp Inv Dir Ope'!$N$9</f>
        <v>52.263675229407482</v>
      </c>
      <c r="H183" s="332">
        <v>0</v>
      </c>
      <c r="I183" s="332">
        <v>91.585055487292578</v>
      </c>
      <c r="J183" s="332">
        <f t="shared" si="9"/>
        <v>91.585055487292578</v>
      </c>
      <c r="K183" s="332"/>
      <c r="L183" s="332">
        <f t="shared" si="10"/>
        <v>100.77480163576243</v>
      </c>
      <c r="M183" s="332">
        <f t="shared" si="11"/>
        <v>192.35985712305501</v>
      </c>
      <c r="N183" s="310"/>
    </row>
    <row r="184" spans="1:14" s="90" customFormat="1" ht="17.649999999999999" customHeight="1" x14ac:dyDescent="0.25">
      <c r="A184" s="330">
        <v>211</v>
      </c>
      <c r="B184" s="331" t="s">
        <v>1015</v>
      </c>
      <c r="C184" s="332">
        <v>3437.0195054810015</v>
      </c>
      <c r="D184" s="332">
        <v>2714.3766690995494</v>
      </c>
      <c r="E184" s="332">
        <v>299.93987487398977</v>
      </c>
      <c r="F184" s="332">
        <f t="shared" si="8"/>
        <v>3014.3165439735394</v>
      </c>
      <c r="G184" s="332">
        <f>'[11]COMP MILLDDLLS'!H175*'Comp Inv Dir Ope'!$N$9</f>
        <v>82.483713910357366</v>
      </c>
      <c r="H184" s="332">
        <v>0</v>
      </c>
      <c r="I184" s="332">
        <v>152.70391733474128</v>
      </c>
      <c r="J184" s="332">
        <f t="shared" si="9"/>
        <v>152.70391733474128</v>
      </c>
      <c r="K184" s="332"/>
      <c r="L184" s="332">
        <f t="shared" si="10"/>
        <v>269.9990441727208</v>
      </c>
      <c r="M184" s="332">
        <f t="shared" si="11"/>
        <v>422.70296150746208</v>
      </c>
      <c r="N184" s="310"/>
    </row>
    <row r="185" spans="1:14" s="90" customFormat="1" ht="17.649999999999999" customHeight="1" x14ac:dyDescent="0.25">
      <c r="A185" s="330">
        <v>213</v>
      </c>
      <c r="B185" s="336" t="s">
        <v>1016</v>
      </c>
      <c r="C185" s="332">
        <v>1144.758564370411</v>
      </c>
      <c r="D185" s="332">
        <v>406.00780721041343</v>
      </c>
      <c r="E185" s="332">
        <v>92.147033994577384</v>
      </c>
      <c r="F185" s="332">
        <f t="shared" si="8"/>
        <v>498.15484120499082</v>
      </c>
      <c r="G185" s="332">
        <f>'[11]COMP MILLDDLLS'!H176*'Comp Inv Dir Ope'!$N$9</f>
        <v>0</v>
      </c>
      <c r="H185" s="332">
        <v>0</v>
      </c>
      <c r="I185" s="332">
        <v>85.504599950530476</v>
      </c>
      <c r="J185" s="332">
        <f t="shared" si="9"/>
        <v>85.504599950530476</v>
      </c>
      <c r="K185" s="332"/>
      <c r="L185" s="332">
        <f t="shared" si="10"/>
        <v>561.09912321488969</v>
      </c>
      <c r="M185" s="332">
        <f t="shared" si="11"/>
        <v>646.60372316542021</v>
      </c>
      <c r="N185" s="310"/>
    </row>
    <row r="186" spans="1:14" s="90" customFormat="1" ht="17.649999999999999" customHeight="1" x14ac:dyDescent="0.25">
      <c r="A186" s="330">
        <v>215</v>
      </c>
      <c r="B186" s="331" t="s">
        <v>1017</v>
      </c>
      <c r="C186" s="332">
        <v>1170.4782894894224</v>
      </c>
      <c r="D186" s="332">
        <v>654.51560295231218</v>
      </c>
      <c r="E186" s="332">
        <v>106.40364168765858</v>
      </c>
      <c r="F186" s="332">
        <f t="shared" si="8"/>
        <v>760.91924463997077</v>
      </c>
      <c r="G186" s="332">
        <f>'[11]COMP MILLDDLLS'!H177*'Comp Inv Dir Ope'!$N$9</f>
        <v>52.374446829667619</v>
      </c>
      <c r="H186" s="332">
        <v>0</v>
      </c>
      <c r="I186" s="332">
        <v>69.583476644503207</v>
      </c>
      <c r="J186" s="332">
        <f t="shared" si="9"/>
        <v>69.583476644503207</v>
      </c>
      <c r="K186" s="332"/>
      <c r="L186" s="332">
        <f t="shared" si="10"/>
        <v>339.97556820494844</v>
      </c>
      <c r="M186" s="332">
        <f t="shared" si="11"/>
        <v>409.55904484945165</v>
      </c>
      <c r="N186" s="310"/>
    </row>
    <row r="187" spans="1:14" s="90" customFormat="1" ht="17.649999999999999" customHeight="1" x14ac:dyDescent="0.25">
      <c r="A187" s="330">
        <v>216</v>
      </c>
      <c r="B187" s="337" t="s">
        <v>1018</v>
      </c>
      <c r="C187" s="332">
        <v>2837.330937506129</v>
      </c>
      <c r="D187" s="332">
        <v>808.11061372609333</v>
      </c>
      <c r="E187" s="332">
        <v>285.09554727295938</v>
      </c>
      <c r="F187" s="332">
        <f t="shared" si="8"/>
        <v>1093.2061609990528</v>
      </c>
      <c r="G187" s="332">
        <f>'[11]COMP MILLDDLLS'!H178*'Comp Inv Dir Ope'!$N$9</f>
        <v>58.990407890369987</v>
      </c>
      <c r="H187" s="332">
        <v>0</v>
      </c>
      <c r="I187" s="332">
        <v>285.09554727295938</v>
      </c>
      <c r="J187" s="332">
        <f t="shared" si="9"/>
        <v>285.09554727295938</v>
      </c>
      <c r="K187" s="332"/>
      <c r="L187" s="332">
        <f t="shared" si="10"/>
        <v>1459.0292292341169</v>
      </c>
      <c r="M187" s="332">
        <f t="shared" si="11"/>
        <v>1744.1247765070761</v>
      </c>
      <c r="N187" s="310"/>
    </row>
    <row r="188" spans="1:14" s="90" customFormat="1" ht="17.649999999999999" customHeight="1" x14ac:dyDescent="0.25">
      <c r="A188" s="330">
        <v>217</v>
      </c>
      <c r="B188" s="331" t="s">
        <v>1019</v>
      </c>
      <c r="C188" s="332">
        <v>2989.6914528359316</v>
      </c>
      <c r="D188" s="332">
        <v>1179.4472966182441</v>
      </c>
      <c r="E188" s="332">
        <v>207.96886796337898</v>
      </c>
      <c r="F188" s="332">
        <f t="shared" si="8"/>
        <v>1387.416164581623</v>
      </c>
      <c r="G188" s="332">
        <f>'[11]COMP MILLDDLLS'!H179*'Comp Inv Dir Ope'!$N$9</f>
        <v>192.35985712305506</v>
      </c>
      <c r="H188" s="332">
        <v>0</v>
      </c>
      <c r="I188" s="332">
        <v>179.1835254401833</v>
      </c>
      <c r="J188" s="332">
        <f t="shared" si="9"/>
        <v>179.1835254401833</v>
      </c>
      <c r="K188" s="332"/>
      <c r="L188" s="332">
        <f t="shared" si="10"/>
        <v>1423.0917628141253</v>
      </c>
      <c r="M188" s="332">
        <f t="shared" si="11"/>
        <v>1602.2752882543086</v>
      </c>
      <c r="N188" s="310"/>
    </row>
    <row r="189" spans="1:14" s="90" customFormat="1" ht="17.649999999999999" customHeight="1" x14ac:dyDescent="0.25">
      <c r="A189" s="338">
        <v>218</v>
      </c>
      <c r="B189" s="331" t="s">
        <v>1020</v>
      </c>
      <c r="C189" s="332">
        <v>738.11237858172069</v>
      </c>
      <c r="D189" s="332">
        <v>648.14390707188363</v>
      </c>
      <c r="E189" s="332">
        <v>75.269664097826393</v>
      </c>
      <c r="F189" s="332">
        <f t="shared" si="8"/>
        <v>723.41357116971005</v>
      </c>
      <c r="G189" s="332">
        <f>'[11]COMP MILLDDLLS'!H180*'Comp Inv Dir Ope'!$N$9</f>
        <v>422.70296150746259</v>
      </c>
      <c r="H189" s="332">
        <v>0</v>
      </c>
      <c r="I189" s="332">
        <v>6.0177769729084325</v>
      </c>
      <c r="J189" s="332">
        <f t="shared" si="9"/>
        <v>6.0177769729084325</v>
      </c>
      <c r="K189" s="332"/>
      <c r="L189" s="332">
        <f t="shared" si="10"/>
        <v>8.6810304391022051</v>
      </c>
      <c r="M189" s="332">
        <f t="shared" si="11"/>
        <v>14.698807412010638</v>
      </c>
      <c r="N189" s="310"/>
    </row>
    <row r="190" spans="1:14" s="92" customFormat="1" ht="17.649999999999999" customHeight="1" x14ac:dyDescent="0.25">
      <c r="A190" s="330">
        <v>219</v>
      </c>
      <c r="B190" s="331" t="s">
        <v>1021</v>
      </c>
      <c r="C190" s="332">
        <v>801.70964928940987</v>
      </c>
      <c r="D190" s="332">
        <v>561.19675451297769</v>
      </c>
      <c r="E190" s="332">
        <v>41.468431602647463</v>
      </c>
      <c r="F190" s="332">
        <f t="shared" si="8"/>
        <v>602.66518611562515</v>
      </c>
      <c r="G190" s="332"/>
      <c r="H190" s="332">
        <v>0</v>
      </c>
      <c r="I190" s="332">
        <v>7.0951303746998207</v>
      </c>
      <c r="J190" s="332">
        <f t="shared" si="9"/>
        <v>7.0951303746998207</v>
      </c>
      <c r="K190" s="332"/>
      <c r="L190" s="339">
        <f t="shared" si="10"/>
        <v>191.94933279908491</v>
      </c>
      <c r="M190" s="339">
        <f t="shared" si="11"/>
        <v>199.04446317378472</v>
      </c>
      <c r="N190" s="310"/>
    </row>
    <row r="191" spans="1:14" s="90" customFormat="1" ht="17.649999999999999" customHeight="1" x14ac:dyDescent="0.25">
      <c r="A191" s="330">
        <v>222</v>
      </c>
      <c r="B191" s="337" t="s">
        <v>1022</v>
      </c>
      <c r="C191" s="332">
        <v>19773.664704266124</v>
      </c>
      <c r="D191" s="332">
        <v>10539.24974030581</v>
      </c>
      <c r="E191" s="332">
        <v>1442.4305907709079</v>
      </c>
      <c r="F191" s="332">
        <f t="shared" si="8"/>
        <v>11981.680331076717</v>
      </c>
      <c r="G191" s="332">
        <f>'[11]COMP MILLDDLLS'!H182*'Comp Inv Dir Ope'!$N$9</f>
        <v>0</v>
      </c>
      <c r="H191" s="332">
        <v>0</v>
      </c>
      <c r="I191" s="332">
        <v>1139.0768084449392</v>
      </c>
      <c r="J191" s="332">
        <f t="shared" si="9"/>
        <v>1139.0768084449392</v>
      </c>
      <c r="K191" s="332"/>
      <c r="L191" s="332">
        <f t="shared" si="10"/>
        <v>6652.9075647444679</v>
      </c>
      <c r="M191" s="332">
        <f t="shared" si="11"/>
        <v>7791.9843731894071</v>
      </c>
      <c r="N191" s="310"/>
    </row>
    <row r="192" spans="1:14" s="90" customFormat="1" ht="17.649999999999999" customHeight="1" x14ac:dyDescent="0.25">
      <c r="A192" s="338">
        <v>223</v>
      </c>
      <c r="B192" s="331" t="s">
        <v>1023</v>
      </c>
      <c r="C192" s="332">
        <v>81.61775245829962</v>
      </c>
      <c r="D192" s="332">
        <v>67.345123662179418</v>
      </c>
      <c r="E192" s="332">
        <v>9.5150858727460879</v>
      </c>
      <c r="F192" s="332">
        <f t="shared" si="8"/>
        <v>76.860209534925502</v>
      </c>
      <c r="G192" s="332">
        <f>'[11]COMP MILLDDLLS'!H183*'Comp Inv Dir Ope'!$N$9</f>
        <v>1744.1247765070761</v>
      </c>
      <c r="H192" s="332">
        <v>0</v>
      </c>
      <c r="I192" s="332">
        <v>4.7575429233741238</v>
      </c>
      <c r="J192" s="332">
        <f t="shared" si="9"/>
        <v>4.7575429233741238</v>
      </c>
      <c r="K192" s="332"/>
      <c r="L192" s="332">
        <f t="shared" si="10"/>
        <v>-6.2172489379008766E-15</v>
      </c>
      <c r="M192" s="332">
        <f t="shared" si="11"/>
        <v>4.7575429233741175</v>
      </c>
      <c r="N192" s="310"/>
    </row>
    <row r="193" spans="1:15" s="90" customFormat="1" ht="17.649999999999999" customHeight="1" x14ac:dyDescent="0.25">
      <c r="A193" s="338">
        <v>225</v>
      </c>
      <c r="B193" s="331" t="s">
        <v>1024</v>
      </c>
      <c r="C193" s="332">
        <v>23.348470673013754</v>
      </c>
      <c r="D193" s="332">
        <v>17.511352769097126</v>
      </c>
      <c r="E193" s="332">
        <v>2.3348470358796169</v>
      </c>
      <c r="F193" s="332">
        <f t="shared" si="8"/>
        <v>19.846199804976742</v>
      </c>
      <c r="G193" s="332">
        <f>'[11]COMP MILLDDLLS'!H184*'Comp Inv Dir Ope'!$N$9</f>
        <v>1602.2752882543089</v>
      </c>
      <c r="H193" s="332">
        <v>0</v>
      </c>
      <c r="I193" s="332">
        <v>2.3348470358796169</v>
      </c>
      <c r="J193" s="332">
        <f t="shared" si="9"/>
        <v>2.3348470358796169</v>
      </c>
      <c r="K193" s="332"/>
      <c r="L193" s="332">
        <f t="shared" si="10"/>
        <v>1.1674238321573953</v>
      </c>
      <c r="M193" s="332">
        <f t="shared" si="11"/>
        <v>3.5022708680370123</v>
      </c>
      <c r="N193" s="310"/>
    </row>
    <row r="194" spans="1:15" s="90" customFormat="1" ht="17.649999999999999" customHeight="1" x14ac:dyDescent="0.25">
      <c r="A194" s="338">
        <v>226</v>
      </c>
      <c r="B194" s="331" t="s">
        <v>1025</v>
      </c>
      <c r="C194" s="332">
        <v>476.59510799999993</v>
      </c>
      <c r="D194" s="332">
        <v>119.14877699999998</v>
      </c>
      <c r="E194" s="332">
        <v>47.659510799999993</v>
      </c>
      <c r="F194" s="332">
        <f t="shared" si="8"/>
        <v>166.80828779999996</v>
      </c>
      <c r="G194" s="332">
        <f>'[11]COMP MILLDDLLS'!H185*'Comp Inv Dir Ope'!$N$9</f>
        <v>14.698807412010741</v>
      </c>
      <c r="H194" s="332">
        <v>0</v>
      </c>
      <c r="I194" s="332">
        <v>47.659510799999993</v>
      </c>
      <c r="J194" s="332">
        <f t="shared" si="9"/>
        <v>47.659510799999993</v>
      </c>
      <c r="K194" s="332"/>
      <c r="L194" s="332">
        <f t="shared" si="10"/>
        <v>262.12730939999994</v>
      </c>
      <c r="M194" s="332">
        <f t="shared" si="11"/>
        <v>309.78682019999997</v>
      </c>
      <c r="N194" s="310"/>
    </row>
    <row r="195" spans="1:15" s="90" customFormat="1" ht="17.649999999999999" customHeight="1" x14ac:dyDescent="0.25">
      <c r="A195" s="338">
        <v>227</v>
      </c>
      <c r="B195" s="331" t="s">
        <v>1026</v>
      </c>
      <c r="C195" s="332">
        <v>1998.7330971915535</v>
      </c>
      <c r="D195" s="332">
        <v>1262.3577453913447</v>
      </c>
      <c r="E195" s="332">
        <v>210.39295755753193</v>
      </c>
      <c r="F195" s="332">
        <f t="shared" si="8"/>
        <v>1472.7507029488766</v>
      </c>
      <c r="G195" s="332">
        <f>'[11]COMP MILLDDLLS'!H186*'Comp Inv Dir Ope'!$N$9</f>
        <v>199.04446317378475</v>
      </c>
      <c r="H195" s="332">
        <v>0</v>
      </c>
      <c r="I195" s="332">
        <v>210.39295755753193</v>
      </c>
      <c r="J195" s="332">
        <f t="shared" si="9"/>
        <v>210.39295755753193</v>
      </c>
      <c r="K195" s="332"/>
      <c r="L195" s="332">
        <f t="shared" si="10"/>
        <v>315.58943668514502</v>
      </c>
      <c r="M195" s="332">
        <f t="shared" si="11"/>
        <v>525.98239424267695</v>
      </c>
      <c r="N195" s="310"/>
    </row>
    <row r="196" spans="1:15" s="94" customFormat="1" ht="17.649999999999999" customHeight="1" x14ac:dyDescent="0.25">
      <c r="A196" s="338">
        <v>228</v>
      </c>
      <c r="B196" s="331" t="s">
        <v>1027</v>
      </c>
      <c r="C196" s="332">
        <v>367.57018314049395</v>
      </c>
      <c r="D196" s="332">
        <v>231.80968704874275</v>
      </c>
      <c r="E196" s="332">
        <v>38.669669061883511</v>
      </c>
      <c r="F196" s="332">
        <f t="shared" si="8"/>
        <v>270.47935611062627</v>
      </c>
      <c r="G196" s="332">
        <f>'[11]COMP MILLDDLLS'!H187*'Comp Inv Dir Ope'!$N$9</f>
        <v>7791.9843731894052</v>
      </c>
      <c r="H196" s="332">
        <v>0</v>
      </c>
      <c r="I196" s="332">
        <v>38.669669061883511</v>
      </c>
      <c r="J196" s="332">
        <f t="shared" si="9"/>
        <v>38.669669061883511</v>
      </c>
      <c r="K196" s="332"/>
      <c r="L196" s="332">
        <f t="shared" si="10"/>
        <v>58.421157967984172</v>
      </c>
      <c r="M196" s="332">
        <f t="shared" si="11"/>
        <v>97.090827029867683</v>
      </c>
      <c r="N196" s="310"/>
    </row>
    <row r="197" spans="1:15" s="90" customFormat="1" ht="17.649999999999999" customHeight="1" x14ac:dyDescent="0.25">
      <c r="A197" s="330">
        <v>229</v>
      </c>
      <c r="B197" s="337" t="s">
        <v>1028</v>
      </c>
      <c r="C197" s="332">
        <v>1957.3723583617671</v>
      </c>
      <c r="D197" s="332">
        <v>1068.2549166391893</v>
      </c>
      <c r="E197" s="332">
        <v>169.46370062500222</v>
      </c>
      <c r="F197" s="332">
        <f t="shared" si="8"/>
        <v>1237.7186172641916</v>
      </c>
      <c r="G197" s="332">
        <f>'[11]COMP MILLDDLLS'!H188*'Comp Inv Dir Ope'!$N$9</f>
        <v>4.757542923374106</v>
      </c>
      <c r="H197" s="332">
        <v>0</v>
      </c>
      <c r="I197" s="332">
        <v>134.43518512500222</v>
      </c>
      <c r="J197" s="332">
        <f t="shared" si="9"/>
        <v>134.43518512500222</v>
      </c>
      <c r="K197" s="332"/>
      <c r="L197" s="332">
        <f t="shared" si="10"/>
        <v>585.2185559725732</v>
      </c>
      <c r="M197" s="332">
        <f t="shared" si="11"/>
        <v>719.65374109757545</v>
      </c>
      <c r="N197" s="310"/>
    </row>
    <row r="198" spans="1:15" s="90" customFormat="1" ht="17.649999999999999" customHeight="1" x14ac:dyDescent="0.25">
      <c r="A198" s="330">
        <v>231</v>
      </c>
      <c r="B198" s="337" t="s">
        <v>1029</v>
      </c>
      <c r="C198" s="332">
        <v>120.96699659509838</v>
      </c>
      <c r="D198" s="332">
        <v>102.82194670200791</v>
      </c>
      <c r="E198" s="332">
        <v>6.1318170003793639</v>
      </c>
      <c r="F198" s="332">
        <f t="shared" si="8"/>
        <v>108.95376370238728</v>
      </c>
      <c r="G198" s="332">
        <f>'[11]COMP MILLDDLLS'!H189*'Comp Inv Dir Ope'!$N$9</f>
        <v>3.5022708680370114</v>
      </c>
      <c r="H198" s="332">
        <v>0</v>
      </c>
      <c r="I198" s="332">
        <v>0.42822315890095236</v>
      </c>
      <c r="J198" s="332">
        <f t="shared" si="9"/>
        <v>0.42822315890095236</v>
      </c>
      <c r="K198" s="332"/>
      <c r="L198" s="332">
        <f t="shared" si="10"/>
        <v>11.58500973381015</v>
      </c>
      <c r="M198" s="332">
        <f t="shared" si="11"/>
        <v>12.013232892711102</v>
      </c>
      <c r="N198" s="310"/>
    </row>
    <row r="199" spans="1:15" s="90" customFormat="1" ht="17.649999999999999" customHeight="1" x14ac:dyDescent="0.25">
      <c r="A199" s="330">
        <v>233</v>
      </c>
      <c r="B199" s="331" t="s">
        <v>1030</v>
      </c>
      <c r="C199" s="332">
        <v>161.62532763666314</v>
      </c>
      <c r="D199" s="332">
        <v>137.38152832589427</v>
      </c>
      <c r="E199" s="332">
        <v>8.1927878684980939</v>
      </c>
      <c r="F199" s="332">
        <f t="shared" si="8"/>
        <v>145.57431619439237</v>
      </c>
      <c r="G199" s="332">
        <f>'[11]COMP MILLDDLLS'!H190*'Comp Inv Dir Ope'!$N$9</f>
        <v>309.78682019999991</v>
      </c>
      <c r="H199" s="332">
        <v>0</v>
      </c>
      <c r="I199" s="332">
        <v>0.57215373285714277</v>
      </c>
      <c r="J199" s="332">
        <f t="shared" si="9"/>
        <v>0.57215373285714277</v>
      </c>
      <c r="K199" s="332"/>
      <c r="L199" s="332">
        <f t="shared" si="10"/>
        <v>15.478857709413635</v>
      </c>
      <c r="M199" s="332">
        <f t="shared" si="11"/>
        <v>16.051011442270777</v>
      </c>
      <c r="N199" s="310"/>
    </row>
    <row r="200" spans="1:15" s="90" customFormat="1" ht="17.649999999999999" customHeight="1" x14ac:dyDescent="0.25">
      <c r="A200" s="330">
        <v>234</v>
      </c>
      <c r="B200" s="331" t="s">
        <v>1031</v>
      </c>
      <c r="C200" s="332">
        <v>674.76460848566478</v>
      </c>
      <c r="D200" s="332">
        <v>35.739933231567754</v>
      </c>
      <c r="E200" s="332">
        <v>25.027638207669163</v>
      </c>
      <c r="F200" s="332">
        <f t="shared" si="8"/>
        <v>60.767571439236917</v>
      </c>
      <c r="G200" s="332">
        <f>'[11]COMP MILLDDLLS'!H191*'Comp Inv Dir Ope'!$N$9</f>
        <v>525.98239424267683</v>
      </c>
      <c r="H200" s="332">
        <v>0</v>
      </c>
      <c r="I200" s="332">
        <v>21.94872627896752</v>
      </c>
      <c r="J200" s="332">
        <f t="shared" si="9"/>
        <v>21.94872627896752</v>
      </c>
      <c r="K200" s="332"/>
      <c r="L200" s="332">
        <f t="shared" si="10"/>
        <v>592.04831076746029</v>
      </c>
      <c r="M200" s="332">
        <f t="shared" si="11"/>
        <v>613.99703704642786</v>
      </c>
      <c r="N200" s="310"/>
    </row>
    <row r="201" spans="1:15" s="94" customFormat="1" ht="17.649999999999999" customHeight="1" x14ac:dyDescent="0.25">
      <c r="A201" s="330">
        <v>235</v>
      </c>
      <c r="B201" s="331" t="s">
        <v>1032</v>
      </c>
      <c r="C201" s="332">
        <v>1844.1895284412042</v>
      </c>
      <c r="D201" s="332">
        <v>826.23498424645231</v>
      </c>
      <c r="E201" s="332">
        <v>98.926673471106284</v>
      </c>
      <c r="F201" s="332">
        <f t="shared" si="8"/>
        <v>925.16165771755857</v>
      </c>
      <c r="G201" s="332">
        <f>'[11]COMP MILLDDLLS'!H192*'Comp Inv Dir Ope'!$N$9</f>
        <v>97.090827029867711</v>
      </c>
      <c r="H201" s="332">
        <v>0</v>
      </c>
      <c r="I201" s="332">
        <v>32.759628026300305</v>
      </c>
      <c r="J201" s="332">
        <f t="shared" si="9"/>
        <v>32.759628026300305</v>
      </c>
      <c r="K201" s="332"/>
      <c r="L201" s="332">
        <f t="shared" si="10"/>
        <v>886.26824269734527</v>
      </c>
      <c r="M201" s="332">
        <f t="shared" si="11"/>
        <v>919.02787072364561</v>
      </c>
      <c r="N201" s="310"/>
      <c r="O201" s="90"/>
    </row>
    <row r="202" spans="1:15" s="92" customFormat="1" ht="17.649999999999999" customHeight="1" x14ac:dyDescent="0.25">
      <c r="A202" s="330">
        <v>236</v>
      </c>
      <c r="B202" s="331" t="s">
        <v>1033</v>
      </c>
      <c r="C202" s="332">
        <v>1731.8638816791399</v>
      </c>
      <c r="D202" s="332">
        <v>1125.711523091441</v>
      </c>
      <c r="E202" s="332">
        <v>173.18638816791403</v>
      </c>
      <c r="F202" s="332">
        <f t="shared" si="8"/>
        <v>1298.8979112593549</v>
      </c>
      <c r="G202" s="332">
        <f>'[11]COMP MILLDDLLS'!H193*'Comp Inv Dir Ope'!$N$9</f>
        <v>719.65374109757556</v>
      </c>
      <c r="H202" s="332">
        <v>0</v>
      </c>
      <c r="I202" s="332">
        <v>173.18638816791403</v>
      </c>
      <c r="J202" s="332">
        <f t="shared" si="9"/>
        <v>173.18638816791403</v>
      </c>
      <c r="K202" s="332"/>
      <c r="L202" s="332">
        <f t="shared" si="10"/>
        <v>259.77958225187092</v>
      </c>
      <c r="M202" s="332">
        <f t="shared" si="11"/>
        <v>432.96597041978498</v>
      </c>
      <c r="N202" s="310"/>
      <c r="O202" s="94"/>
    </row>
    <row r="203" spans="1:15" s="92" customFormat="1" ht="17.649999999999999" customHeight="1" x14ac:dyDescent="0.25">
      <c r="A203" s="330">
        <v>237</v>
      </c>
      <c r="B203" s="337" t="s">
        <v>1034</v>
      </c>
      <c r="C203" s="332">
        <v>217.31870498721963</v>
      </c>
      <c r="D203" s="332">
        <v>58.752940548214056</v>
      </c>
      <c r="E203" s="332">
        <v>21.731870510543772</v>
      </c>
      <c r="F203" s="332">
        <f t="shared" si="8"/>
        <v>80.484811058757828</v>
      </c>
      <c r="G203" s="332">
        <f>'[11]COMP MILLDDLLS'!H194*'Comp Inv Dir Ope'!$N$9</f>
        <v>12.013232892711105</v>
      </c>
      <c r="H203" s="332">
        <v>0</v>
      </c>
      <c r="I203" s="332">
        <v>21.731870510543772</v>
      </c>
      <c r="J203" s="332">
        <f t="shared" si="9"/>
        <v>21.731870510543772</v>
      </c>
      <c r="K203" s="332"/>
      <c r="L203" s="332">
        <f t="shared" si="10"/>
        <v>115.10202341791803</v>
      </c>
      <c r="M203" s="332">
        <f t="shared" si="11"/>
        <v>136.8338939284618</v>
      </c>
      <c r="N203" s="310"/>
      <c r="O203" s="94"/>
    </row>
    <row r="204" spans="1:15" s="92" customFormat="1" ht="17.649999999999999" customHeight="1" x14ac:dyDescent="0.25">
      <c r="A204" s="330">
        <v>242</v>
      </c>
      <c r="B204" s="337" t="s">
        <v>1035</v>
      </c>
      <c r="C204" s="332">
        <v>457.10778339182411</v>
      </c>
      <c r="D204" s="332">
        <v>226.46929829526579</v>
      </c>
      <c r="E204" s="332">
        <v>36.455829118052591</v>
      </c>
      <c r="F204" s="332">
        <f t="shared" si="8"/>
        <v>262.92512741331836</v>
      </c>
      <c r="G204" s="332">
        <f>'[11]COMP MILLDDLLS'!H195*'Comp Inv Dir Ope'!$N$9</f>
        <v>16.051011442270774</v>
      </c>
      <c r="H204" s="332">
        <v>0</v>
      </c>
      <c r="I204" s="332">
        <v>21.362272233115579</v>
      </c>
      <c r="J204" s="332">
        <f t="shared" si="9"/>
        <v>21.362272233115579</v>
      </c>
      <c r="K204" s="332"/>
      <c r="L204" s="332">
        <f t="shared" si="10"/>
        <v>172.82038374539016</v>
      </c>
      <c r="M204" s="332">
        <f t="shared" si="11"/>
        <v>194.18265597850575</v>
      </c>
      <c r="N204" s="310"/>
    </row>
    <row r="205" spans="1:15" s="92" customFormat="1" ht="17.649999999999999" customHeight="1" x14ac:dyDescent="0.25">
      <c r="A205" s="330">
        <v>243</v>
      </c>
      <c r="B205" s="337" t="s">
        <v>1036</v>
      </c>
      <c r="C205" s="332">
        <v>1603.7879396202047</v>
      </c>
      <c r="D205" s="332">
        <v>566.25706392324798</v>
      </c>
      <c r="E205" s="332">
        <v>168.88628200863641</v>
      </c>
      <c r="F205" s="332">
        <f t="shared" si="8"/>
        <v>735.14334593188437</v>
      </c>
      <c r="G205" s="332">
        <f>'[11]COMP MILLDDLLS'!H196*'Comp Inv Dir Ope'!$N$9</f>
        <v>613.99703704642798</v>
      </c>
      <c r="H205" s="332">
        <v>0</v>
      </c>
      <c r="I205" s="332">
        <v>163.4194686481442</v>
      </c>
      <c r="J205" s="332">
        <f t="shared" si="9"/>
        <v>163.4194686481442</v>
      </c>
      <c r="K205" s="332"/>
      <c r="L205" s="332">
        <f t="shared" si="10"/>
        <v>705.22512504017618</v>
      </c>
      <c r="M205" s="332">
        <f t="shared" si="11"/>
        <v>868.64459368832036</v>
      </c>
      <c r="N205" s="310"/>
    </row>
    <row r="206" spans="1:15" s="92" customFormat="1" ht="17.649999999999999" customHeight="1" x14ac:dyDescent="0.25">
      <c r="A206" s="330">
        <v>244</v>
      </c>
      <c r="B206" s="336" t="s">
        <v>1037</v>
      </c>
      <c r="C206" s="332">
        <v>1288.1198863648549</v>
      </c>
      <c r="D206" s="332">
        <v>726.75572866024083</v>
      </c>
      <c r="E206" s="332">
        <v>113.37078539531544</v>
      </c>
      <c r="F206" s="332">
        <f t="shared" si="8"/>
        <v>840.1265140555563</v>
      </c>
      <c r="G206" s="332">
        <f>'[11]COMP MILLDDLLS'!H197*'Comp Inv Dir Ope'!$N$9</f>
        <v>919.02787072364561</v>
      </c>
      <c r="H206" s="332">
        <v>0</v>
      </c>
      <c r="I206" s="332">
        <v>75.661236375731448</v>
      </c>
      <c r="J206" s="332">
        <f t="shared" si="9"/>
        <v>75.661236375731448</v>
      </c>
      <c r="K206" s="332"/>
      <c r="L206" s="332">
        <f t="shared" si="10"/>
        <v>372.33213593356714</v>
      </c>
      <c r="M206" s="332">
        <f t="shared" si="11"/>
        <v>447.99337230929859</v>
      </c>
      <c r="N206" s="310"/>
    </row>
    <row r="207" spans="1:15" s="92" customFormat="1" ht="17.649999999999999" customHeight="1" x14ac:dyDescent="0.25">
      <c r="A207" s="330">
        <v>247</v>
      </c>
      <c r="B207" s="331" t="s">
        <v>1038</v>
      </c>
      <c r="C207" s="332">
        <v>357.02770025466532</v>
      </c>
      <c r="D207" s="332">
        <v>200.62935624767081</v>
      </c>
      <c r="E207" s="332">
        <v>33.238649300043406</v>
      </c>
      <c r="F207" s="332">
        <f t="shared" si="8"/>
        <v>233.86800554771423</v>
      </c>
      <c r="G207" s="332">
        <f>'[11]COMP MILLDDLLS'!H198*'Comp Inv Dir Ope'!$N$9</f>
        <v>432.96597041978481</v>
      </c>
      <c r="H207" s="332">
        <v>0</v>
      </c>
      <c r="I207" s="332">
        <v>29.292228395556155</v>
      </c>
      <c r="J207" s="332">
        <f t="shared" si="9"/>
        <v>29.292228395556155</v>
      </c>
      <c r="K207" s="332"/>
      <c r="L207" s="332">
        <f t="shared" si="10"/>
        <v>93.867466311394935</v>
      </c>
      <c r="M207" s="332">
        <f t="shared" si="11"/>
        <v>123.15969470695109</v>
      </c>
      <c r="N207" s="310"/>
    </row>
    <row r="208" spans="1:15" s="92" customFormat="1" ht="17.649999999999999" customHeight="1" x14ac:dyDescent="0.25">
      <c r="A208" s="330">
        <v>248</v>
      </c>
      <c r="B208" s="331" t="s">
        <v>1039</v>
      </c>
      <c r="C208" s="332">
        <v>1170.6083564618714</v>
      </c>
      <c r="D208" s="332">
        <v>802.8710171428047</v>
      </c>
      <c r="E208" s="332">
        <v>98.805654299958647</v>
      </c>
      <c r="F208" s="332">
        <f t="shared" ref="F208:F242" si="12">+D208+E208</f>
        <v>901.67667144276334</v>
      </c>
      <c r="G208" s="332">
        <f>'[11]COMP MILLDDLLS'!H199*'Comp Inv Dir Ope'!$N$9</f>
        <v>136.8338939284618</v>
      </c>
      <c r="H208" s="332">
        <v>0</v>
      </c>
      <c r="I208" s="332">
        <v>73.632984289938761</v>
      </c>
      <c r="J208" s="332">
        <f t="shared" ref="J208:J242" si="13">+H208+I208</f>
        <v>73.632984289938761</v>
      </c>
      <c r="K208" s="332"/>
      <c r="L208" s="332">
        <f t="shared" ref="L208:L242" si="14">SUM(C208-F208-J208)</f>
        <v>195.2987007291693</v>
      </c>
      <c r="M208" s="332">
        <f t="shared" ref="M208:M242" si="15">J208+L208</f>
        <v>268.93168501910804</v>
      </c>
      <c r="N208" s="310"/>
      <c r="O208" s="94"/>
    </row>
    <row r="209" spans="1:19" s="96" customFormat="1" ht="17.649999999999999" customHeight="1" x14ac:dyDescent="0.25">
      <c r="A209" s="330">
        <v>250</v>
      </c>
      <c r="B209" s="331" t="s">
        <v>1040</v>
      </c>
      <c r="C209" s="332">
        <v>844.480720513135</v>
      </c>
      <c r="D209" s="332">
        <v>663.40501343415508</v>
      </c>
      <c r="E209" s="332">
        <v>82.247199311668737</v>
      </c>
      <c r="F209" s="332">
        <f t="shared" si="12"/>
        <v>745.65221274582382</v>
      </c>
      <c r="G209" s="332">
        <f>'[11]COMP MILLDDLLS'!H201*'Comp Inv Dir Ope'!$N$9</f>
        <v>868.64459368832024</v>
      </c>
      <c r="H209" s="332">
        <v>0</v>
      </c>
      <c r="I209" s="332">
        <v>36.709707696337965</v>
      </c>
      <c r="J209" s="332">
        <f t="shared" si="13"/>
        <v>36.709707696337965</v>
      </c>
      <c r="K209" s="332"/>
      <c r="L209" s="332">
        <f t="shared" si="14"/>
        <v>62.118800070973215</v>
      </c>
      <c r="M209" s="332">
        <f t="shared" si="15"/>
        <v>98.82850776731118</v>
      </c>
      <c r="N209" s="310"/>
      <c r="O209" s="92"/>
      <c r="P209" s="95"/>
      <c r="Q209" s="95"/>
      <c r="R209" s="95"/>
      <c r="S209" s="95"/>
    </row>
    <row r="210" spans="1:19" s="92" customFormat="1" ht="17.649999999999999" customHeight="1" x14ac:dyDescent="0.25">
      <c r="A210" s="330">
        <v>251</v>
      </c>
      <c r="B210" s="336" t="s">
        <v>1041</v>
      </c>
      <c r="C210" s="332">
        <v>483.4902913451163</v>
      </c>
      <c r="D210" s="332">
        <v>177.08152964758511</v>
      </c>
      <c r="E210" s="332">
        <v>39.539473247049905</v>
      </c>
      <c r="F210" s="332">
        <f t="shared" si="12"/>
        <v>216.62100289463501</v>
      </c>
      <c r="G210" s="332">
        <f>'[11]COMP MILLDDLLS'!H202*'Comp Inv Dir Ope'!$N$9</f>
        <v>447.99337230929848</v>
      </c>
      <c r="H210" s="332">
        <v>0</v>
      </c>
      <c r="I210" s="332">
        <v>36.61241677170775</v>
      </c>
      <c r="J210" s="332">
        <f t="shared" si="13"/>
        <v>36.61241677170775</v>
      </c>
      <c r="K210" s="332"/>
      <c r="L210" s="332">
        <f t="shared" si="14"/>
        <v>230.25687167877354</v>
      </c>
      <c r="M210" s="332">
        <f t="shared" si="15"/>
        <v>266.86928845048129</v>
      </c>
      <c r="N210" s="310"/>
      <c r="O210" s="95"/>
    </row>
    <row r="211" spans="1:19" s="92" customFormat="1" ht="17.649999999999999" customHeight="1" x14ac:dyDescent="0.25">
      <c r="A211" s="330">
        <v>252</v>
      </c>
      <c r="B211" s="331" t="s">
        <v>1042</v>
      </c>
      <c r="C211" s="332">
        <v>149.20903382566306</v>
      </c>
      <c r="D211" s="332">
        <v>125.64971301050893</v>
      </c>
      <c r="E211" s="332">
        <v>15.706214059723656</v>
      </c>
      <c r="F211" s="332">
        <f t="shared" si="12"/>
        <v>141.35592707023258</v>
      </c>
      <c r="G211" s="332">
        <f>'[11]COMP MILLDDLLS'!H203*'Comp Inv Dir Ope'!$N$9</f>
        <v>123.1596947069511</v>
      </c>
      <c r="H211" s="332">
        <v>0</v>
      </c>
      <c r="I211" s="332">
        <v>7.8531067554304936</v>
      </c>
      <c r="J211" s="332">
        <f t="shared" si="13"/>
        <v>7.8531067554304936</v>
      </c>
      <c r="K211" s="332"/>
      <c r="L211" s="332">
        <f t="shared" si="14"/>
        <v>-1.9539925233402755E-14</v>
      </c>
      <c r="M211" s="332">
        <f t="shared" si="15"/>
        <v>7.8531067554304741</v>
      </c>
      <c r="N211" s="310"/>
    </row>
    <row r="212" spans="1:19" s="92" customFormat="1" ht="17.649999999999999" customHeight="1" x14ac:dyDescent="0.25">
      <c r="A212" s="330">
        <v>253</v>
      </c>
      <c r="B212" s="331" t="s">
        <v>1043</v>
      </c>
      <c r="C212" s="332">
        <v>621.74897697443225</v>
      </c>
      <c r="D212" s="332">
        <v>184.08655889888013</v>
      </c>
      <c r="E212" s="332">
        <v>54.966860007041433</v>
      </c>
      <c r="F212" s="332">
        <f t="shared" si="12"/>
        <v>239.05341890592155</v>
      </c>
      <c r="G212" s="332">
        <f>'[11]COMP MILLDDLLS'!H204*'Comp Inv Dir Ope'!$N$9</f>
        <v>268.93168501910787</v>
      </c>
      <c r="H212" s="332">
        <v>0</v>
      </c>
      <c r="I212" s="332">
        <v>52.570536156100417</v>
      </c>
      <c r="J212" s="332">
        <f t="shared" si="13"/>
        <v>52.570536156100417</v>
      </c>
      <c r="K212" s="332"/>
      <c r="L212" s="332">
        <f t="shared" si="14"/>
        <v>330.12502191241026</v>
      </c>
      <c r="M212" s="332">
        <f t="shared" si="15"/>
        <v>382.69555806851065</v>
      </c>
      <c r="N212" s="310"/>
    </row>
    <row r="213" spans="1:19" s="92" customFormat="1" ht="17.649999999999999" customHeight="1" x14ac:dyDescent="0.25">
      <c r="A213" s="330">
        <v>259</v>
      </c>
      <c r="B213" s="336" t="s">
        <v>1044</v>
      </c>
      <c r="C213" s="332">
        <v>631.19402115301534</v>
      </c>
      <c r="D213" s="332">
        <v>133.71898515047712</v>
      </c>
      <c r="E213" s="332">
        <v>45.316140743740945</v>
      </c>
      <c r="F213" s="332">
        <f t="shared" si="12"/>
        <v>179.03512589421808</v>
      </c>
      <c r="G213" s="332">
        <f>'[11]COMP MILLDDLLS'!H205*'Comp Inv Dir Ope'!$N$9</f>
        <v>98.828507767311237</v>
      </c>
      <c r="H213" s="332">
        <v>0</v>
      </c>
      <c r="I213" s="332">
        <v>42.767838943656585</v>
      </c>
      <c r="J213" s="332">
        <f t="shared" si="13"/>
        <v>42.767838943656585</v>
      </c>
      <c r="K213" s="332"/>
      <c r="L213" s="332">
        <f t="shared" si="14"/>
        <v>409.39105631514064</v>
      </c>
      <c r="M213" s="332">
        <f t="shared" si="15"/>
        <v>452.1588952587972</v>
      </c>
      <c r="N213" s="310"/>
    </row>
    <row r="214" spans="1:19" s="92" customFormat="1" ht="17.649999999999999" customHeight="1" x14ac:dyDescent="0.25">
      <c r="A214" s="330">
        <v>260</v>
      </c>
      <c r="B214" s="336" t="s">
        <v>1045</v>
      </c>
      <c r="C214" s="332">
        <v>197.73423054498352</v>
      </c>
      <c r="D214" s="332">
        <v>12.87228730649756</v>
      </c>
      <c r="E214" s="332">
        <v>7.4123868861366953</v>
      </c>
      <c r="F214" s="332">
        <f t="shared" si="12"/>
        <v>20.284674192634256</v>
      </c>
      <c r="G214" s="332">
        <f>'[11]COMP MILLDDLLS'!H206*'Comp Inv Dir Ope'!$N$9</f>
        <v>266.86928845048124</v>
      </c>
      <c r="H214" s="332">
        <v>0</v>
      </c>
      <c r="I214" s="332">
        <v>7.3712968833948214</v>
      </c>
      <c r="J214" s="332">
        <f t="shared" si="13"/>
        <v>7.3712968833948214</v>
      </c>
      <c r="K214" s="332"/>
      <c r="L214" s="332">
        <f t="shared" si="14"/>
        <v>170.07825946895443</v>
      </c>
      <c r="M214" s="332">
        <f t="shared" si="15"/>
        <v>177.44955635234925</v>
      </c>
      <c r="N214" s="310"/>
    </row>
    <row r="215" spans="1:19" s="92" customFormat="1" ht="17.649999999999999" customHeight="1" x14ac:dyDescent="0.25">
      <c r="A215" s="330">
        <v>262</v>
      </c>
      <c r="B215" s="331" t="s">
        <v>1046</v>
      </c>
      <c r="C215" s="332">
        <v>709.21108259833568</v>
      </c>
      <c r="D215" s="332">
        <v>394.38532370273037</v>
      </c>
      <c r="E215" s="332">
        <v>58.844102822462837</v>
      </c>
      <c r="F215" s="332">
        <f t="shared" si="12"/>
        <v>453.22942652519322</v>
      </c>
      <c r="G215" s="332">
        <f>'[11]COMP MILLDDLLS'!H207*'Comp Inv Dir Ope'!$N$9</f>
        <v>7.8531067554304546</v>
      </c>
      <c r="H215" s="332">
        <v>0</v>
      </c>
      <c r="I215" s="332">
        <v>45.960067206787528</v>
      </c>
      <c r="J215" s="332">
        <f t="shared" si="13"/>
        <v>45.960067206787528</v>
      </c>
      <c r="K215" s="332"/>
      <c r="L215" s="332">
        <f t="shared" si="14"/>
        <v>210.02158886635493</v>
      </c>
      <c r="M215" s="332">
        <f t="shared" si="15"/>
        <v>255.98165607314246</v>
      </c>
      <c r="N215" s="310"/>
    </row>
    <row r="216" spans="1:19" s="92" customFormat="1" ht="17.649999999999999" customHeight="1" x14ac:dyDescent="0.25">
      <c r="A216" s="330">
        <v>267</v>
      </c>
      <c r="B216" s="331" t="s">
        <v>1047</v>
      </c>
      <c r="C216" s="332">
        <v>449.44676013691156</v>
      </c>
      <c r="D216" s="332">
        <v>166.05164938723217</v>
      </c>
      <c r="E216" s="332">
        <v>47.23251846609562</v>
      </c>
      <c r="F216" s="332">
        <f t="shared" si="12"/>
        <v>213.2841678533278</v>
      </c>
      <c r="G216" s="332"/>
      <c r="H216" s="332">
        <v>0</v>
      </c>
      <c r="I216" s="332">
        <v>47.23251846609562</v>
      </c>
      <c r="J216" s="332">
        <f t="shared" si="13"/>
        <v>47.23251846609562</v>
      </c>
      <c r="K216" s="332"/>
      <c r="L216" s="332">
        <f t="shared" si="14"/>
        <v>188.93007381748814</v>
      </c>
      <c r="M216" s="332">
        <f t="shared" si="15"/>
        <v>236.16259228358376</v>
      </c>
      <c r="N216" s="310"/>
    </row>
    <row r="217" spans="1:19" s="92" customFormat="1" ht="17.649999999999999" customHeight="1" x14ac:dyDescent="0.25">
      <c r="A217" s="330">
        <v>269</v>
      </c>
      <c r="B217" s="331" t="s">
        <v>1048</v>
      </c>
      <c r="C217" s="332">
        <v>54.329165133250406</v>
      </c>
      <c r="D217" s="332">
        <v>20.016008206986996</v>
      </c>
      <c r="E217" s="332">
        <v>5.718859487710569</v>
      </c>
      <c r="F217" s="332">
        <f t="shared" si="12"/>
        <v>25.734867694697563</v>
      </c>
      <c r="G217" s="332"/>
      <c r="H217" s="332">
        <v>0</v>
      </c>
      <c r="I217" s="332">
        <v>5.718859487710569</v>
      </c>
      <c r="J217" s="332">
        <f t="shared" si="13"/>
        <v>5.718859487710569</v>
      </c>
      <c r="K217" s="332"/>
      <c r="L217" s="339">
        <f t="shared" si="14"/>
        <v>22.875437950842276</v>
      </c>
      <c r="M217" s="339">
        <f t="shared" si="15"/>
        <v>28.594297438552843</v>
      </c>
      <c r="N217" s="310"/>
    </row>
    <row r="218" spans="1:19" s="92" customFormat="1" ht="17.649999999999999" customHeight="1" x14ac:dyDescent="0.25">
      <c r="A218" s="200">
        <v>275</v>
      </c>
      <c r="B218" s="331" t="s">
        <v>1049</v>
      </c>
      <c r="C218" s="332">
        <v>1315.3949599999999</v>
      </c>
      <c r="D218" s="332">
        <v>484.6191957580964</v>
      </c>
      <c r="E218" s="332">
        <v>138.46262735945609</v>
      </c>
      <c r="F218" s="332">
        <f t="shared" si="12"/>
        <v>623.08182311755252</v>
      </c>
      <c r="G218" s="332"/>
      <c r="H218" s="332">
        <v>0</v>
      </c>
      <c r="I218" s="332">
        <v>138.46262735945609</v>
      </c>
      <c r="J218" s="332">
        <f t="shared" si="13"/>
        <v>138.46262735945609</v>
      </c>
      <c r="K218" s="332"/>
      <c r="L218" s="339">
        <f t="shared" si="14"/>
        <v>553.85050952299127</v>
      </c>
      <c r="M218" s="339">
        <f t="shared" si="15"/>
        <v>692.31313688244734</v>
      </c>
      <c r="N218" s="310"/>
    </row>
    <row r="219" spans="1:19" s="92" customFormat="1" ht="17.649999999999999" customHeight="1" x14ac:dyDescent="0.25">
      <c r="A219" s="200">
        <v>283</v>
      </c>
      <c r="B219" s="331" t="s">
        <v>51</v>
      </c>
      <c r="C219" s="332">
        <v>391.71863370593303</v>
      </c>
      <c r="D219" s="332">
        <v>0</v>
      </c>
      <c r="E219" s="332">
        <v>19.585931683833518</v>
      </c>
      <c r="F219" s="332">
        <f t="shared" si="12"/>
        <v>19.585931683833518</v>
      </c>
      <c r="G219" s="332">
        <f>'[11]COMP MILLDDLLS'!H211*'Comp Inv Dir Ope'!$N$9</f>
        <v>255.9816560731424</v>
      </c>
      <c r="H219" s="332">
        <v>0</v>
      </c>
      <c r="I219" s="332">
        <v>39.171863367667044</v>
      </c>
      <c r="J219" s="332">
        <f t="shared" si="13"/>
        <v>39.171863367667044</v>
      </c>
      <c r="K219" s="332"/>
      <c r="L219" s="332">
        <f t="shared" si="14"/>
        <v>332.96083865443245</v>
      </c>
      <c r="M219" s="332">
        <f t="shared" si="15"/>
        <v>372.13270202209947</v>
      </c>
      <c r="N219" s="310"/>
    </row>
    <row r="220" spans="1:19" s="92" customFormat="1" ht="17.649999999999999" customHeight="1" x14ac:dyDescent="0.25">
      <c r="A220" s="330">
        <v>286</v>
      </c>
      <c r="B220" s="337" t="s">
        <v>1050</v>
      </c>
      <c r="C220" s="332">
        <v>2014.5778109917044</v>
      </c>
      <c r="D220" s="332">
        <v>503.64445274064371</v>
      </c>
      <c r="E220" s="332">
        <v>201.45778109625746</v>
      </c>
      <c r="F220" s="332">
        <f t="shared" si="12"/>
        <v>705.10223383690118</v>
      </c>
      <c r="G220" s="332">
        <f>'[11]COMP MILLDDLLS'!H212*'Comp Inv Dir Ope'!$N$9</f>
        <v>236.16259228358376</v>
      </c>
      <c r="H220" s="332">
        <v>0</v>
      </c>
      <c r="I220" s="332">
        <v>201.45778109625746</v>
      </c>
      <c r="J220" s="332">
        <f t="shared" si="13"/>
        <v>201.45778109625746</v>
      </c>
      <c r="K220" s="332"/>
      <c r="L220" s="332">
        <f t="shared" si="14"/>
        <v>1108.0177960585456</v>
      </c>
      <c r="M220" s="332">
        <f t="shared" si="15"/>
        <v>1309.475577154803</v>
      </c>
      <c r="N220" s="310"/>
    </row>
    <row r="221" spans="1:19" s="92" customFormat="1" ht="17.649999999999999" customHeight="1" x14ac:dyDescent="0.25">
      <c r="A221" s="330">
        <v>288</v>
      </c>
      <c r="B221" s="337" t="s">
        <v>1051</v>
      </c>
      <c r="C221" s="332">
        <v>474.3666862519708</v>
      </c>
      <c r="D221" s="332">
        <v>51.440491251460379</v>
      </c>
      <c r="E221" s="332">
        <v>26.547049268407022</v>
      </c>
      <c r="F221" s="332">
        <f t="shared" si="12"/>
        <v>77.987540519867395</v>
      </c>
      <c r="G221" s="332">
        <f>'[11]COMP MILLDDLLS'!H213*'Comp Inv Dir Ope'!$N$9</f>
        <v>28.594297438552843</v>
      </c>
      <c r="H221" s="332">
        <v>0</v>
      </c>
      <c r="I221" s="332">
        <v>39.239464694374426</v>
      </c>
      <c r="J221" s="332">
        <f t="shared" si="13"/>
        <v>39.239464694374426</v>
      </c>
      <c r="K221" s="332"/>
      <c r="L221" s="332">
        <f t="shared" si="14"/>
        <v>357.13968103772902</v>
      </c>
      <c r="M221" s="332">
        <f t="shared" si="15"/>
        <v>396.37914573210344</v>
      </c>
      <c r="N221" s="310"/>
    </row>
    <row r="222" spans="1:19" s="92" customFormat="1" ht="17.649999999999999" customHeight="1" x14ac:dyDescent="0.25">
      <c r="A222" s="330">
        <v>292</v>
      </c>
      <c r="B222" s="337" t="s">
        <v>1052</v>
      </c>
      <c r="C222" s="332">
        <v>1155.6639078349956</v>
      </c>
      <c r="D222" s="332">
        <v>158.84590306740213</v>
      </c>
      <c r="E222" s="332">
        <v>79.422951533701053</v>
      </c>
      <c r="F222" s="332">
        <f t="shared" si="12"/>
        <v>238.26885460110319</v>
      </c>
      <c r="G222" s="332">
        <f>'[11]COMP MILLDDLLS'!H214*'Comp Inv Dir Ope'!$N$9</f>
        <v>692.31313688244745</v>
      </c>
      <c r="H222" s="332">
        <v>0</v>
      </c>
      <c r="I222" s="332">
        <v>79.422951533701053</v>
      </c>
      <c r="J222" s="332">
        <f t="shared" si="13"/>
        <v>79.422951533701053</v>
      </c>
      <c r="K222" s="332"/>
      <c r="L222" s="332">
        <f t="shared" si="14"/>
        <v>837.97210170019139</v>
      </c>
      <c r="M222" s="332">
        <f t="shared" si="15"/>
        <v>917.39505323389244</v>
      </c>
      <c r="N222" s="310"/>
    </row>
    <row r="223" spans="1:19" s="92" customFormat="1" ht="17.649999999999999" customHeight="1" x14ac:dyDescent="0.25">
      <c r="A223" s="200">
        <v>293</v>
      </c>
      <c r="B223" s="331" t="s">
        <v>1053</v>
      </c>
      <c r="C223" s="332">
        <v>1322.0984225188768</v>
      </c>
      <c r="D223" s="332">
        <v>487.08889273692824</v>
      </c>
      <c r="E223" s="332">
        <v>139.16825506769379</v>
      </c>
      <c r="F223" s="332">
        <f t="shared" si="12"/>
        <v>626.25714780462204</v>
      </c>
      <c r="G223" s="332">
        <f>'[11]COMP MILLDDLLS'!H215*'Comp Inv Dir Ope'!$N$9</f>
        <v>372.13270202209952</v>
      </c>
      <c r="H223" s="332">
        <v>0</v>
      </c>
      <c r="I223" s="332">
        <v>139.16825506769379</v>
      </c>
      <c r="J223" s="332">
        <f t="shared" si="13"/>
        <v>139.16825506769379</v>
      </c>
      <c r="K223" s="332"/>
      <c r="L223" s="332">
        <f t="shared" si="14"/>
        <v>556.67301964656099</v>
      </c>
      <c r="M223" s="332">
        <f t="shared" si="15"/>
        <v>695.84127471425472</v>
      </c>
      <c r="N223" s="310"/>
    </row>
    <row r="224" spans="1:19" s="94" customFormat="1" ht="17.649999999999999" customHeight="1" x14ac:dyDescent="0.25">
      <c r="A224" s="330">
        <v>294</v>
      </c>
      <c r="B224" s="337" t="s">
        <v>1054</v>
      </c>
      <c r="C224" s="332">
        <v>985.01734814925135</v>
      </c>
      <c r="D224" s="332">
        <v>400.09778086518008</v>
      </c>
      <c r="E224" s="332">
        <v>100.69497415046158</v>
      </c>
      <c r="F224" s="332">
        <f t="shared" si="12"/>
        <v>500.79275501564166</v>
      </c>
      <c r="G224" s="332">
        <f>'[11]COMP MILLDDLLS'!H216*'Comp Inv Dir Ope'!$N$9</f>
        <v>1309.4755771548034</v>
      </c>
      <c r="H224" s="332">
        <v>0</v>
      </c>
      <c r="I224" s="332">
        <v>97.901431724162791</v>
      </c>
      <c r="J224" s="332">
        <f t="shared" si="13"/>
        <v>97.901431724162791</v>
      </c>
      <c r="K224" s="332"/>
      <c r="L224" s="332">
        <f t="shared" si="14"/>
        <v>386.32316140944693</v>
      </c>
      <c r="M224" s="332">
        <f t="shared" si="15"/>
        <v>484.22459313360969</v>
      </c>
      <c r="N224" s="310"/>
    </row>
    <row r="225" spans="1:15" s="94" customFormat="1" ht="17.649999999999999" customHeight="1" x14ac:dyDescent="0.25">
      <c r="A225" s="200">
        <v>295</v>
      </c>
      <c r="B225" s="331" t="s">
        <v>1055</v>
      </c>
      <c r="C225" s="332">
        <v>378.00360158058152</v>
      </c>
      <c r="D225" s="332">
        <v>145.49457285426158</v>
      </c>
      <c r="E225" s="332">
        <v>36.894346123994573</v>
      </c>
      <c r="F225" s="332">
        <f t="shared" si="12"/>
        <v>182.38891897825616</v>
      </c>
      <c r="G225" s="332">
        <f>'[11]COMP MILLDDLLS'!H218*'Comp Inv Dir Ope'!$N$9</f>
        <v>917.39505323389244</v>
      </c>
      <c r="H225" s="332">
        <v>0</v>
      </c>
      <c r="I225" s="332">
        <v>34.656132832122282</v>
      </c>
      <c r="J225" s="332">
        <f t="shared" si="13"/>
        <v>34.656132832122282</v>
      </c>
      <c r="K225" s="332"/>
      <c r="L225" s="332">
        <f t="shared" si="14"/>
        <v>160.95854977020309</v>
      </c>
      <c r="M225" s="332">
        <f t="shared" si="15"/>
        <v>195.61468260232539</v>
      </c>
      <c r="N225" s="310"/>
    </row>
    <row r="226" spans="1:15" s="92" customFormat="1" ht="17.649999999999999" customHeight="1" x14ac:dyDescent="0.25">
      <c r="A226" s="200">
        <v>300</v>
      </c>
      <c r="B226" s="331" t="s">
        <v>56</v>
      </c>
      <c r="C226" s="332">
        <v>484.5947631488429</v>
      </c>
      <c r="D226" s="332">
        <v>0</v>
      </c>
      <c r="E226" s="332">
        <v>24.229738160883112</v>
      </c>
      <c r="F226" s="332">
        <f t="shared" si="12"/>
        <v>24.229738160883112</v>
      </c>
      <c r="G226" s="332">
        <f>'[11]COMP MILLDDLLS'!H219*'Comp Inv Dir Ope'!$N$9</f>
        <v>695.84127471425484</v>
      </c>
      <c r="H226" s="332">
        <v>0</v>
      </c>
      <c r="I226" s="332">
        <v>48.459476321766225</v>
      </c>
      <c r="J226" s="332">
        <f t="shared" si="13"/>
        <v>48.459476321766225</v>
      </c>
      <c r="K226" s="332"/>
      <c r="L226" s="332">
        <f t="shared" si="14"/>
        <v>411.90554866619357</v>
      </c>
      <c r="M226" s="332">
        <f t="shared" si="15"/>
        <v>460.36502498795977</v>
      </c>
      <c r="N226" s="310"/>
    </row>
    <row r="227" spans="1:15" s="92" customFormat="1" ht="17.649999999999999" customHeight="1" x14ac:dyDescent="0.25">
      <c r="A227" s="330">
        <v>305</v>
      </c>
      <c r="B227" s="336" t="s">
        <v>1056</v>
      </c>
      <c r="C227" s="332">
        <v>152.02864873028614</v>
      </c>
      <c r="D227" s="332">
        <v>57.952391350371265</v>
      </c>
      <c r="E227" s="332">
        <v>15.679375830343597</v>
      </c>
      <c r="F227" s="332">
        <f t="shared" si="12"/>
        <v>73.63176718071486</v>
      </c>
      <c r="G227" s="332">
        <f>'[11]COMP MILLDDLLS'!H220*'Comp Inv Dir Ope'!$N$9</f>
        <v>484.22459313360963</v>
      </c>
      <c r="H227" s="332">
        <v>0</v>
      </c>
      <c r="I227" s="332">
        <v>15.679375830343597</v>
      </c>
      <c r="J227" s="332">
        <f t="shared" si="13"/>
        <v>15.679375830343597</v>
      </c>
      <c r="K227" s="332"/>
      <c r="L227" s="332">
        <f t="shared" si="14"/>
        <v>62.717505719227681</v>
      </c>
      <c r="M227" s="332">
        <f t="shared" si="15"/>
        <v>78.396881549571276</v>
      </c>
      <c r="N227" s="310"/>
    </row>
    <row r="228" spans="1:15" s="92" customFormat="1" ht="18.75" customHeight="1" x14ac:dyDescent="0.25">
      <c r="A228" s="330">
        <v>306</v>
      </c>
      <c r="B228" s="336" t="s">
        <v>1057</v>
      </c>
      <c r="C228" s="332">
        <v>1333.9940300074861</v>
      </c>
      <c r="D228" s="332">
        <v>230.52609931011858</v>
      </c>
      <c r="E228" s="332">
        <v>98.088020106094518</v>
      </c>
      <c r="F228" s="332">
        <f t="shared" si="12"/>
        <v>328.6141194162131</v>
      </c>
      <c r="G228" s="332">
        <f>'[11]COMP MILLDDLLS'!H221*'Comp Inv Dir Ope'!$N$9</f>
        <v>195.61468260232536</v>
      </c>
      <c r="H228" s="332">
        <v>0</v>
      </c>
      <c r="I228" s="332">
        <v>98.088020106094518</v>
      </c>
      <c r="J228" s="332">
        <f t="shared" si="13"/>
        <v>98.088020106094518</v>
      </c>
      <c r="K228" s="332"/>
      <c r="L228" s="332">
        <f t="shared" si="14"/>
        <v>907.29189048517856</v>
      </c>
      <c r="M228" s="332">
        <f t="shared" si="15"/>
        <v>1005.3799105912731</v>
      </c>
      <c r="N228" s="310"/>
    </row>
    <row r="229" spans="1:15" s="92" customFormat="1" ht="17.649999999999999" customHeight="1" x14ac:dyDescent="0.25">
      <c r="A229" s="330">
        <v>307</v>
      </c>
      <c r="B229" s="336" t="s">
        <v>1058</v>
      </c>
      <c r="C229" s="332">
        <v>1494.2623454541977</v>
      </c>
      <c r="D229" s="332">
        <v>208.3599573133389</v>
      </c>
      <c r="E229" s="332">
        <v>97.777287341685536</v>
      </c>
      <c r="F229" s="332">
        <f t="shared" si="12"/>
        <v>306.13724465502446</v>
      </c>
      <c r="G229" s="332">
        <f>'[11]COMP MILLDDLLS'!H223*'Comp Inv Dir Ope'!$N$9</f>
        <v>78.396881549571276</v>
      </c>
      <c r="H229" s="332">
        <v>0</v>
      </c>
      <c r="I229" s="332">
        <v>92.154262358762665</v>
      </c>
      <c r="J229" s="332">
        <f t="shared" si="13"/>
        <v>92.154262358762665</v>
      </c>
      <c r="K229" s="332"/>
      <c r="L229" s="332">
        <f t="shared" si="14"/>
        <v>1095.9708384404105</v>
      </c>
      <c r="M229" s="332">
        <f t="shared" si="15"/>
        <v>1188.1251007991732</v>
      </c>
      <c r="N229" s="310"/>
    </row>
    <row r="230" spans="1:15" s="94" customFormat="1" ht="17.649999999999999" customHeight="1" x14ac:dyDescent="0.25">
      <c r="A230" s="330">
        <v>308</v>
      </c>
      <c r="B230" s="336" t="s">
        <v>1059</v>
      </c>
      <c r="C230" s="332">
        <v>977.17055565028159</v>
      </c>
      <c r="D230" s="332">
        <v>254.71516332129258</v>
      </c>
      <c r="E230" s="332">
        <v>100.49305899858815</v>
      </c>
      <c r="F230" s="332">
        <f t="shared" si="12"/>
        <v>355.20822231988075</v>
      </c>
      <c r="G230" s="332">
        <f>'[11]COMP MILLDDLLS'!H224*'Comp Inv Dir Ope'!$N$9</f>
        <v>1005.3799105912731</v>
      </c>
      <c r="H230" s="332">
        <v>0</v>
      </c>
      <c r="I230" s="332">
        <v>100.49305899858815</v>
      </c>
      <c r="J230" s="332">
        <f t="shared" si="13"/>
        <v>100.49305899858815</v>
      </c>
      <c r="K230" s="332"/>
      <c r="L230" s="332">
        <f t="shared" si="14"/>
        <v>521.4692743318127</v>
      </c>
      <c r="M230" s="332">
        <f t="shared" si="15"/>
        <v>621.96233333040084</v>
      </c>
      <c r="N230" s="310"/>
    </row>
    <row r="231" spans="1:15" s="94" customFormat="1" ht="17.649999999999999" customHeight="1" x14ac:dyDescent="0.25">
      <c r="A231" s="330">
        <v>309</v>
      </c>
      <c r="B231" s="337" t="s">
        <v>58</v>
      </c>
      <c r="C231" s="332">
        <v>914.29893105596216</v>
      </c>
      <c r="D231" s="332">
        <v>20.686184856042185</v>
      </c>
      <c r="E231" s="332">
        <v>37.689731207202549</v>
      </c>
      <c r="F231" s="332">
        <f t="shared" si="12"/>
        <v>58.37591606324473</v>
      </c>
      <c r="G231" s="332">
        <f>'[11]COMP MILLDDLLS'!H225*'Comp Inv Dir Ope'!$N$9</f>
        <v>1188.1251007991732</v>
      </c>
      <c r="H231" s="332">
        <v>0</v>
      </c>
      <c r="I231" s="332">
        <v>37.78697121956322</v>
      </c>
      <c r="J231" s="332">
        <f t="shared" si="13"/>
        <v>37.78697121956322</v>
      </c>
      <c r="K231" s="332"/>
      <c r="L231" s="339">
        <f t="shared" si="14"/>
        <v>818.13604377315414</v>
      </c>
      <c r="M231" s="339">
        <f t="shared" si="15"/>
        <v>855.92301499271741</v>
      </c>
      <c r="N231" s="310"/>
    </row>
    <row r="232" spans="1:15" s="88" customFormat="1" ht="21.75" customHeight="1" x14ac:dyDescent="0.25">
      <c r="A232" s="330">
        <v>312</v>
      </c>
      <c r="B232" s="336" t="s">
        <v>1060</v>
      </c>
      <c r="C232" s="332">
        <v>498.82047729699826</v>
      </c>
      <c r="D232" s="332">
        <v>19.690282000204633</v>
      </c>
      <c r="E232" s="332">
        <v>27.675785187850032</v>
      </c>
      <c r="F232" s="332">
        <f t="shared" si="12"/>
        <v>47.366067188054664</v>
      </c>
      <c r="G232" s="332">
        <f>'[11]COMP MILLDDLLS'!H226*'Comp Inv Dir Ope'!$N$9</f>
        <v>621.96233333040072</v>
      </c>
      <c r="H232" s="332">
        <v>0</v>
      </c>
      <c r="I232" s="332">
        <v>33.911041150080976</v>
      </c>
      <c r="J232" s="332">
        <f t="shared" si="13"/>
        <v>33.911041150080976</v>
      </c>
      <c r="K232" s="332"/>
      <c r="L232" s="332">
        <f t="shared" si="14"/>
        <v>417.54336895886263</v>
      </c>
      <c r="M232" s="332">
        <f t="shared" si="15"/>
        <v>451.45441010894359</v>
      </c>
      <c r="N232" s="310"/>
      <c r="O232" s="94"/>
    </row>
    <row r="233" spans="1:15" s="94" customFormat="1" ht="17.649999999999999" customHeight="1" x14ac:dyDescent="0.25">
      <c r="A233" s="330">
        <v>314</v>
      </c>
      <c r="B233" s="336" t="s">
        <v>1061</v>
      </c>
      <c r="C233" s="332">
        <v>1804.5206811256742</v>
      </c>
      <c r="D233" s="332">
        <v>71.317605530220305</v>
      </c>
      <c r="E233" s="332">
        <v>62.343552800135171</v>
      </c>
      <c r="F233" s="332">
        <f t="shared" si="12"/>
        <v>133.66115833035548</v>
      </c>
      <c r="G233" s="332"/>
      <c r="H233" s="332">
        <v>0</v>
      </c>
      <c r="I233" s="332">
        <v>59.655195828477829</v>
      </c>
      <c r="J233" s="332">
        <f t="shared" si="13"/>
        <v>59.655195828477829</v>
      </c>
      <c r="K233" s="332"/>
      <c r="L233" s="339">
        <f t="shared" si="14"/>
        <v>1611.2043269668409</v>
      </c>
      <c r="M233" s="339">
        <f t="shared" si="15"/>
        <v>1670.8595227953188</v>
      </c>
      <c r="N233" s="310"/>
      <c r="O233" s="92"/>
    </row>
    <row r="234" spans="1:15" s="88" customFormat="1" ht="17.649999999999999" customHeight="1" x14ac:dyDescent="0.25">
      <c r="A234" s="330">
        <v>316</v>
      </c>
      <c r="B234" s="336" t="s">
        <v>1062</v>
      </c>
      <c r="C234" s="332">
        <v>336.65386816222957</v>
      </c>
      <c r="D234" s="332">
        <v>39.870995783422124</v>
      </c>
      <c r="E234" s="332">
        <v>22.939257821312111</v>
      </c>
      <c r="F234" s="332">
        <f t="shared" si="12"/>
        <v>62.810253604734235</v>
      </c>
      <c r="G234" s="332">
        <f>'[11]COMP MILLDDLLS'!H230*'Comp Inv Dir Ope'!$N$9</f>
        <v>273.8436145574953</v>
      </c>
      <c r="H234" s="332">
        <v>0</v>
      </c>
      <c r="I234" s="332">
        <v>22.939257821312111</v>
      </c>
      <c r="J234" s="332">
        <f t="shared" si="13"/>
        <v>22.939257821312111</v>
      </c>
      <c r="K234" s="332"/>
      <c r="L234" s="332">
        <f t="shared" si="14"/>
        <v>250.90435673618325</v>
      </c>
      <c r="M234" s="332">
        <f t="shared" si="15"/>
        <v>273.84361455749536</v>
      </c>
      <c r="N234" s="310"/>
      <c r="O234" s="94"/>
    </row>
    <row r="235" spans="1:15" s="88" customFormat="1" ht="17.649999999999999" customHeight="1" x14ac:dyDescent="0.25">
      <c r="A235" s="330">
        <v>317</v>
      </c>
      <c r="B235" s="336" t="s">
        <v>1063</v>
      </c>
      <c r="C235" s="332">
        <v>1265.0237196699402</v>
      </c>
      <c r="D235" s="332">
        <v>202.43837441922932</v>
      </c>
      <c r="E235" s="332">
        <v>89.078781143032685</v>
      </c>
      <c r="F235" s="332">
        <f t="shared" si="12"/>
        <v>291.51715556226202</v>
      </c>
      <c r="G235" s="332">
        <f>'[11]COMP MILLDDLLS'!H231*'Comp Inv Dir Ope'!$N$9</f>
        <v>973.50656410767817</v>
      </c>
      <c r="H235" s="332">
        <v>0</v>
      </c>
      <c r="I235" s="332">
        <v>89.078781143032685</v>
      </c>
      <c r="J235" s="332">
        <f t="shared" si="13"/>
        <v>89.078781143032685</v>
      </c>
      <c r="K235" s="332"/>
      <c r="L235" s="332">
        <f t="shared" si="14"/>
        <v>884.42778296464553</v>
      </c>
      <c r="M235" s="332">
        <f t="shared" si="15"/>
        <v>973.50656410767817</v>
      </c>
      <c r="N235" s="310"/>
      <c r="O235" s="94"/>
    </row>
    <row r="236" spans="1:15" s="88" customFormat="1" ht="17.649999999999999" customHeight="1" x14ac:dyDescent="0.25">
      <c r="A236" s="330">
        <v>318</v>
      </c>
      <c r="B236" s="336" t="s">
        <v>1064</v>
      </c>
      <c r="C236" s="332">
        <v>283.53243452274137</v>
      </c>
      <c r="D236" s="332">
        <v>73.38583118205301</v>
      </c>
      <c r="E236" s="332">
        <v>29.354332472821202</v>
      </c>
      <c r="F236" s="332">
        <f t="shared" si="12"/>
        <v>102.74016365487421</v>
      </c>
      <c r="G236" s="332">
        <f>'[11]COMP MILLDDLLS'!H232*'Comp Inv Dir Ope'!$N$9</f>
        <v>180.79227086786716</v>
      </c>
      <c r="H236" s="332">
        <v>0</v>
      </c>
      <c r="I236" s="332">
        <v>29.354332472821202</v>
      </c>
      <c r="J236" s="332">
        <f t="shared" si="13"/>
        <v>29.354332472821202</v>
      </c>
      <c r="K236" s="332"/>
      <c r="L236" s="332">
        <f t="shared" si="14"/>
        <v>151.43793839504596</v>
      </c>
      <c r="M236" s="332">
        <f t="shared" si="15"/>
        <v>180.79227086786716</v>
      </c>
      <c r="N236" s="310"/>
      <c r="O236" s="94"/>
    </row>
    <row r="237" spans="1:15" s="88" customFormat="1" ht="17.649999999999999" customHeight="1" x14ac:dyDescent="0.25">
      <c r="A237" s="330">
        <v>319</v>
      </c>
      <c r="B237" s="336" t="s">
        <v>1065</v>
      </c>
      <c r="C237" s="332">
        <v>849.03713876701124</v>
      </c>
      <c r="D237" s="332">
        <v>169.80742775539758</v>
      </c>
      <c r="E237" s="332">
        <v>84.903713877698792</v>
      </c>
      <c r="F237" s="332">
        <f t="shared" si="12"/>
        <v>254.71114163309636</v>
      </c>
      <c r="G237" s="332">
        <f>'[11]COMP MILLDDLLS'!H233*'Comp Inv Dir Ope'!$N$9</f>
        <v>594.32599713391494</v>
      </c>
      <c r="H237" s="332">
        <v>0</v>
      </c>
      <c r="I237" s="332">
        <v>84.903713877698792</v>
      </c>
      <c r="J237" s="332">
        <f t="shared" si="13"/>
        <v>84.903713877698792</v>
      </c>
      <c r="K237" s="332"/>
      <c r="L237" s="332">
        <f t="shared" si="14"/>
        <v>509.42228325621602</v>
      </c>
      <c r="M237" s="332">
        <f t="shared" si="15"/>
        <v>594.32599713391483</v>
      </c>
      <c r="N237" s="310"/>
      <c r="O237" s="94"/>
    </row>
    <row r="238" spans="1:15" s="88" customFormat="1" ht="17.649999999999999" customHeight="1" x14ac:dyDescent="0.25">
      <c r="A238" s="330">
        <v>320</v>
      </c>
      <c r="B238" s="336" t="s">
        <v>1066</v>
      </c>
      <c r="C238" s="332">
        <v>1141.2883571403918</v>
      </c>
      <c r="D238" s="332">
        <v>149.23860921467639</v>
      </c>
      <c r="E238" s="332">
        <v>71.038696238623984</v>
      </c>
      <c r="F238" s="332">
        <f t="shared" si="12"/>
        <v>220.27730545330036</v>
      </c>
      <c r="G238" s="332">
        <f>'[11]COMP MILLDDLLS'!H234*'Comp Inv Dir Ope'!$N$9</f>
        <v>921.01105168709159</v>
      </c>
      <c r="H238" s="332">
        <v>0</v>
      </c>
      <c r="I238" s="332">
        <v>70.359146821265071</v>
      </c>
      <c r="J238" s="332">
        <f t="shared" si="13"/>
        <v>70.359146821265071</v>
      </c>
      <c r="K238" s="332"/>
      <c r="L238" s="332">
        <f t="shared" si="14"/>
        <v>850.65190486582628</v>
      </c>
      <c r="M238" s="332">
        <f t="shared" si="15"/>
        <v>921.01105168709137</v>
      </c>
      <c r="N238" s="310"/>
      <c r="O238" s="94"/>
    </row>
    <row r="239" spans="1:15" s="88" customFormat="1" ht="30.75" customHeight="1" x14ac:dyDescent="0.25">
      <c r="A239" s="330">
        <v>322</v>
      </c>
      <c r="B239" s="336" t="s">
        <v>1067</v>
      </c>
      <c r="C239" s="332">
        <v>8342.1745359990782</v>
      </c>
      <c r="D239" s="332">
        <v>631.46497139106771</v>
      </c>
      <c r="E239" s="332">
        <v>395.6712060352034</v>
      </c>
      <c r="F239" s="332">
        <f t="shared" si="12"/>
        <v>1027.1361774262712</v>
      </c>
      <c r="G239" s="332"/>
      <c r="H239" s="332">
        <v>0</v>
      </c>
      <c r="I239" s="332">
        <v>395.6712060352034</v>
      </c>
      <c r="J239" s="332">
        <f t="shared" si="13"/>
        <v>395.6712060352034</v>
      </c>
      <c r="K239" s="332"/>
      <c r="L239" s="332">
        <f t="shared" si="14"/>
        <v>6919.367152537603</v>
      </c>
      <c r="M239" s="332">
        <f t="shared" si="15"/>
        <v>7315.0383585728068</v>
      </c>
      <c r="N239" s="310"/>
      <c r="O239" s="94"/>
    </row>
    <row r="240" spans="1:15" s="88" customFormat="1" ht="30.75" customHeight="1" x14ac:dyDescent="0.25">
      <c r="A240" s="330">
        <v>328</v>
      </c>
      <c r="B240" s="337" t="s">
        <v>1068</v>
      </c>
      <c r="C240" s="332">
        <v>85.414356118290911</v>
      </c>
      <c r="D240" s="332">
        <v>0.10110227946858871</v>
      </c>
      <c r="E240" s="332">
        <v>2.8712615057500108</v>
      </c>
      <c r="F240" s="332">
        <f t="shared" si="12"/>
        <v>2.9723637852185996</v>
      </c>
      <c r="G240" s="332"/>
      <c r="H240" s="332">
        <v>0</v>
      </c>
      <c r="I240" s="332">
        <v>2.8437616876189082</v>
      </c>
      <c r="J240" s="332">
        <f t="shared" si="13"/>
        <v>2.8437616876189082</v>
      </c>
      <c r="K240" s="332"/>
      <c r="L240" s="332">
        <f t="shared" si="14"/>
        <v>79.598230645453398</v>
      </c>
      <c r="M240" s="332">
        <f t="shared" si="15"/>
        <v>82.441992333072307</v>
      </c>
      <c r="N240" s="310"/>
      <c r="O240" s="94"/>
    </row>
    <row r="241" spans="1:15" s="88" customFormat="1" ht="14.25" customHeight="1" x14ac:dyDescent="0.25">
      <c r="A241" s="330">
        <v>336</v>
      </c>
      <c r="B241" s="337" t="s">
        <v>1069</v>
      </c>
      <c r="C241" s="332">
        <v>1203.0937131114842</v>
      </c>
      <c r="D241" s="332">
        <v>29.42356740237296</v>
      </c>
      <c r="E241" s="332">
        <v>40.571942171263672</v>
      </c>
      <c r="F241" s="332">
        <f t="shared" si="12"/>
        <v>69.995509573636639</v>
      </c>
      <c r="G241" s="332"/>
      <c r="H241" s="332">
        <v>0</v>
      </c>
      <c r="I241" s="332">
        <v>61.162669752440799</v>
      </c>
      <c r="J241" s="332">
        <f t="shared" si="13"/>
        <v>61.162669752440799</v>
      </c>
      <c r="K241" s="332"/>
      <c r="L241" s="332">
        <f t="shared" ref="L241" si="16">SUM(C241-F241-J241)</f>
        <v>1071.935533785407</v>
      </c>
      <c r="M241" s="332">
        <f t="shared" si="15"/>
        <v>1133.0982035378477</v>
      </c>
      <c r="N241" s="310"/>
      <c r="O241" s="94"/>
    </row>
    <row r="242" spans="1:15" s="88" customFormat="1" ht="30.75" customHeight="1" x14ac:dyDescent="0.25">
      <c r="A242" s="330">
        <v>339</v>
      </c>
      <c r="B242" s="336" t="s">
        <v>1070</v>
      </c>
      <c r="C242" s="332">
        <v>10301.505260093491</v>
      </c>
      <c r="D242" s="332">
        <v>261.65272651595302</v>
      </c>
      <c r="E242" s="332">
        <v>510.04685191612271</v>
      </c>
      <c r="F242" s="332">
        <f t="shared" si="12"/>
        <v>771.69957843207567</v>
      </c>
      <c r="G242" s="332"/>
      <c r="H242" s="332">
        <v>0</v>
      </c>
      <c r="I242" s="332">
        <v>484.04778020650264</v>
      </c>
      <c r="J242" s="332">
        <f t="shared" si="13"/>
        <v>484.04778020650264</v>
      </c>
      <c r="K242" s="332"/>
      <c r="L242" s="332">
        <f t="shared" si="14"/>
        <v>9045.7579014549119</v>
      </c>
      <c r="M242" s="332">
        <f t="shared" si="15"/>
        <v>9529.8056816614153</v>
      </c>
      <c r="N242" s="310"/>
      <c r="O242" s="94"/>
    </row>
    <row r="243" spans="1:15" s="92" customFormat="1" ht="17.649999999999999" customHeight="1" x14ac:dyDescent="0.25">
      <c r="A243" s="340">
        <v>28</v>
      </c>
      <c r="B243" s="341" t="s">
        <v>1071</v>
      </c>
      <c r="C243" s="342">
        <f>'[11]COMP MILLDDLLS'!D240*'Comp Inv Dir Ope'!$N$9</f>
        <v>72066.293875302479</v>
      </c>
      <c r="D243" s="329">
        <f t="shared" ref="D243:M243" si="17">SUM(D244:D271)</f>
        <v>11764.243066731269</v>
      </c>
      <c r="E243" s="329">
        <f t="shared" si="17"/>
        <v>4210.6724013938228</v>
      </c>
      <c r="F243" s="329">
        <f t="shared" si="17"/>
        <v>15974.915468125095</v>
      </c>
      <c r="G243" s="329">
        <f t="shared" si="17"/>
        <v>0</v>
      </c>
      <c r="H243" s="329">
        <f t="shared" si="17"/>
        <v>0</v>
      </c>
      <c r="I243" s="329">
        <f t="shared" si="17"/>
        <v>4600.2802870583873</v>
      </c>
      <c r="J243" s="329">
        <f t="shared" si="17"/>
        <v>4600.2802870583873</v>
      </c>
      <c r="K243" s="329">
        <f>SUM(K244:K271)</f>
        <v>0</v>
      </c>
      <c r="L243" s="329">
        <f t="shared" si="17"/>
        <v>51491.098120119015</v>
      </c>
      <c r="M243" s="329">
        <f t="shared" si="17"/>
        <v>56091.378407177406</v>
      </c>
      <c r="N243" s="317"/>
    </row>
    <row r="244" spans="1:15" s="92" customFormat="1" ht="17.649999999999999" customHeight="1" x14ac:dyDescent="0.25">
      <c r="A244" s="330">
        <v>171</v>
      </c>
      <c r="B244" s="331" t="s">
        <v>1072</v>
      </c>
      <c r="C244" s="332">
        <v>8851.1839831204634</v>
      </c>
      <c r="D244" s="332">
        <v>1211.8710890750608</v>
      </c>
      <c r="E244" s="332">
        <v>552.07950584070932</v>
      </c>
      <c r="F244" s="343">
        <f t="shared" ref="F244:F271" si="18">+D244+E244</f>
        <v>1763.9505949157701</v>
      </c>
      <c r="G244" s="332"/>
      <c r="H244" s="332">
        <v>0</v>
      </c>
      <c r="I244" s="332">
        <v>539.49827747987933</v>
      </c>
      <c r="J244" s="332">
        <f t="shared" ref="J244:J271" si="19">+H244+I244</f>
        <v>539.49827747987933</v>
      </c>
      <c r="K244" s="332"/>
      <c r="L244" s="339">
        <f t="shared" ref="L244:L271" si="20">SUM(C244-F244-J244)</f>
        <v>6547.7351107248141</v>
      </c>
      <c r="M244" s="339">
        <f t="shared" ref="M244:M271" si="21">J244+L244</f>
        <v>7087.2333882046933</v>
      </c>
      <c r="N244" s="310"/>
    </row>
    <row r="245" spans="1:15" s="92" customFormat="1" ht="17.649999999999999" customHeight="1" x14ac:dyDescent="0.25">
      <c r="A245" s="330">
        <v>188</v>
      </c>
      <c r="B245" s="331" t="s">
        <v>29</v>
      </c>
      <c r="C245" s="332">
        <v>3311.9897728425849</v>
      </c>
      <c r="D245" s="332">
        <v>2518.7050399836398</v>
      </c>
      <c r="E245" s="332">
        <v>284.28989064008442</v>
      </c>
      <c r="F245" s="343">
        <f t="shared" si="18"/>
        <v>2802.994930623724</v>
      </c>
      <c r="G245" s="332"/>
      <c r="H245" s="332">
        <v>0</v>
      </c>
      <c r="I245" s="332">
        <v>229.32424513008417</v>
      </c>
      <c r="J245" s="332">
        <f t="shared" si="19"/>
        <v>229.32424513008417</v>
      </c>
      <c r="K245" s="332"/>
      <c r="L245" s="339">
        <f t="shared" si="20"/>
        <v>279.67059708877673</v>
      </c>
      <c r="M245" s="339">
        <f t="shared" si="21"/>
        <v>508.99484221886087</v>
      </c>
      <c r="N245" s="310"/>
    </row>
    <row r="246" spans="1:15" s="92" customFormat="1" ht="17.649999999999999" customHeight="1" x14ac:dyDescent="0.25">
      <c r="A246" s="330">
        <v>209</v>
      </c>
      <c r="B246" s="336" t="s">
        <v>1073</v>
      </c>
      <c r="C246" s="332">
        <v>996.29237317425714</v>
      </c>
      <c r="D246" s="332">
        <v>575.05164901118144</v>
      </c>
      <c r="E246" s="332">
        <v>83.668264275881356</v>
      </c>
      <c r="F246" s="343">
        <f t="shared" si="18"/>
        <v>658.71991328706281</v>
      </c>
      <c r="G246" s="332"/>
      <c r="H246" s="332">
        <v>0</v>
      </c>
      <c r="I246" s="332">
        <v>60.46381579815754</v>
      </c>
      <c r="J246" s="332">
        <f t="shared" si="19"/>
        <v>60.46381579815754</v>
      </c>
      <c r="K246" s="332"/>
      <c r="L246" s="339">
        <f t="shared" si="20"/>
        <v>277.10864408903677</v>
      </c>
      <c r="M246" s="339">
        <f t="shared" si="21"/>
        <v>337.57245988719433</v>
      </c>
      <c r="N246" s="310"/>
    </row>
    <row r="247" spans="1:15" s="92" customFormat="1" ht="17.649999999999999" customHeight="1" x14ac:dyDescent="0.25">
      <c r="A247" s="330">
        <v>212</v>
      </c>
      <c r="B247" s="337" t="s">
        <v>1074</v>
      </c>
      <c r="C247" s="332">
        <v>691.53464796737592</v>
      </c>
      <c r="D247" s="332">
        <v>599.23920419217109</v>
      </c>
      <c r="E247" s="332">
        <v>74.90490018266317</v>
      </c>
      <c r="F247" s="343">
        <f t="shared" si="18"/>
        <v>674.14410437483423</v>
      </c>
      <c r="G247" s="332"/>
      <c r="H247" s="332">
        <v>0</v>
      </c>
      <c r="I247" s="332">
        <v>17.3905435925417</v>
      </c>
      <c r="J247" s="332">
        <f t="shared" si="19"/>
        <v>17.3905435925417</v>
      </c>
      <c r="K247" s="332"/>
      <c r="L247" s="339">
        <f t="shared" si="20"/>
        <v>-1.0658141036401503E-14</v>
      </c>
      <c r="M247" s="339">
        <f t="shared" si="21"/>
        <v>17.39054359254169</v>
      </c>
      <c r="N247" s="310"/>
    </row>
    <row r="248" spans="1:15" s="92" customFormat="1" ht="17.649999999999999" customHeight="1" x14ac:dyDescent="0.25">
      <c r="A248" s="330">
        <v>214</v>
      </c>
      <c r="B248" s="336" t="s">
        <v>1075</v>
      </c>
      <c r="C248" s="332">
        <v>2085.2013533667719</v>
      </c>
      <c r="D248" s="332">
        <v>1417.9656456925622</v>
      </c>
      <c r="E248" s="332">
        <v>212.537610919793</v>
      </c>
      <c r="F248" s="343">
        <f t="shared" si="18"/>
        <v>1630.5032566123552</v>
      </c>
      <c r="G248" s="332"/>
      <c r="H248" s="332">
        <v>0</v>
      </c>
      <c r="I248" s="332">
        <v>148.34291248863934</v>
      </c>
      <c r="J248" s="332">
        <f t="shared" si="19"/>
        <v>148.34291248863934</v>
      </c>
      <c r="K248" s="332"/>
      <c r="L248" s="339">
        <f t="shared" si="20"/>
        <v>306.35518426577727</v>
      </c>
      <c r="M248" s="339">
        <f t="shared" si="21"/>
        <v>454.69809675441661</v>
      </c>
      <c r="N248" s="310"/>
    </row>
    <row r="249" spans="1:15" s="92" customFormat="1" ht="17.649999999999999" customHeight="1" x14ac:dyDescent="0.25">
      <c r="A249" s="330">
        <v>245</v>
      </c>
      <c r="B249" s="336" t="s">
        <v>1076</v>
      </c>
      <c r="C249" s="332">
        <v>754.63035377824167</v>
      </c>
      <c r="D249" s="332">
        <v>421.52143723803709</v>
      </c>
      <c r="E249" s="332">
        <v>72.856806765735897</v>
      </c>
      <c r="F249" s="343">
        <f t="shared" si="18"/>
        <v>494.37824400377298</v>
      </c>
      <c r="G249" s="332"/>
      <c r="H249" s="332">
        <v>0</v>
      </c>
      <c r="I249" s="332">
        <v>60.409771887573925</v>
      </c>
      <c r="J249" s="332">
        <f t="shared" si="19"/>
        <v>60.409771887573925</v>
      </c>
      <c r="K249" s="332"/>
      <c r="L249" s="339">
        <f t="shared" si="20"/>
        <v>199.84233788689477</v>
      </c>
      <c r="M249" s="339">
        <f t="shared" si="21"/>
        <v>260.25210977446869</v>
      </c>
      <c r="N249" s="310"/>
    </row>
    <row r="250" spans="1:15" s="92" customFormat="1" ht="17.649999999999999" customHeight="1" x14ac:dyDescent="0.25">
      <c r="A250" s="330">
        <v>249</v>
      </c>
      <c r="B250" s="336" t="s">
        <v>1077</v>
      </c>
      <c r="C250" s="332">
        <v>836.9116822005891</v>
      </c>
      <c r="D250" s="332">
        <v>338.00617857483667</v>
      </c>
      <c r="E250" s="332">
        <v>69.49315424498964</v>
      </c>
      <c r="F250" s="343">
        <f t="shared" si="18"/>
        <v>407.49933281982629</v>
      </c>
      <c r="G250" s="332"/>
      <c r="H250" s="332">
        <v>0</v>
      </c>
      <c r="I250" s="332">
        <v>53.980268024985328</v>
      </c>
      <c r="J250" s="332">
        <f t="shared" si="19"/>
        <v>53.980268024985328</v>
      </c>
      <c r="K250" s="332"/>
      <c r="L250" s="339">
        <f t="shared" si="20"/>
        <v>375.43208135577748</v>
      </c>
      <c r="M250" s="339">
        <f t="shared" si="21"/>
        <v>429.41234938076281</v>
      </c>
      <c r="N250" s="310"/>
    </row>
    <row r="251" spans="1:15" s="92" customFormat="1" ht="17.649999999999999" customHeight="1" x14ac:dyDescent="0.25">
      <c r="A251" s="330">
        <v>261</v>
      </c>
      <c r="B251" s="337" t="s">
        <v>1078</v>
      </c>
      <c r="C251" s="332">
        <v>7103.2845019825145</v>
      </c>
      <c r="D251" s="332">
        <v>2395.0438068723811</v>
      </c>
      <c r="E251" s="332">
        <v>655.82169215340662</v>
      </c>
      <c r="F251" s="343">
        <f t="shared" si="18"/>
        <v>3050.8654990257878</v>
      </c>
      <c r="G251" s="332"/>
      <c r="H251" s="332">
        <v>0</v>
      </c>
      <c r="I251" s="332">
        <v>608.7750848168472</v>
      </c>
      <c r="J251" s="332">
        <f t="shared" si="19"/>
        <v>608.7750848168472</v>
      </c>
      <c r="K251" s="332"/>
      <c r="L251" s="339">
        <f t="shared" si="20"/>
        <v>3443.6439181398796</v>
      </c>
      <c r="M251" s="339">
        <f t="shared" si="21"/>
        <v>4052.4190029567267</v>
      </c>
      <c r="N251" s="310"/>
    </row>
    <row r="252" spans="1:15" s="92" customFormat="1" ht="17.649999999999999" customHeight="1" x14ac:dyDescent="0.25">
      <c r="A252" s="330">
        <v>264</v>
      </c>
      <c r="B252" s="337" t="s">
        <v>41</v>
      </c>
      <c r="C252" s="332">
        <v>11258.150167671083</v>
      </c>
      <c r="D252" s="332">
        <v>1225.4366713918778</v>
      </c>
      <c r="E252" s="332">
        <v>851.87123131669534</v>
      </c>
      <c r="F252" s="343">
        <f t="shared" si="18"/>
        <v>2077.3079027085732</v>
      </c>
      <c r="G252" s="332"/>
      <c r="H252" s="332">
        <v>0</v>
      </c>
      <c r="I252" s="332">
        <v>835.23545320129779</v>
      </c>
      <c r="J252" s="332">
        <f t="shared" si="19"/>
        <v>835.23545320129779</v>
      </c>
      <c r="K252" s="332"/>
      <c r="L252" s="339">
        <f t="shared" si="20"/>
        <v>8345.6068117612122</v>
      </c>
      <c r="M252" s="339">
        <f t="shared" si="21"/>
        <v>9180.8422649625099</v>
      </c>
      <c r="N252" s="310"/>
    </row>
    <row r="253" spans="1:15" s="94" customFormat="1" ht="17.649999999999999" customHeight="1" x14ac:dyDescent="0.25">
      <c r="A253" s="330">
        <v>266</v>
      </c>
      <c r="B253" s="337" t="s">
        <v>42</v>
      </c>
      <c r="C253" s="332">
        <v>593.92723601826754</v>
      </c>
      <c r="D253" s="332">
        <v>0</v>
      </c>
      <c r="E253" s="332">
        <v>26.799463656781775</v>
      </c>
      <c r="F253" s="343">
        <f t="shared" si="18"/>
        <v>26.799463656781775</v>
      </c>
      <c r="G253" s="332"/>
      <c r="H253" s="332">
        <v>0</v>
      </c>
      <c r="I253" s="332">
        <v>51.794829581467553</v>
      </c>
      <c r="J253" s="332">
        <f t="shared" si="19"/>
        <v>51.794829581467553</v>
      </c>
      <c r="K253" s="332"/>
      <c r="L253" s="339">
        <f t="shared" si="20"/>
        <v>515.33294278001824</v>
      </c>
      <c r="M253" s="339">
        <f t="shared" si="21"/>
        <v>567.12777236148577</v>
      </c>
      <c r="N253" s="310"/>
      <c r="O253" s="92"/>
    </row>
    <row r="254" spans="1:15" s="94" customFormat="1" ht="17.649999999999999" customHeight="1" x14ac:dyDescent="0.25">
      <c r="A254" s="330">
        <v>273</v>
      </c>
      <c r="B254" s="337" t="s">
        <v>1079</v>
      </c>
      <c r="C254" s="332">
        <v>630.37356805398247</v>
      </c>
      <c r="D254" s="332">
        <v>122.56782526355698</v>
      </c>
      <c r="E254" s="332">
        <v>53.936070166315645</v>
      </c>
      <c r="F254" s="343">
        <f t="shared" si="18"/>
        <v>176.50389542987261</v>
      </c>
      <c r="G254" s="332"/>
      <c r="H254" s="332">
        <v>0</v>
      </c>
      <c r="I254" s="332">
        <v>50.888702966448768</v>
      </c>
      <c r="J254" s="332">
        <f t="shared" si="19"/>
        <v>50.888702966448768</v>
      </c>
      <c r="K254" s="332"/>
      <c r="L254" s="339">
        <f t="shared" si="20"/>
        <v>402.98096965766109</v>
      </c>
      <c r="M254" s="339">
        <f t="shared" si="21"/>
        <v>453.86967262410985</v>
      </c>
      <c r="N254" s="310"/>
      <c r="O254" s="92"/>
    </row>
    <row r="255" spans="1:15" s="94" customFormat="1" ht="17.649999999999999" customHeight="1" x14ac:dyDescent="0.25">
      <c r="A255" s="330">
        <v>274</v>
      </c>
      <c r="B255" s="337" t="s">
        <v>45</v>
      </c>
      <c r="C255" s="332">
        <v>1695.2348973392702</v>
      </c>
      <c r="D255" s="332">
        <v>521.68808050872769</v>
      </c>
      <c r="E255" s="332">
        <v>153.33596970252378</v>
      </c>
      <c r="F255" s="343">
        <f t="shared" si="18"/>
        <v>675.02405021125151</v>
      </c>
      <c r="G255" s="332"/>
      <c r="H255" s="332">
        <v>0</v>
      </c>
      <c r="I255" s="332">
        <v>155.13470842009647</v>
      </c>
      <c r="J255" s="332">
        <f t="shared" si="19"/>
        <v>155.13470842009647</v>
      </c>
      <c r="K255" s="332"/>
      <c r="L255" s="339">
        <f t="shared" si="20"/>
        <v>865.07613870792227</v>
      </c>
      <c r="M255" s="339">
        <f t="shared" si="21"/>
        <v>1020.2108471280187</v>
      </c>
      <c r="N255" s="310"/>
      <c r="O255" s="92"/>
    </row>
    <row r="256" spans="1:15" s="94" customFormat="1" ht="17.649999999999999" customHeight="1" x14ac:dyDescent="0.25">
      <c r="A256" s="330">
        <v>278</v>
      </c>
      <c r="B256" s="337" t="s">
        <v>47</v>
      </c>
      <c r="C256" s="332">
        <v>4032.8727999999996</v>
      </c>
      <c r="D256" s="332">
        <v>33.607273270515996</v>
      </c>
      <c r="E256" s="332">
        <v>151.23272981154798</v>
      </c>
      <c r="F256" s="343">
        <f t="shared" si="18"/>
        <v>184.84000308206399</v>
      </c>
      <c r="G256" s="332"/>
      <c r="H256" s="332">
        <v>0</v>
      </c>
      <c r="I256" s="332">
        <v>201.64363981154798</v>
      </c>
      <c r="J256" s="332">
        <f t="shared" si="19"/>
        <v>201.64363981154798</v>
      </c>
      <c r="K256" s="332"/>
      <c r="L256" s="339">
        <f t="shared" si="20"/>
        <v>3646.3891571063878</v>
      </c>
      <c r="M256" s="339">
        <f t="shared" si="21"/>
        <v>3848.0327969179357</v>
      </c>
      <c r="N256" s="310"/>
      <c r="O256" s="92"/>
    </row>
    <row r="257" spans="1:15" s="94" customFormat="1" ht="17.649999999999999" customHeight="1" x14ac:dyDescent="0.25">
      <c r="A257" s="330">
        <v>280</v>
      </c>
      <c r="B257" s="337" t="s">
        <v>1080</v>
      </c>
      <c r="C257" s="332">
        <v>366.46011163676678</v>
      </c>
      <c r="D257" s="332">
        <v>60.415651059886947</v>
      </c>
      <c r="E257" s="332">
        <v>27.987335170725913</v>
      </c>
      <c r="F257" s="343">
        <f t="shared" si="18"/>
        <v>88.402986230612868</v>
      </c>
      <c r="G257" s="332"/>
      <c r="H257" s="332">
        <v>0</v>
      </c>
      <c r="I257" s="332">
        <v>27.589436069150743</v>
      </c>
      <c r="J257" s="332">
        <f t="shared" si="19"/>
        <v>27.589436069150743</v>
      </c>
      <c r="K257" s="332"/>
      <c r="L257" s="339">
        <f t="shared" si="20"/>
        <v>250.46768933700315</v>
      </c>
      <c r="M257" s="339">
        <f t="shared" si="21"/>
        <v>278.05712540615389</v>
      </c>
      <c r="N257" s="310"/>
      <c r="O257" s="92"/>
    </row>
    <row r="258" spans="1:15" s="94" customFormat="1" ht="17.649999999999999" customHeight="1" x14ac:dyDescent="0.25">
      <c r="A258" s="330">
        <v>281</v>
      </c>
      <c r="B258" s="337" t="s">
        <v>1081</v>
      </c>
      <c r="C258" s="332">
        <v>1625.9075516452469</v>
      </c>
      <c r="D258" s="332">
        <v>75.857948280452348</v>
      </c>
      <c r="E258" s="332">
        <v>102.48746590819736</v>
      </c>
      <c r="F258" s="343">
        <f t="shared" si="18"/>
        <v>178.34541418864973</v>
      </c>
      <c r="G258" s="332"/>
      <c r="H258" s="332">
        <v>0</v>
      </c>
      <c r="I258" s="332">
        <v>90.230111540571642</v>
      </c>
      <c r="J258" s="332">
        <f t="shared" si="19"/>
        <v>90.230111540571642</v>
      </c>
      <c r="K258" s="332"/>
      <c r="L258" s="339">
        <f t="shared" si="20"/>
        <v>1357.3320259160255</v>
      </c>
      <c r="M258" s="339">
        <f t="shared" si="21"/>
        <v>1447.5621374565972</v>
      </c>
      <c r="N258" s="310"/>
      <c r="O258" s="92"/>
    </row>
    <row r="259" spans="1:15" s="94" customFormat="1" ht="17.649999999999999" customHeight="1" x14ac:dyDescent="0.25">
      <c r="A259" s="330">
        <v>282</v>
      </c>
      <c r="B259" s="337" t="s">
        <v>50</v>
      </c>
      <c r="C259" s="332">
        <v>300.92537213186728</v>
      </c>
      <c r="D259" s="332">
        <v>3.088613880547701</v>
      </c>
      <c r="E259" s="332">
        <v>14.148997625351402</v>
      </c>
      <c r="F259" s="343">
        <f t="shared" si="18"/>
        <v>17.237611505899103</v>
      </c>
      <c r="G259" s="332"/>
      <c r="H259" s="332">
        <v>0</v>
      </c>
      <c r="I259" s="332">
        <v>14.148997625351402</v>
      </c>
      <c r="J259" s="332">
        <f t="shared" si="19"/>
        <v>14.148997625351402</v>
      </c>
      <c r="K259" s="332"/>
      <c r="L259" s="339">
        <f t="shared" si="20"/>
        <v>269.53876300061677</v>
      </c>
      <c r="M259" s="339">
        <f t="shared" si="21"/>
        <v>283.68776062596817</v>
      </c>
      <c r="N259" s="310"/>
      <c r="O259" s="92"/>
    </row>
    <row r="260" spans="1:15" s="94" customFormat="1" ht="17.649999999999999" customHeight="1" x14ac:dyDescent="0.25">
      <c r="A260" s="330">
        <v>284</v>
      </c>
      <c r="B260" s="337" t="s">
        <v>1082</v>
      </c>
      <c r="C260" s="332">
        <v>810.15514799999994</v>
      </c>
      <c r="D260" s="332">
        <v>127.919233954248</v>
      </c>
      <c r="E260" s="332">
        <v>85.27948930283199</v>
      </c>
      <c r="F260" s="343">
        <f t="shared" si="18"/>
        <v>213.19872325707999</v>
      </c>
      <c r="G260" s="332"/>
      <c r="H260" s="332">
        <v>0</v>
      </c>
      <c r="I260" s="332">
        <v>85.27948930283199</v>
      </c>
      <c r="J260" s="332">
        <f t="shared" si="19"/>
        <v>85.27948930283199</v>
      </c>
      <c r="K260" s="332"/>
      <c r="L260" s="339">
        <f t="shared" si="20"/>
        <v>511.67693544008796</v>
      </c>
      <c r="M260" s="339">
        <f t="shared" si="21"/>
        <v>596.95642474291992</v>
      </c>
      <c r="N260" s="310"/>
      <c r="O260" s="92"/>
    </row>
    <row r="261" spans="1:15" s="94" customFormat="1" ht="17.649999999999999" customHeight="1" x14ac:dyDescent="0.25">
      <c r="A261" s="330">
        <v>296</v>
      </c>
      <c r="B261" s="337" t="s">
        <v>54</v>
      </c>
      <c r="C261" s="332">
        <v>9144.8160810984955</v>
      </c>
      <c r="D261" s="332">
        <v>0</v>
      </c>
      <c r="E261" s="332">
        <v>355.85405517008928</v>
      </c>
      <c r="F261" s="343">
        <f t="shared" si="18"/>
        <v>355.85405517008928</v>
      </c>
      <c r="G261" s="332"/>
      <c r="H261" s="332">
        <v>0</v>
      </c>
      <c r="I261" s="332">
        <v>717.2121926436447</v>
      </c>
      <c r="J261" s="332">
        <f t="shared" si="19"/>
        <v>717.2121926436447</v>
      </c>
      <c r="K261" s="332"/>
      <c r="L261" s="339">
        <f t="shared" si="20"/>
        <v>8071.7498332847608</v>
      </c>
      <c r="M261" s="339">
        <f t="shared" si="21"/>
        <v>8788.9620259284056</v>
      </c>
      <c r="N261" s="310"/>
      <c r="O261" s="92"/>
    </row>
    <row r="262" spans="1:15" s="94" customFormat="1" ht="17.649999999999999" customHeight="1" x14ac:dyDescent="0.25">
      <c r="A262" s="330">
        <v>297</v>
      </c>
      <c r="B262" s="337" t="s">
        <v>1083</v>
      </c>
      <c r="C262" s="332">
        <v>1784.4049952300231</v>
      </c>
      <c r="D262" s="332">
        <v>70.466084762807583</v>
      </c>
      <c r="E262" s="332">
        <v>74.630806867409234</v>
      </c>
      <c r="F262" s="343">
        <f t="shared" si="18"/>
        <v>145.09689163021682</v>
      </c>
      <c r="G262" s="332"/>
      <c r="H262" s="332">
        <v>0</v>
      </c>
      <c r="I262" s="332">
        <v>70.772630250198958</v>
      </c>
      <c r="J262" s="332">
        <f t="shared" si="19"/>
        <v>70.772630250198958</v>
      </c>
      <c r="K262" s="332"/>
      <c r="L262" s="339">
        <f t="shared" si="20"/>
        <v>1568.5354733496074</v>
      </c>
      <c r="M262" s="339">
        <f t="shared" si="21"/>
        <v>1639.3081035998064</v>
      </c>
      <c r="N262" s="310"/>
      <c r="O262" s="92"/>
    </row>
    <row r="263" spans="1:15" s="94" customFormat="1" ht="17.649999999999999" customHeight="1" x14ac:dyDescent="0.25">
      <c r="A263" s="330">
        <v>310</v>
      </c>
      <c r="B263" s="336" t="s">
        <v>59</v>
      </c>
      <c r="C263" s="332">
        <v>350.11752946284605</v>
      </c>
      <c r="D263" s="332">
        <v>16.389169790049387</v>
      </c>
      <c r="E263" s="332">
        <v>24.76583126305913</v>
      </c>
      <c r="F263" s="343">
        <f t="shared" si="18"/>
        <v>41.155001053108521</v>
      </c>
      <c r="G263" s="332"/>
      <c r="H263" s="332">
        <v>0</v>
      </c>
      <c r="I263" s="332">
        <v>25.859858754782191</v>
      </c>
      <c r="J263" s="332">
        <f t="shared" si="19"/>
        <v>25.859858754782191</v>
      </c>
      <c r="K263" s="332"/>
      <c r="L263" s="339">
        <f t="shared" si="20"/>
        <v>283.10266965495532</v>
      </c>
      <c r="M263" s="339">
        <f t="shared" si="21"/>
        <v>308.9625284097375</v>
      </c>
      <c r="N263" s="310"/>
      <c r="O263" s="92"/>
    </row>
    <row r="264" spans="1:15" s="94" customFormat="1" ht="17.649999999999999" customHeight="1" x14ac:dyDescent="0.25">
      <c r="A264" s="330">
        <v>311</v>
      </c>
      <c r="B264" s="336" t="s">
        <v>1084</v>
      </c>
      <c r="C264" s="332">
        <v>3030.3982596550077</v>
      </c>
      <c r="D264" s="332">
        <v>0</v>
      </c>
      <c r="E264" s="332">
        <v>148.12627535952399</v>
      </c>
      <c r="F264" s="343">
        <f t="shared" si="18"/>
        <v>148.12627535952399</v>
      </c>
      <c r="G264" s="332"/>
      <c r="H264" s="332">
        <v>0</v>
      </c>
      <c r="I264" s="332">
        <v>148.12627535952399</v>
      </c>
      <c r="J264" s="332">
        <f t="shared" si="19"/>
        <v>148.12627535952399</v>
      </c>
      <c r="K264" s="332"/>
      <c r="L264" s="339">
        <f t="shared" si="20"/>
        <v>2734.1457089359601</v>
      </c>
      <c r="M264" s="339">
        <f t="shared" si="21"/>
        <v>2882.2719842954839</v>
      </c>
      <c r="N264" s="310"/>
      <c r="O264" s="92"/>
    </row>
    <row r="265" spans="1:15" s="94" customFormat="1" ht="17.649999999999999" customHeight="1" x14ac:dyDescent="0.25">
      <c r="A265" s="330">
        <v>313</v>
      </c>
      <c r="B265" s="344" t="s">
        <v>1085</v>
      </c>
      <c r="C265" s="332">
        <v>7348.5564813385545</v>
      </c>
      <c r="D265" s="332">
        <v>0</v>
      </c>
      <c r="E265" s="332">
        <v>0</v>
      </c>
      <c r="F265" s="343">
        <f t="shared" si="18"/>
        <v>0</v>
      </c>
      <c r="G265" s="332"/>
      <c r="H265" s="332">
        <v>0</v>
      </c>
      <c r="I265" s="332">
        <v>244.95188269243994</v>
      </c>
      <c r="J265" s="332">
        <f t="shared" si="19"/>
        <v>244.95188269243994</v>
      </c>
      <c r="K265" s="332"/>
      <c r="L265" s="339">
        <f t="shared" si="20"/>
        <v>7103.6045986461149</v>
      </c>
      <c r="M265" s="339">
        <f t="shared" si="21"/>
        <v>7348.5564813385545</v>
      </c>
      <c r="N265" s="310"/>
    </row>
    <row r="266" spans="1:15" s="94" customFormat="1" ht="17.649999999999999" customHeight="1" x14ac:dyDescent="0.25">
      <c r="A266" s="330">
        <v>321</v>
      </c>
      <c r="B266" s="336" t="s">
        <v>1086</v>
      </c>
      <c r="C266" s="332">
        <v>456.06476900607601</v>
      </c>
      <c r="D266" s="332">
        <v>25.288803900735839</v>
      </c>
      <c r="E266" s="332">
        <v>23.432886590854956</v>
      </c>
      <c r="F266" s="343">
        <f t="shared" si="18"/>
        <v>48.721690491590792</v>
      </c>
      <c r="G266" s="332"/>
      <c r="H266" s="332">
        <v>0</v>
      </c>
      <c r="I266" s="332">
        <v>25.877930012120114</v>
      </c>
      <c r="J266" s="332">
        <f t="shared" si="19"/>
        <v>25.877930012120114</v>
      </c>
      <c r="K266" s="332"/>
      <c r="L266" s="339">
        <f t="shared" si="20"/>
        <v>381.46514850236514</v>
      </c>
      <c r="M266" s="339">
        <f t="shared" si="21"/>
        <v>407.34307851448523</v>
      </c>
      <c r="N266" s="310"/>
    </row>
    <row r="267" spans="1:15" s="94" customFormat="1" ht="17.649999999999999" customHeight="1" x14ac:dyDescent="0.25">
      <c r="A267" s="330">
        <v>327</v>
      </c>
      <c r="B267" s="336" t="s">
        <v>68</v>
      </c>
      <c r="C267" s="332">
        <v>966.47608199999991</v>
      </c>
      <c r="D267" s="332">
        <v>0</v>
      </c>
      <c r="E267" s="332">
        <v>0</v>
      </c>
      <c r="F267" s="343">
        <f t="shared" si="18"/>
        <v>0</v>
      </c>
      <c r="G267" s="332"/>
      <c r="H267" s="332">
        <v>0</v>
      </c>
      <c r="I267" s="332">
        <v>0</v>
      </c>
      <c r="J267" s="332">
        <f t="shared" si="19"/>
        <v>0</v>
      </c>
      <c r="K267" s="332"/>
      <c r="L267" s="339">
        <f t="shared" si="20"/>
        <v>966.47608199999991</v>
      </c>
      <c r="M267" s="339">
        <f t="shared" si="21"/>
        <v>966.47608199999991</v>
      </c>
      <c r="N267" s="310"/>
    </row>
    <row r="268" spans="1:15" s="94" customFormat="1" ht="17.649999999999999" customHeight="1" x14ac:dyDescent="0.25">
      <c r="A268" s="330">
        <v>337</v>
      </c>
      <c r="B268" s="336" t="s">
        <v>1087</v>
      </c>
      <c r="C268" s="332">
        <v>1107.0930661584378</v>
      </c>
      <c r="D268" s="332">
        <v>3.592213020630652</v>
      </c>
      <c r="E268" s="332">
        <v>43.26821642990059</v>
      </c>
      <c r="F268" s="343">
        <f t="shared" si="18"/>
        <v>46.860429450531242</v>
      </c>
      <c r="G268" s="332"/>
      <c r="H268" s="332">
        <v>0</v>
      </c>
      <c r="I268" s="332">
        <v>61.406574781590969</v>
      </c>
      <c r="J268" s="332">
        <f t="shared" si="19"/>
        <v>61.406574781590969</v>
      </c>
      <c r="K268" s="332"/>
      <c r="L268" s="339">
        <f t="shared" si="20"/>
        <v>998.82606192631556</v>
      </c>
      <c r="M268" s="339">
        <f t="shared" si="21"/>
        <v>1060.2326367079065</v>
      </c>
      <c r="N268" s="310"/>
    </row>
    <row r="269" spans="1:15" s="94" customFormat="1" ht="17.649999999999999" customHeight="1" x14ac:dyDescent="0.25">
      <c r="A269" s="330">
        <v>338</v>
      </c>
      <c r="B269" s="336" t="s">
        <v>1088</v>
      </c>
      <c r="C269" s="332">
        <v>422.01836758636455</v>
      </c>
      <c r="D269" s="332">
        <v>0</v>
      </c>
      <c r="E269" s="332">
        <v>16.785484431585257</v>
      </c>
      <c r="F269" s="343">
        <f t="shared" si="18"/>
        <v>16.785484431585257</v>
      </c>
      <c r="G269" s="332"/>
      <c r="H269" s="332">
        <v>0</v>
      </c>
      <c r="I269" s="332">
        <v>24.864387229447505</v>
      </c>
      <c r="J269" s="332">
        <f t="shared" si="19"/>
        <v>24.864387229447505</v>
      </c>
      <c r="K269" s="332"/>
      <c r="L269" s="339">
        <f t="shared" si="20"/>
        <v>380.36849592533179</v>
      </c>
      <c r="M269" s="339">
        <f t="shared" si="21"/>
        <v>405.2328831547793</v>
      </c>
      <c r="N269" s="310"/>
    </row>
    <row r="270" spans="1:15" s="88" customFormat="1" ht="17.649999999999999" customHeight="1" x14ac:dyDescent="0.25">
      <c r="A270" s="330">
        <v>349</v>
      </c>
      <c r="B270" s="336" t="s">
        <v>1089</v>
      </c>
      <c r="C270" s="332">
        <v>112.62979079400679</v>
      </c>
      <c r="D270" s="332">
        <v>0</v>
      </c>
      <c r="E270" s="332">
        <v>3.7588262089942783</v>
      </c>
      <c r="F270" s="343">
        <f t="shared" si="18"/>
        <v>3.7588262089942783</v>
      </c>
      <c r="G270" s="332"/>
      <c r="H270" s="332">
        <v>0</v>
      </c>
      <c r="I270" s="332">
        <v>3.7588262089942783</v>
      </c>
      <c r="J270" s="332">
        <f t="shared" si="19"/>
        <v>3.7588262089942783</v>
      </c>
      <c r="K270" s="332"/>
      <c r="L270" s="339">
        <f t="shared" si="20"/>
        <v>105.11213837601824</v>
      </c>
      <c r="M270" s="339">
        <f t="shared" si="21"/>
        <v>108.87096458501252</v>
      </c>
      <c r="N270" s="310"/>
      <c r="O270" s="94"/>
    </row>
    <row r="271" spans="1:15" s="88" customFormat="1" ht="16.5" customHeight="1" thickBot="1" x14ac:dyDescent="0.3">
      <c r="A271" s="345">
        <v>350</v>
      </c>
      <c r="B271" s="346" t="s">
        <v>771</v>
      </c>
      <c r="C271" s="347">
        <v>1398.6829320434122</v>
      </c>
      <c r="D271" s="347">
        <v>0.52144700736205174</v>
      </c>
      <c r="E271" s="347">
        <v>47.319441388170716</v>
      </c>
      <c r="F271" s="348">
        <f t="shared" si="18"/>
        <v>47.840888395532765</v>
      </c>
      <c r="G271" s="347"/>
      <c r="H271" s="347">
        <v>0</v>
      </c>
      <c r="I271" s="347">
        <v>47.319441388170716</v>
      </c>
      <c r="J271" s="347">
        <f t="shared" si="19"/>
        <v>47.319441388170716</v>
      </c>
      <c r="K271" s="347"/>
      <c r="L271" s="349">
        <f t="shared" si="20"/>
        <v>1303.5226022597087</v>
      </c>
      <c r="M271" s="349">
        <f t="shared" si="21"/>
        <v>1350.8420436478793</v>
      </c>
      <c r="N271" s="310"/>
      <c r="O271" s="94"/>
    </row>
    <row r="272" spans="1:15" s="94" customFormat="1" ht="15" hidden="1" customHeight="1" x14ac:dyDescent="0.25">
      <c r="A272" s="310" t="s">
        <v>1090</v>
      </c>
      <c r="B272" s="315"/>
      <c r="C272" s="309">
        <f>'[11]COMP MILLDDLLS'!D269*'Comp Inv Dir Ope'!$N$9</f>
        <v>0</v>
      </c>
      <c r="D272" s="309"/>
      <c r="E272" s="309"/>
      <c r="F272" s="318"/>
      <c r="G272" s="309"/>
      <c r="H272" s="309"/>
      <c r="I272" s="309"/>
      <c r="J272" s="309"/>
      <c r="K272" s="309"/>
      <c r="L272" s="316"/>
      <c r="M272" s="316"/>
      <c r="N272" s="310"/>
    </row>
    <row r="273" spans="1:25" s="94" customFormat="1" ht="15" customHeight="1" x14ac:dyDescent="0.25">
      <c r="A273" s="310" t="s">
        <v>1477</v>
      </c>
      <c r="B273" s="315"/>
      <c r="C273" s="309"/>
      <c r="D273" s="309"/>
      <c r="E273" s="309"/>
      <c r="F273" s="318"/>
      <c r="G273" s="309"/>
      <c r="H273" s="309"/>
      <c r="I273" s="309"/>
      <c r="J273" s="309"/>
      <c r="K273" s="309"/>
      <c r="L273" s="316"/>
      <c r="M273" s="316"/>
      <c r="N273" s="310"/>
    </row>
    <row r="274" spans="1:25" s="89" customFormat="1" ht="13.9" customHeight="1" x14ac:dyDescent="0.25">
      <c r="A274" s="310" t="s">
        <v>1091</v>
      </c>
      <c r="B274" s="310"/>
      <c r="C274" s="310"/>
      <c r="D274" s="310"/>
      <c r="E274" s="310"/>
      <c r="F274" s="310"/>
      <c r="G274" s="310"/>
      <c r="H274" s="310"/>
      <c r="I274" s="310"/>
      <c r="J274" s="309"/>
      <c r="K274" s="310"/>
      <c r="L274" s="310"/>
      <c r="M274" s="310"/>
      <c r="N274" s="254"/>
      <c r="O274" s="88"/>
    </row>
    <row r="275" spans="1:25" s="89" customFormat="1" ht="13.9" customHeight="1" x14ac:dyDescent="0.25">
      <c r="A275" s="310" t="s">
        <v>1478</v>
      </c>
      <c r="B275" s="310"/>
      <c r="C275" s="310"/>
      <c r="D275" s="310"/>
      <c r="E275" s="310"/>
      <c r="F275" s="310"/>
      <c r="G275" s="310"/>
      <c r="H275" s="310"/>
      <c r="I275" s="309"/>
      <c r="J275" s="309"/>
      <c r="K275" s="310"/>
      <c r="L275" s="310"/>
      <c r="M275" s="310"/>
      <c r="N275" s="254"/>
      <c r="O275" s="88"/>
      <c r="P275" s="88"/>
      <c r="Q275" s="88"/>
      <c r="R275" s="88"/>
      <c r="S275" s="88"/>
      <c r="T275" s="88"/>
      <c r="U275" s="88"/>
      <c r="V275" s="88"/>
      <c r="W275" s="88"/>
      <c r="X275" s="88"/>
      <c r="Y275" s="88"/>
    </row>
    <row r="276" spans="1:25" s="88" customFormat="1" ht="13.9" customHeight="1" x14ac:dyDescent="0.25">
      <c r="A276" s="238" t="s">
        <v>775</v>
      </c>
      <c r="B276" s="319"/>
      <c r="C276" s="319"/>
      <c r="D276" s="319"/>
      <c r="E276" s="319"/>
      <c r="F276" s="319"/>
      <c r="G276" s="319"/>
      <c r="H276" s="319"/>
      <c r="I276" s="319"/>
      <c r="J276" s="319"/>
      <c r="K276" s="319"/>
      <c r="L276" s="319"/>
      <c r="M276" s="319"/>
      <c r="N276" s="254"/>
      <c r="O276" s="89"/>
      <c r="P276" s="89"/>
      <c r="Q276" s="89"/>
      <c r="R276" s="89"/>
      <c r="S276" s="89"/>
      <c r="T276" s="89"/>
      <c r="U276" s="89"/>
      <c r="V276" s="89"/>
      <c r="W276" s="89"/>
      <c r="X276" s="89"/>
      <c r="Y276" s="89"/>
    </row>
    <row r="277" spans="1:25" s="88" customFormat="1" ht="13.9" customHeight="1" x14ac:dyDescent="0.25">
      <c r="A277" s="254"/>
      <c r="B277" s="254"/>
      <c r="C277" s="254"/>
      <c r="D277" s="254"/>
      <c r="E277" s="254"/>
      <c r="F277" s="254"/>
      <c r="G277" s="254"/>
      <c r="H277" s="254"/>
      <c r="I277" s="254"/>
      <c r="J277" s="254"/>
      <c r="K277" s="254"/>
      <c r="L277" s="254"/>
      <c r="M277" s="254"/>
      <c r="N277" s="314"/>
      <c r="O277" s="89"/>
    </row>
    <row r="278" spans="1:25" s="88" customFormat="1" ht="13.9" customHeight="1" x14ac:dyDescent="0.25">
      <c r="A278" s="254"/>
      <c r="B278" s="254"/>
      <c r="C278" s="314"/>
      <c r="D278" s="314"/>
      <c r="E278" s="314"/>
      <c r="F278" s="314"/>
      <c r="G278" s="314"/>
      <c r="H278" s="314"/>
      <c r="I278" s="314"/>
      <c r="J278" s="314"/>
      <c r="K278" s="314"/>
      <c r="L278" s="314"/>
      <c r="M278" s="314"/>
      <c r="N278" s="254"/>
    </row>
    <row r="279" spans="1:25" s="88" customFormat="1" ht="15" customHeight="1" x14ac:dyDescent="0.25">
      <c r="A279" s="254"/>
      <c r="B279" s="254"/>
      <c r="C279" s="320"/>
      <c r="D279" s="320"/>
      <c r="E279" s="320"/>
      <c r="F279" s="320"/>
      <c r="G279" s="320"/>
      <c r="H279" s="320"/>
      <c r="I279" s="320"/>
      <c r="J279" s="320"/>
      <c r="K279" s="320"/>
      <c r="L279" s="320"/>
      <c r="M279" s="320"/>
      <c r="N279" s="254"/>
    </row>
    <row r="280" spans="1:25" s="88" customFormat="1" ht="15" customHeight="1" x14ac:dyDescent="0.25">
      <c r="A280" s="254"/>
      <c r="B280" s="254"/>
      <c r="C280" s="254"/>
      <c r="D280" s="254"/>
      <c r="E280" s="254"/>
      <c r="F280" s="254"/>
      <c r="G280" s="254"/>
      <c r="H280" s="254"/>
      <c r="I280" s="254"/>
      <c r="J280" s="254"/>
      <c r="K280" s="254"/>
      <c r="L280" s="254"/>
      <c r="M280" s="254"/>
      <c r="N280" s="254"/>
    </row>
    <row r="281" spans="1:25" s="88" customFormat="1" ht="15" customHeight="1" x14ac:dyDescent="0.25">
      <c r="A281" s="254"/>
      <c r="B281" s="254"/>
      <c r="C281" s="314"/>
      <c r="D281" s="314"/>
      <c r="E281" s="314"/>
      <c r="F281" s="314"/>
      <c r="G281" s="314"/>
      <c r="H281" s="314"/>
      <c r="I281" s="314"/>
      <c r="J281" s="314"/>
      <c r="K281" s="314"/>
      <c r="L281" s="314"/>
      <c r="M281" s="314"/>
      <c r="N281" s="254"/>
    </row>
    <row r="282" spans="1:25" s="88" customFormat="1" ht="15" customHeight="1" x14ac:dyDescent="0.25">
      <c r="A282" s="254"/>
      <c r="B282" s="254"/>
      <c r="C282" s="314"/>
      <c r="D282" s="314"/>
      <c r="E282" s="314"/>
      <c r="F282" s="314"/>
      <c r="G282" s="314"/>
      <c r="H282" s="314"/>
      <c r="I282" s="314"/>
      <c r="J282" s="314"/>
      <c r="K282" s="314"/>
      <c r="L282" s="314"/>
      <c r="M282" s="314"/>
      <c r="N282" s="254"/>
    </row>
    <row r="283" spans="1:25" s="88" customFormat="1" ht="15" customHeight="1" x14ac:dyDescent="0.25">
      <c r="C283" s="98"/>
      <c r="D283" s="98"/>
      <c r="E283" s="98"/>
      <c r="F283" s="98"/>
      <c r="G283" s="98"/>
      <c r="H283" s="98"/>
      <c r="I283" s="98"/>
      <c r="J283" s="98"/>
      <c r="K283" s="98"/>
      <c r="L283" s="98"/>
      <c r="M283" s="98"/>
    </row>
    <row r="284" spans="1:25" s="88" customFormat="1" ht="15" customHeight="1" x14ac:dyDescent="0.25"/>
    <row r="285" spans="1:25" s="88" customFormat="1" ht="15" customHeight="1" x14ac:dyDescent="0.25"/>
    <row r="286" spans="1:25" s="88" customFormat="1" ht="15" customHeight="1" x14ac:dyDescent="0.25">
      <c r="A286" s="89"/>
      <c r="B286" s="89"/>
      <c r="C286" s="89"/>
      <c r="D286" s="89"/>
      <c r="E286" s="89"/>
      <c r="F286" s="89"/>
      <c r="G286" s="89"/>
      <c r="H286" s="89"/>
      <c r="I286" s="89"/>
      <c r="J286" s="89"/>
      <c r="K286" s="89"/>
      <c r="L286" s="89"/>
      <c r="M286" s="89"/>
    </row>
    <row r="287" spans="1:25" s="88" customFormat="1" ht="15" customHeight="1" x14ac:dyDescent="0.25">
      <c r="A287" s="89"/>
      <c r="B287" s="89"/>
      <c r="C287" s="89"/>
      <c r="D287" s="89"/>
      <c r="E287" s="89"/>
      <c r="F287" s="89"/>
      <c r="G287" s="89"/>
      <c r="H287" s="89"/>
      <c r="I287" s="89"/>
      <c r="J287" s="89"/>
      <c r="K287" s="89"/>
      <c r="L287" s="89"/>
      <c r="M287" s="89"/>
    </row>
    <row r="288" spans="1:25" s="88" customFormat="1" x14ac:dyDescent="0.25">
      <c r="A288" s="89"/>
      <c r="B288" s="89"/>
      <c r="C288" s="89"/>
      <c r="D288" s="89"/>
      <c r="E288" s="89"/>
      <c r="F288" s="89"/>
      <c r="G288" s="89"/>
      <c r="H288" s="89"/>
      <c r="I288" s="89"/>
      <c r="J288" s="89"/>
      <c r="K288" s="89"/>
      <c r="L288" s="89"/>
      <c r="M288" s="89"/>
    </row>
    <row r="289" spans="2:2" s="88" customFormat="1" x14ac:dyDescent="0.25"/>
    <row r="290" spans="2:2" s="88" customFormat="1" x14ac:dyDescent="0.25"/>
    <row r="291" spans="2:2" s="88" customFormat="1" x14ac:dyDescent="0.25"/>
    <row r="292" spans="2:2" s="88" customFormat="1" x14ac:dyDescent="0.25"/>
    <row r="293" spans="2:2" s="88" customFormat="1" x14ac:dyDescent="0.25"/>
    <row r="294" spans="2:2" s="88" customFormat="1" x14ac:dyDescent="0.25"/>
    <row r="295" spans="2:2" s="88" customFormat="1" x14ac:dyDescent="0.25">
      <c r="B295" s="99"/>
    </row>
    <row r="296" spans="2:2" s="88" customFormat="1" x14ac:dyDescent="0.25"/>
    <row r="297" spans="2:2" s="88" customFormat="1" x14ac:dyDescent="0.25"/>
    <row r="298" spans="2:2" s="88" customFormat="1" x14ac:dyDescent="0.25"/>
    <row r="299" spans="2:2" s="88" customFormat="1" x14ac:dyDescent="0.25"/>
    <row r="300" spans="2:2" s="88" customFormat="1" x14ac:dyDescent="0.25"/>
    <row r="301" spans="2:2" s="88" customFormat="1" x14ac:dyDescent="0.25"/>
    <row r="302" spans="2:2" s="88" customFormat="1" x14ac:dyDescent="0.25"/>
    <row r="303" spans="2:2" s="88" customFormat="1" x14ac:dyDescent="0.25"/>
    <row r="304" spans="2:2" s="88" customFormat="1" x14ac:dyDescent="0.25"/>
    <row r="305" s="88" customFormat="1" x14ac:dyDescent="0.25"/>
    <row r="306" s="88" customFormat="1" x14ac:dyDescent="0.25"/>
    <row r="307" s="88" customFormat="1" x14ac:dyDescent="0.25"/>
    <row r="308" s="88" customFormat="1" x14ac:dyDescent="0.25"/>
    <row r="309" s="88" customFormat="1" x14ac:dyDescent="0.25"/>
    <row r="310" s="88" customFormat="1" x14ac:dyDescent="0.25"/>
    <row r="311" s="88" customFormat="1" x14ac:dyDescent="0.25"/>
    <row r="312" s="88" customFormat="1" x14ac:dyDescent="0.25"/>
    <row r="313" s="88" customFormat="1" x14ac:dyDescent="0.25"/>
    <row r="314" s="88" customFormat="1" x14ac:dyDescent="0.25"/>
    <row r="315" s="88" customFormat="1" x14ac:dyDescent="0.25"/>
    <row r="316" s="88" customFormat="1" x14ac:dyDescent="0.25"/>
    <row r="317" s="88" customFormat="1" x14ac:dyDescent="0.25"/>
    <row r="318" s="88" customFormat="1" x14ac:dyDescent="0.25"/>
    <row r="319" s="88" customFormat="1" x14ac:dyDescent="0.25"/>
    <row r="320" s="88" customFormat="1" x14ac:dyDescent="0.25"/>
    <row r="321" s="88" customFormat="1" x14ac:dyDescent="0.25"/>
    <row r="322" s="88" customFormat="1" x14ac:dyDescent="0.25"/>
    <row r="323" s="88" customFormat="1" x14ac:dyDescent="0.25"/>
    <row r="324" s="88" customFormat="1" x14ac:dyDescent="0.25"/>
    <row r="325" s="88" customFormat="1" x14ac:dyDescent="0.25"/>
    <row r="326" s="88" customFormat="1" x14ac:dyDescent="0.25"/>
    <row r="327" s="88" customFormat="1" x14ac:dyDescent="0.25"/>
    <row r="328" s="88" customFormat="1" x14ac:dyDescent="0.25"/>
    <row r="329" s="88" customFormat="1" x14ac:dyDescent="0.25"/>
    <row r="330" s="88" customFormat="1" x14ac:dyDescent="0.25"/>
    <row r="331" s="88" customFormat="1" x14ac:dyDescent="0.25"/>
    <row r="332" s="88" customFormat="1" x14ac:dyDescent="0.25"/>
    <row r="333" s="88" customFormat="1" x14ac:dyDescent="0.25"/>
    <row r="334" s="88" customFormat="1" x14ac:dyDescent="0.25"/>
    <row r="335" s="88" customFormat="1" x14ac:dyDescent="0.25"/>
    <row r="336" s="88" customFormat="1" x14ac:dyDescent="0.25"/>
    <row r="337" spans="1:13" s="88" customFormat="1" x14ac:dyDescent="0.25"/>
    <row r="338" spans="1:13" s="88" customFormat="1" x14ac:dyDescent="0.25"/>
    <row r="339" spans="1:13" s="88" customFormat="1" x14ac:dyDescent="0.25"/>
    <row r="340" spans="1:13" s="88" customFormat="1" x14ac:dyDescent="0.25"/>
    <row r="341" spans="1:13" s="88" customFormat="1" x14ac:dyDescent="0.25">
      <c r="A341" s="100"/>
      <c r="B341" s="100"/>
      <c r="C341" s="100"/>
      <c r="D341" s="100"/>
      <c r="E341" s="100"/>
      <c r="F341" s="100"/>
      <c r="G341" s="100"/>
      <c r="H341" s="100"/>
      <c r="I341" s="100"/>
      <c r="J341" s="100"/>
      <c r="K341" s="100"/>
      <c r="L341" s="100"/>
      <c r="M341" s="100"/>
    </row>
    <row r="342" spans="1:13" s="88" customFormat="1" x14ac:dyDescent="0.25">
      <c r="A342" s="100"/>
      <c r="B342" s="100"/>
      <c r="C342" s="100"/>
      <c r="D342" s="100"/>
      <c r="E342" s="100"/>
      <c r="F342" s="100"/>
      <c r="G342" s="100"/>
      <c r="H342" s="100"/>
      <c r="I342" s="100"/>
      <c r="J342" s="100"/>
      <c r="K342" s="100"/>
      <c r="L342" s="100"/>
      <c r="M342" s="100"/>
    </row>
    <row r="358" spans="1:1" x14ac:dyDescent="0.25">
      <c r="A358" s="77"/>
    </row>
  </sheetData>
  <mergeCells count="10">
    <mergeCell ref="A1:B1"/>
    <mergeCell ref="A2:M2"/>
    <mergeCell ref="A3:F3"/>
    <mergeCell ref="G3:L3"/>
    <mergeCell ref="A9:A11"/>
    <mergeCell ref="B9:B11"/>
    <mergeCell ref="C9:C10"/>
    <mergeCell ref="D9:F9"/>
    <mergeCell ref="H9:J9"/>
    <mergeCell ref="L9:M9"/>
  </mergeCells>
  <printOptions horizontalCentered="1"/>
  <pageMargins left="0.39370078740157483" right="0.39370078740157483" top="0.39370078740157483" bottom="0.39370078740157483" header="0" footer="0"/>
  <pageSetup scale="65" fitToHeight="4" orientation="landscape" r:id="rId1"/>
  <headerFooter alignWithMargins="0">
    <oddHeader xml:space="preserve">&amp;L
</oddHeader>
  </headerFooter>
  <ignoredErrors>
    <ignoredError sqref="C11:Q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7"/>
  <sheetViews>
    <sheetView showGridLines="0" zoomScaleNormal="100" zoomScaleSheetLayoutView="70" workbookViewId="0">
      <selection activeCell="A8" sqref="A8"/>
    </sheetView>
  </sheetViews>
  <sheetFormatPr baseColWidth="10" defaultColWidth="12.85546875" defaultRowHeight="11.25" x14ac:dyDescent="0.25"/>
  <cols>
    <col min="1" max="1" width="6.140625" style="125" customWidth="1"/>
    <col min="2" max="2" width="5.28515625" style="126" customWidth="1"/>
    <col min="3" max="3" width="59" style="127" customWidth="1"/>
    <col min="4" max="9" width="13.42578125" style="125" customWidth="1"/>
    <col min="10" max="10" width="0.85546875" style="125" customWidth="1"/>
    <col min="11" max="11" width="19.140625" style="125" customWidth="1"/>
    <col min="12" max="12" width="13.42578125" style="125" customWidth="1"/>
    <col min="13" max="13" width="15.7109375" style="113" hidden="1" customWidth="1"/>
    <col min="14" max="14" width="26.5703125" style="73" hidden="1" customWidth="1"/>
    <col min="15" max="15" width="1.42578125" style="73" customWidth="1"/>
    <col min="16" max="242" width="11.42578125" style="73" customWidth="1"/>
    <col min="243" max="243" width="4.28515625" style="73" customWidth="1"/>
    <col min="244" max="244" width="4.85546875" style="73" customWidth="1"/>
    <col min="245" max="245" width="46.42578125" style="73" customWidth="1"/>
    <col min="246" max="16384" width="12.85546875" style="73"/>
  </cols>
  <sheetData>
    <row r="1" spans="1:16" s="270" customFormat="1" ht="45" customHeight="1" x14ac:dyDescent="0.2">
      <c r="A1" s="471" t="s">
        <v>1437</v>
      </c>
      <c r="B1" s="471"/>
      <c r="C1" s="471"/>
      <c r="D1" s="154" t="s">
        <v>1439</v>
      </c>
      <c r="E1" s="154"/>
      <c r="F1" s="350"/>
      <c r="G1" s="350"/>
      <c r="H1" s="350"/>
      <c r="I1" s="350"/>
      <c r="J1" s="350"/>
      <c r="K1" s="350"/>
      <c r="L1" s="350"/>
      <c r="M1" s="350"/>
      <c r="N1" s="350"/>
      <c r="O1" s="153"/>
    </row>
    <row r="2" spans="1:16" s="1" customFormat="1" ht="36" customHeight="1" thickBot="1" x14ac:dyDescent="0.45">
      <c r="A2" s="484" t="s">
        <v>1438</v>
      </c>
      <c r="B2" s="484"/>
      <c r="C2" s="484"/>
      <c r="D2" s="484"/>
      <c r="E2" s="484"/>
      <c r="F2" s="484"/>
      <c r="G2" s="484"/>
      <c r="H2" s="484"/>
      <c r="I2" s="484"/>
      <c r="J2" s="484"/>
      <c r="K2" s="484"/>
      <c r="L2" s="484"/>
      <c r="M2" s="351"/>
      <c r="N2" s="9"/>
      <c r="O2" s="352"/>
      <c r="P2" s="352"/>
    </row>
    <row r="3" spans="1:16" customFormat="1" ht="6" customHeight="1" x14ac:dyDescent="0.4">
      <c r="A3" s="473"/>
      <c r="B3" s="473"/>
      <c r="C3" s="473"/>
      <c r="D3" s="473"/>
      <c r="E3" s="473"/>
      <c r="F3" s="473"/>
      <c r="G3" s="473"/>
      <c r="H3" s="473"/>
      <c r="I3" s="473"/>
      <c r="J3" s="473"/>
      <c r="K3" s="473"/>
      <c r="L3" s="473"/>
      <c r="M3" s="510"/>
      <c r="N3" s="510"/>
      <c r="O3" s="510"/>
      <c r="P3" s="510"/>
    </row>
    <row r="4" spans="1:16" s="102" customFormat="1" ht="36.75" customHeight="1" x14ac:dyDescent="0.25">
      <c r="A4" s="528" t="s">
        <v>1479</v>
      </c>
      <c r="B4" s="528"/>
      <c r="C4" s="528"/>
      <c r="D4" s="528"/>
      <c r="E4" s="528"/>
      <c r="F4" s="528"/>
      <c r="G4" s="528"/>
      <c r="H4" s="528"/>
      <c r="I4" s="528"/>
      <c r="J4" s="528"/>
      <c r="K4" s="528"/>
      <c r="L4" s="528"/>
      <c r="M4" s="101"/>
    </row>
    <row r="5" spans="1:16" s="102" customFormat="1" ht="17.649999999999999" customHeight="1" x14ac:dyDescent="0.25">
      <c r="A5" s="353" t="s">
        <v>827</v>
      </c>
      <c r="B5" s="354"/>
      <c r="C5" s="355"/>
      <c r="D5" s="306"/>
      <c r="E5" s="306"/>
      <c r="F5" s="306"/>
      <c r="G5" s="306"/>
      <c r="H5" s="306"/>
      <c r="I5" s="306"/>
      <c r="J5" s="306"/>
      <c r="K5" s="306"/>
      <c r="L5" s="306"/>
      <c r="M5" s="101"/>
    </row>
    <row r="6" spans="1:16" s="102" customFormat="1" ht="17.649999999999999" customHeight="1" x14ac:dyDescent="0.25">
      <c r="A6" s="353" t="s">
        <v>1</v>
      </c>
      <c r="B6" s="356"/>
      <c r="C6" s="357"/>
      <c r="D6" s="358"/>
      <c r="E6" s="358"/>
      <c r="F6" s="358"/>
      <c r="G6" s="358"/>
      <c r="H6" s="358"/>
      <c r="I6" s="358"/>
      <c r="J6" s="358"/>
      <c r="K6" s="358"/>
      <c r="L6" s="358"/>
      <c r="M6" s="101"/>
    </row>
    <row r="7" spans="1:16" s="102" customFormat="1" ht="17.649999999999999" customHeight="1" x14ac:dyDescent="0.25">
      <c r="A7" s="353" t="s">
        <v>1491</v>
      </c>
      <c r="B7" s="356"/>
      <c r="C7" s="357"/>
      <c r="D7" s="358"/>
      <c r="E7" s="358"/>
      <c r="F7" s="358"/>
      <c r="G7" s="358"/>
      <c r="H7" s="358"/>
      <c r="I7" s="358"/>
      <c r="J7" s="358"/>
      <c r="K7" s="358"/>
      <c r="L7" s="358"/>
    </row>
    <row r="8" spans="1:16" s="102" customFormat="1" ht="17.649999999999999" customHeight="1" x14ac:dyDescent="0.25">
      <c r="A8" s="353" t="s">
        <v>1488</v>
      </c>
      <c r="B8" s="356"/>
      <c r="C8" s="357"/>
      <c r="D8" s="358"/>
      <c r="E8" s="358"/>
      <c r="F8" s="358"/>
      <c r="G8" s="358"/>
      <c r="H8" s="358"/>
      <c r="I8" s="358"/>
      <c r="J8" s="358"/>
      <c r="K8" s="358"/>
      <c r="L8" s="358"/>
    </row>
    <row r="9" spans="1:16" s="104" customFormat="1" ht="27.75" customHeight="1" x14ac:dyDescent="0.25">
      <c r="A9" s="479" t="s">
        <v>778</v>
      </c>
      <c r="B9" s="480" t="s">
        <v>830</v>
      </c>
      <c r="C9" s="480"/>
      <c r="D9" s="481" t="s">
        <v>1092</v>
      </c>
      <c r="E9" s="481"/>
      <c r="F9" s="481"/>
      <c r="G9" s="476" t="s">
        <v>1093</v>
      </c>
      <c r="H9" s="481" t="s">
        <v>1094</v>
      </c>
      <c r="I9" s="481"/>
      <c r="J9" s="172"/>
      <c r="K9" s="481" t="s">
        <v>1095</v>
      </c>
      <c r="L9" s="481"/>
      <c r="M9" s="103"/>
    </row>
    <row r="10" spans="1:16" s="104" customFormat="1" ht="49.9" customHeight="1" x14ac:dyDescent="0.25">
      <c r="A10" s="479"/>
      <c r="B10" s="480"/>
      <c r="C10" s="480"/>
      <c r="D10" s="172" t="str">
        <f>'[11]COMP DIR COND (DLLS)'!D7</f>
        <v>PEF 2018</v>
      </c>
      <c r="E10" s="172" t="s">
        <v>1096</v>
      </c>
      <c r="F10" s="172" t="s">
        <v>466</v>
      </c>
      <c r="G10" s="476"/>
      <c r="H10" s="172" t="s">
        <v>1097</v>
      </c>
      <c r="I10" s="172" t="str">
        <f>'[11]COMP DIR COND (DLLS)'!J7</f>
        <v>% Respecto PEF 2018</v>
      </c>
      <c r="J10" s="172"/>
      <c r="K10" s="172" t="s">
        <v>1098</v>
      </c>
      <c r="L10" s="172" t="s">
        <v>1099</v>
      </c>
      <c r="M10" s="105" t="s">
        <v>1100</v>
      </c>
      <c r="N10" s="102"/>
    </row>
    <row r="11" spans="1:16" s="106" customFormat="1" ht="17.100000000000001" customHeight="1" thickBot="1" x14ac:dyDescent="0.3">
      <c r="A11" s="479"/>
      <c r="B11" s="480"/>
      <c r="C11" s="480"/>
      <c r="D11" s="312" t="s">
        <v>476</v>
      </c>
      <c r="E11" s="312" t="s">
        <v>477</v>
      </c>
      <c r="F11" s="170" t="s">
        <v>1101</v>
      </c>
      <c r="G11" s="312" t="s">
        <v>479</v>
      </c>
      <c r="H11" s="170" t="s">
        <v>1102</v>
      </c>
      <c r="I11" s="170" t="s">
        <v>1103</v>
      </c>
      <c r="J11" s="172"/>
      <c r="K11" s="312" t="s">
        <v>482</v>
      </c>
      <c r="L11" s="312" t="s">
        <v>1104</v>
      </c>
      <c r="M11" s="86">
        <v>18.845199999999998</v>
      </c>
      <c r="N11" s="102" t="s">
        <v>1105</v>
      </c>
    </row>
    <row r="12" spans="1:16" s="106" customFormat="1" ht="5.25" customHeight="1" thickBot="1" x14ac:dyDescent="0.3">
      <c r="A12" s="321"/>
      <c r="B12" s="322"/>
      <c r="C12" s="322"/>
      <c r="D12" s="323"/>
      <c r="E12" s="323"/>
      <c r="F12" s="322"/>
      <c r="G12" s="323"/>
      <c r="H12" s="322"/>
      <c r="I12" s="322"/>
      <c r="J12" s="362"/>
      <c r="K12" s="323"/>
      <c r="L12" s="323"/>
      <c r="M12" s="363"/>
      <c r="N12" s="364"/>
    </row>
    <row r="13" spans="1:16" s="104" customFormat="1" ht="17.649999999999999" customHeight="1" x14ac:dyDescent="0.25">
      <c r="A13" s="511" t="s">
        <v>840</v>
      </c>
      <c r="B13" s="511"/>
      <c r="C13" s="511"/>
      <c r="D13" s="365">
        <f>+D14+D276</f>
        <v>778967.8272099332</v>
      </c>
      <c r="E13" s="365">
        <f>+E14+E276</f>
        <v>776405.929253257</v>
      </c>
      <c r="F13" s="365">
        <f>E13/D13*100-100</f>
        <v>-0.32888366723081219</v>
      </c>
      <c r="G13" s="365">
        <f>+G14+G276</f>
        <v>670361.26617258682</v>
      </c>
      <c r="H13" s="365">
        <f>+H14+H276</f>
        <v>398011.06024437508</v>
      </c>
      <c r="I13" s="366">
        <f>H13/E13*100</f>
        <v>51.263269025673196</v>
      </c>
      <c r="J13" s="367"/>
      <c r="K13" s="365">
        <f>+K14+K276</f>
        <v>64346.390949008186</v>
      </c>
      <c r="L13" s="365">
        <f>+L14+L276</f>
        <v>333664.66929536691</v>
      </c>
      <c r="M13" s="107">
        <v>18.600000000000001</v>
      </c>
      <c r="N13" s="103"/>
    </row>
    <row r="14" spans="1:16" s="108" customFormat="1" ht="17.649999999999999" customHeight="1" x14ac:dyDescent="0.25">
      <c r="A14" s="512" t="s">
        <v>1106</v>
      </c>
      <c r="B14" s="512"/>
      <c r="C14" s="512"/>
      <c r="D14" s="365">
        <f>SUM(D15:D275)</f>
        <v>525001.48846848949</v>
      </c>
      <c r="E14" s="365">
        <f>SUM(E15:E275)</f>
        <v>522439.59051268984</v>
      </c>
      <c r="F14" s="365">
        <f>E14/D14*100-100</f>
        <v>-0.4879791795015791</v>
      </c>
      <c r="G14" s="365">
        <f>SUM(G15:G275)</f>
        <v>464943.56370002864</v>
      </c>
      <c r="H14" s="365">
        <f>SUM(H15:H275)</f>
        <v>192592.83006815691</v>
      </c>
      <c r="I14" s="366">
        <f t="shared" ref="I14:I77" si="0">+H14/E14*100</f>
        <v>36.86413387606369</v>
      </c>
      <c r="J14" s="368"/>
      <c r="K14" s="365">
        <f>SUM(K15:K275)</f>
        <v>46683.779412521792</v>
      </c>
      <c r="L14" s="365">
        <f>SUM(L15:L275)</f>
        <v>145909.05065563516</v>
      </c>
      <c r="M14" s="91"/>
      <c r="N14" s="91"/>
    </row>
    <row r="15" spans="1:16" s="108" customFormat="1" ht="17.649999999999999" customHeight="1" x14ac:dyDescent="0.25">
      <c r="A15" s="369">
        <v>1</v>
      </c>
      <c r="B15" s="200" t="s">
        <v>493</v>
      </c>
      <c r="C15" s="370" t="s">
        <v>494</v>
      </c>
      <c r="D15" s="371">
        <v>1947.3875871999999</v>
      </c>
      <c r="E15" s="371">
        <v>1947.3875871999999</v>
      </c>
      <c r="F15" s="372">
        <f>E15/D15*100-100</f>
        <v>0</v>
      </c>
      <c r="G15" s="371">
        <v>1947.3875871999999</v>
      </c>
      <c r="H15" s="339">
        <f>K15+L15</f>
        <v>0</v>
      </c>
      <c r="I15" s="339">
        <f t="shared" si="0"/>
        <v>0</v>
      </c>
      <c r="J15" s="373"/>
      <c r="K15" s="371">
        <v>0</v>
      </c>
      <c r="L15" s="374">
        <v>0</v>
      </c>
      <c r="M15" s="91"/>
      <c r="N15" s="109"/>
      <c r="P15" s="110"/>
    </row>
    <row r="16" spans="1:16" s="108" customFormat="1" ht="17.649999999999999" customHeight="1" x14ac:dyDescent="0.25">
      <c r="A16" s="369">
        <v>2</v>
      </c>
      <c r="B16" s="200" t="s">
        <v>495</v>
      </c>
      <c r="C16" s="370" t="s">
        <v>1107</v>
      </c>
      <c r="D16" s="371">
        <v>5227.0170836179996</v>
      </c>
      <c r="E16" s="371">
        <v>5227.0170836179996</v>
      </c>
      <c r="F16" s="372">
        <f t="shared" ref="F16:F79" si="1">E16/D16*100-100</f>
        <v>0</v>
      </c>
      <c r="G16" s="371">
        <v>5227.0171361961056</v>
      </c>
      <c r="H16" s="339">
        <f t="shared" ref="H16:H79" si="2">K16+L16</f>
        <v>-2.1424511942313982E-12</v>
      </c>
      <c r="I16" s="339">
        <f t="shared" si="0"/>
        <v>-4.0988027396085179E-14</v>
      </c>
      <c r="J16" s="373"/>
      <c r="K16" s="371">
        <v>0</v>
      </c>
      <c r="L16" s="374">
        <v>-2.1424511942313982E-12</v>
      </c>
      <c r="M16" s="91"/>
      <c r="N16" s="109"/>
      <c r="P16" s="110"/>
    </row>
    <row r="17" spans="1:16" s="108" customFormat="1" ht="17.649999999999999" customHeight="1" x14ac:dyDescent="0.25">
      <c r="A17" s="369">
        <v>3</v>
      </c>
      <c r="B17" s="200" t="s">
        <v>497</v>
      </c>
      <c r="C17" s="370" t="s">
        <v>498</v>
      </c>
      <c r="D17" s="371">
        <v>517.61856429799991</v>
      </c>
      <c r="E17" s="371">
        <v>517.61856429799991</v>
      </c>
      <c r="F17" s="372">
        <f t="shared" si="1"/>
        <v>0</v>
      </c>
      <c r="G17" s="371">
        <v>517.61857936665672</v>
      </c>
      <c r="H17" s="339">
        <f t="shared" si="2"/>
        <v>-1.3390319963946239E-13</v>
      </c>
      <c r="I17" s="339">
        <f t="shared" si="0"/>
        <v>-2.5869087562781566E-14</v>
      </c>
      <c r="J17" s="373"/>
      <c r="K17" s="371">
        <v>0</v>
      </c>
      <c r="L17" s="374">
        <v>-1.3390319963946239E-13</v>
      </c>
      <c r="M17" s="91"/>
      <c r="N17" s="109"/>
      <c r="P17" s="110"/>
    </row>
    <row r="18" spans="1:16" s="108" customFormat="1" ht="17.649999999999999" customHeight="1" x14ac:dyDescent="0.25">
      <c r="A18" s="369">
        <v>4</v>
      </c>
      <c r="B18" s="200" t="s">
        <v>495</v>
      </c>
      <c r="C18" s="370" t="s">
        <v>1108</v>
      </c>
      <c r="D18" s="371">
        <v>6239.3988667251997</v>
      </c>
      <c r="E18" s="371">
        <v>6239.3988667251997</v>
      </c>
      <c r="F18" s="372">
        <f t="shared" si="1"/>
        <v>0</v>
      </c>
      <c r="G18" s="371">
        <v>5432.0025154200084</v>
      </c>
      <c r="H18" s="339">
        <f t="shared" si="2"/>
        <v>1.0712255971156991E-12</v>
      </c>
      <c r="I18" s="339">
        <f t="shared" si="0"/>
        <v>1.7168730834448813E-14</v>
      </c>
      <c r="J18" s="373"/>
      <c r="K18" s="371">
        <v>0</v>
      </c>
      <c r="L18" s="374">
        <v>1.0712255971156991E-12</v>
      </c>
      <c r="M18" s="91"/>
      <c r="N18" s="109"/>
      <c r="P18" s="110"/>
    </row>
    <row r="19" spans="1:16" s="108" customFormat="1" ht="17.649999999999999" customHeight="1" x14ac:dyDescent="0.25">
      <c r="A19" s="369">
        <v>5</v>
      </c>
      <c r="B19" s="200" t="s">
        <v>500</v>
      </c>
      <c r="C19" s="370" t="s">
        <v>1109</v>
      </c>
      <c r="D19" s="371">
        <v>1154.6765551156</v>
      </c>
      <c r="E19" s="371">
        <v>1154.6765551156</v>
      </c>
      <c r="F19" s="372">
        <f t="shared" si="1"/>
        <v>0</v>
      </c>
      <c r="G19" s="371">
        <v>1153.47040578</v>
      </c>
      <c r="H19" s="339">
        <f t="shared" si="2"/>
        <v>1.3390319963946239E-13</v>
      </c>
      <c r="I19" s="339">
        <f t="shared" si="0"/>
        <v>1.1596598116262673E-14</v>
      </c>
      <c r="J19" s="373"/>
      <c r="K19" s="371">
        <v>0</v>
      </c>
      <c r="L19" s="374">
        <v>1.3390319963946239E-13</v>
      </c>
      <c r="M19" s="91"/>
      <c r="N19" s="109"/>
      <c r="P19" s="110"/>
    </row>
    <row r="20" spans="1:16" s="108" customFormat="1" ht="17.649999999999999" customHeight="1" x14ac:dyDescent="0.25">
      <c r="A20" s="369">
        <v>6</v>
      </c>
      <c r="B20" s="200" t="s">
        <v>495</v>
      </c>
      <c r="C20" s="370" t="s">
        <v>502</v>
      </c>
      <c r="D20" s="371">
        <v>5801.5581398719996</v>
      </c>
      <c r="E20" s="371">
        <v>5801.5581398719996</v>
      </c>
      <c r="F20" s="372">
        <f t="shared" si="1"/>
        <v>0</v>
      </c>
      <c r="G20" s="371">
        <v>5801.5581419449727</v>
      </c>
      <c r="H20" s="339">
        <f t="shared" si="2"/>
        <v>0</v>
      </c>
      <c r="I20" s="339">
        <f t="shared" si="0"/>
        <v>0</v>
      </c>
      <c r="J20" s="373"/>
      <c r="K20" s="371">
        <v>0</v>
      </c>
      <c r="L20" s="374">
        <v>0</v>
      </c>
      <c r="M20" s="91"/>
      <c r="N20" s="109"/>
      <c r="P20" s="110"/>
    </row>
    <row r="21" spans="1:16" s="108" customFormat="1" ht="17.649999999999999" customHeight="1" x14ac:dyDescent="0.25">
      <c r="A21" s="369">
        <v>7</v>
      </c>
      <c r="B21" s="200" t="s">
        <v>503</v>
      </c>
      <c r="C21" s="370" t="s">
        <v>504</v>
      </c>
      <c r="D21" s="371">
        <v>13214.628411446</v>
      </c>
      <c r="E21" s="371">
        <v>13214.628411446</v>
      </c>
      <c r="F21" s="372">
        <f t="shared" si="1"/>
        <v>0</v>
      </c>
      <c r="G21" s="371">
        <v>13214.62842689906</v>
      </c>
      <c r="H21" s="339">
        <f t="shared" si="2"/>
        <v>0</v>
      </c>
      <c r="I21" s="339">
        <f t="shared" si="0"/>
        <v>0</v>
      </c>
      <c r="J21" s="373"/>
      <c r="K21" s="371">
        <v>0</v>
      </c>
      <c r="L21" s="374">
        <v>0</v>
      </c>
      <c r="M21" s="91"/>
      <c r="N21" s="109"/>
      <c r="P21" s="110"/>
    </row>
    <row r="22" spans="1:16" s="108" customFormat="1" ht="17.649999999999999" customHeight="1" x14ac:dyDescent="0.25">
      <c r="A22" s="369">
        <v>9</v>
      </c>
      <c r="B22" s="200" t="s">
        <v>505</v>
      </c>
      <c r="C22" s="370" t="s">
        <v>506</v>
      </c>
      <c r="D22" s="371">
        <v>1884.8766077195999</v>
      </c>
      <c r="E22" s="371">
        <v>1884.8766077195999</v>
      </c>
      <c r="F22" s="372">
        <f t="shared" si="1"/>
        <v>0</v>
      </c>
      <c r="G22" s="371">
        <v>1884.8766077195999</v>
      </c>
      <c r="H22" s="339">
        <f t="shared" si="2"/>
        <v>0</v>
      </c>
      <c r="I22" s="339">
        <f t="shared" si="0"/>
        <v>0</v>
      </c>
      <c r="J22" s="373"/>
      <c r="K22" s="371">
        <v>0</v>
      </c>
      <c r="L22" s="374">
        <v>0</v>
      </c>
      <c r="M22" s="91"/>
      <c r="N22" s="109"/>
      <c r="P22" s="110"/>
    </row>
    <row r="23" spans="1:16" s="108" customFormat="1" ht="17.649999999999999" customHeight="1" x14ac:dyDescent="0.25">
      <c r="A23" s="369">
        <v>10</v>
      </c>
      <c r="B23" s="200" t="s">
        <v>505</v>
      </c>
      <c r="C23" s="370" t="s">
        <v>1110</v>
      </c>
      <c r="D23" s="371">
        <v>2500.1525814143997</v>
      </c>
      <c r="E23" s="371">
        <v>2500.1525814143997</v>
      </c>
      <c r="F23" s="372">
        <f t="shared" si="1"/>
        <v>0</v>
      </c>
      <c r="G23" s="371">
        <v>2472.867213350336</v>
      </c>
      <c r="H23" s="339">
        <f t="shared" si="2"/>
        <v>0</v>
      </c>
      <c r="I23" s="339">
        <f t="shared" si="0"/>
        <v>0</v>
      </c>
      <c r="J23" s="373"/>
      <c r="K23" s="371">
        <v>0</v>
      </c>
      <c r="L23" s="374">
        <v>0</v>
      </c>
      <c r="M23" s="91"/>
      <c r="N23" s="109"/>
      <c r="P23" s="110"/>
    </row>
    <row r="24" spans="1:16" s="108" customFormat="1" ht="17.649999999999999" customHeight="1" x14ac:dyDescent="0.25">
      <c r="A24" s="375">
        <v>11</v>
      </c>
      <c r="B24" s="200" t="s">
        <v>505</v>
      </c>
      <c r="C24" s="376" t="s">
        <v>508</v>
      </c>
      <c r="D24" s="371">
        <v>2005.3091574339996</v>
      </c>
      <c r="E24" s="377">
        <v>2005.3091574339996</v>
      </c>
      <c r="F24" s="372">
        <f t="shared" si="1"/>
        <v>0</v>
      </c>
      <c r="G24" s="371">
        <v>2005.3091538534118</v>
      </c>
      <c r="H24" s="339">
        <f t="shared" si="2"/>
        <v>0</v>
      </c>
      <c r="I24" s="339">
        <f t="shared" si="0"/>
        <v>0</v>
      </c>
      <c r="J24" s="373"/>
      <c r="K24" s="371">
        <v>0</v>
      </c>
      <c r="L24" s="374">
        <v>0</v>
      </c>
      <c r="M24" s="91"/>
      <c r="N24" s="109"/>
      <c r="P24" s="110"/>
    </row>
    <row r="25" spans="1:16" s="108" customFormat="1" ht="17.649999999999999" customHeight="1" x14ac:dyDescent="0.25">
      <c r="A25" s="375">
        <v>12</v>
      </c>
      <c r="B25" s="200" t="s">
        <v>509</v>
      </c>
      <c r="C25" s="376" t="s">
        <v>510</v>
      </c>
      <c r="D25" s="371">
        <v>3301.2655386215997</v>
      </c>
      <c r="E25" s="377">
        <v>3301.2655386215997</v>
      </c>
      <c r="F25" s="372">
        <f t="shared" si="1"/>
        <v>0</v>
      </c>
      <c r="G25" s="371">
        <v>3301.2657602411523</v>
      </c>
      <c r="H25" s="339">
        <f t="shared" si="2"/>
        <v>5.3561279855784956E-13</v>
      </c>
      <c r="I25" s="339">
        <f t="shared" si="0"/>
        <v>1.6224468837532155E-14</v>
      </c>
      <c r="J25" s="373"/>
      <c r="K25" s="371">
        <v>0</v>
      </c>
      <c r="L25" s="374">
        <v>5.3561279855784956E-13</v>
      </c>
      <c r="M25" s="91"/>
      <c r="N25" s="109"/>
      <c r="P25" s="110"/>
    </row>
    <row r="26" spans="1:16" s="108" customFormat="1" ht="17.649999999999999" customHeight="1" x14ac:dyDescent="0.25">
      <c r="A26" s="375">
        <v>13</v>
      </c>
      <c r="B26" s="200" t="s">
        <v>509</v>
      </c>
      <c r="C26" s="376" t="s">
        <v>511</v>
      </c>
      <c r="D26" s="371">
        <v>954.6395814867999</v>
      </c>
      <c r="E26" s="377">
        <v>954.6395814867999</v>
      </c>
      <c r="F26" s="372">
        <f t="shared" si="1"/>
        <v>0</v>
      </c>
      <c r="G26" s="371">
        <v>954.6395814867999</v>
      </c>
      <c r="H26" s="339">
        <f t="shared" si="2"/>
        <v>0</v>
      </c>
      <c r="I26" s="339">
        <f t="shared" si="0"/>
        <v>0</v>
      </c>
      <c r="J26" s="373"/>
      <c r="K26" s="371">
        <v>0</v>
      </c>
      <c r="L26" s="374">
        <v>0</v>
      </c>
      <c r="M26" s="91"/>
      <c r="N26" s="109"/>
      <c r="P26" s="110"/>
    </row>
    <row r="27" spans="1:16" s="108" customFormat="1" ht="17.649999999999999" customHeight="1" x14ac:dyDescent="0.25">
      <c r="A27" s="375">
        <v>14</v>
      </c>
      <c r="B27" s="200" t="s">
        <v>509</v>
      </c>
      <c r="C27" s="376" t="s">
        <v>1111</v>
      </c>
      <c r="D27" s="371">
        <v>636.21536538999999</v>
      </c>
      <c r="E27" s="377">
        <v>636.21536538999999</v>
      </c>
      <c r="F27" s="372">
        <f t="shared" si="1"/>
        <v>0</v>
      </c>
      <c r="G27" s="371">
        <v>636.21535992489191</v>
      </c>
      <c r="H27" s="339">
        <f t="shared" si="2"/>
        <v>0</v>
      </c>
      <c r="I27" s="339">
        <f t="shared" si="0"/>
        <v>0</v>
      </c>
      <c r="J27" s="373"/>
      <c r="K27" s="371">
        <v>0</v>
      </c>
      <c r="L27" s="374">
        <v>0</v>
      </c>
      <c r="M27" s="91"/>
      <c r="N27" s="109"/>
      <c r="P27" s="110"/>
    </row>
    <row r="28" spans="1:16" s="108" customFormat="1" ht="17.649999999999999" customHeight="1" x14ac:dyDescent="0.25">
      <c r="A28" s="375">
        <v>15</v>
      </c>
      <c r="B28" s="200" t="s">
        <v>509</v>
      </c>
      <c r="C28" s="376" t="s">
        <v>1112</v>
      </c>
      <c r="D28" s="371">
        <v>1184.3934190791999</v>
      </c>
      <c r="E28" s="377">
        <v>1184.3934190791999</v>
      </c>
      <c r="F28" s="372">
        <f t="shared" si="1"/>
        <v>0</v>
      </c>
      <c r="G28" s="371">
        <v>1184.3934190791999</v>
      </c>
      <c r="H28" s="339">
        <f t="shared" si="2"/>
        <v>0</v>
      </c>
      <c r="I28" s="339">
        <f t="shared" si="0"/>
        <v>0</v>
      </c>
      <c r="J28" s="373"/>
      <c r="K28" s="371">
        <v>0</v>
      </c>
      <c r="L28" s="374">
        <v>0</v>
      </c>
      <c r="M28" s="91"/>
      <c r="N28" s="109"/>
      <c r="P28" s="110"/>
    </row>
    <row r="29" spans="1:16" s="108" customFormat="1" ht="17.649999999999999" customHeight="1" x14ac:dyDescent="0.25">
      <c r="A29" s="375">
        <v>16</v>
      </c>
      <c r="B29" s="200" t="s">
        <v>509</v>
      </c>
      <c r="C29" s="376" t="s">
        <v>514</v>
      </c>
      <c r="D29" s="371">
        <v>1366.4834491659999</v>
      </c>
      <c r="E29" s="377">
        <v>1366.4834491659999</v>
      </c>
      <c r="F29" s="372">
        <f t="shared" si="1"/>
        <v>0</v>
      </c>
      <c r="G29" s="371">
        <v>1366.4827221181843</v>
      </c>
      <c r="H29" s="339">
        <f t="shared" si="2"/>
        <v>2.6780639927892478E-13</v>
      </c>
      <c r="I29" s="339">
        <f t="shared" si="0"/>
        <v>1.959821755926674E-14</v>
      </c>
      <c r="J29" s="373"/>
      <c r="K29" s="371">
        <v>0</v>
      </c>
      <c r="L29" s="374">
        <v>2.6780639927892478E-13</v>
      </c>
      <c r="M29" s="91"/>
      <c r="N29" s="109"/>
      <c r="P29" s="110"/>
    </row>
    <row r="30" spans="1:16" s="108" customFormat="1" ht="17.649999999999999" customHeight="1" x14ac:dyDescent="0.25">
      <c r="A30" s="375">
        <v>17</v>
      </c>
      <c r="B30" s="200" t="s">
        <v>505</v>
      </c>
      <c r="C30" s="376" t="s">
        <v>515</v>
      </c>
      <c r="D30" s="371">
        <v>839.43902464839994</v>
      </c>
      <c r="E30" s="377">
        <v>839.43902464839994</v>
      </c>
      <c r="F30" s="372">
        <f t="shared" si="1"/>
        <v>0</v>
      </c>
      <c r="G30" s="371">
        <v>839.43907063068798</v>
      </c>
      <c r="H30" s="339">
        <f t="shared" si="2"/>
        <v>0</v>
      </c>
      <c r="I30" s="339">
        <f t="shared" si="0"/>
        <v>0</v>
      </c>
      <c r="J30" s="373"/>
      <c r="K30" s="371">
        <v>0</v>
      </c>
      <c r="L30" s="374">
        <v>0</v>
      </c>
      <c r="M30" s="91"/>
      <c r="N30" s="109"/>
      <c r="P30" s="110"/>
    </row>
    <row r="31" spans="1:16" s="108" customFormat="1" ht="17.649999999999999" customHeight="1" x14ac:dyDescent="0.25">
      <c r="A31" s="375">
        <v>18</v>
      </c>
      <c r="B31" s="200" t="s">
        <v>505</v>
      </c>
      <c r="C31" s="376" t="s">
        <v>516</v>
      </c>
      <c r="D31" s="371">
        <v>775.6054324964</v>
      </c>
      <c r="E31" s="377">
        <v>775.6054324964</v>
      </c>
      <c r="F31" s="372">
        <f t="shared" si="1"/>
        <v>0</v>
      </c>
      <c r="G31" s="371">
        <v>775.60543833841189</v>
      </c>
      <c r="H31" s="339">
        <f t="shared" si="2"/>
        <v>1.3390319963946239E-13</v>
      </c>
      <c r="I31" s="339">
        <f t="shared" si="0"/>
        <v>1.7264345249423443E-14</v>
      </c>
      <c r="J31" s="373"/>
      <c r="K31" s="371">
        <v>0</v>
      </c>
      <c r="L31" s="374">
        <v>1.3390319963946239E-13</v>
      </c>
      <c r="M31" s="91"/>
      <c r="N31" s="109"/>
      <c r="P31" s="110"/>
    </row>
    <row r="32" spans="1:16" s="108" customFormat="1" ht="17.649999999999999" customHeight="1" x14ac:dyDescent="0.25">
      <c r="A32" s="375">
        <v>19</v>
      </c>
      <c r="B32" s="200" t="s">
        <v>505</v>
      </c>
      <c r="C32" s="376" t="s">
        <v>517</v>
      </c>
      <c r="D32" s="371">
        <v>521.62609030399994</v>
      </c>
      <c r="E32" s="377">
        <v>521.62609030399994</v>
      </c>
      <c r="F32" s="372">
        <f t="shared" si="1"/>
        <v>0</v>
      </c>
      <c r="G32" s="371">
        <v>521.62602717257994</v>
      </c>
      <c r="H32" s="339">
        <f t="shared" si="2"/>
        <v>0</v>
      </c>
      <c r="I32" s="339">
        <f t="shared" si="0"/>
        <v>0</v>
      </c>
      <c r="J32" s="373"/>
      <c r="K32" s="371">
        <v>0</v>
      </c>
      <c r="L32" s="374">
        <v>0</v>
      </c>
      <c r="M32" s="91"/>
      <c r="N32" s="109"/>
      <c r="P32" s="110"/>
    </row>
    <row r="33" spans="1:16" s="108" customFormat="1" ht="17.649999999999999" customHeight="1" x14ac:dyDescent="0.25">
      <c r="A33" s="375">
        <v>20</v>
      </c>
      <c r="B33" s="200" t="s">
        <v>505</v>
      </c>
      <c r="C33" s="376" t="s">
        <v>1113</v>
      </c>
      <c r="D33" s="371">
        <v>531.81927053200002</v>
      </c>
      <c r="E33" s="377">
        <v>531.81927053200002</v>
      </c>
      <c r="F33" s="372">
        <f t="shared" si="1"/>
        <v>0</v>
      </c>
      <c r="G33" s="371">
        <v>531.81930558407191</v>
      </c>
      <c r="H33" s="339">
        <f t="shared" si="2"/>
        <v>-6.6951599819731194E-14</v>
      </c>
      <c r="I33" s="339">
        <f t="shared" si="0"/>
        <v>-1.2589163937733366E-14</v>
      </c>
      <c r="J33" s="373"/>
      <c r="K33" s="371">
        <v>0</v>
      </c>
      <c r="L33" s="374">
        <v>-6.6951599819731194E-14</v>
      </c>
      <c r="M33" s="91"/>
      <c r="N33" s="109"/>
      <c r="P33" s="110"/>
    </row>
    <row r="34" spans="1:16" s="108" customFormat="1" ht="17.649999999999999" customHeight="1" x14ac:dyDescent="0.25">
      <c r="A34" s="375">
        <v>21</v>
      </c>
      <c r="B34" s="200" t="s">
        <v>509</v>
      </c>
      <c r="C34" s="376" t="s">
        <v>519</v>
      </c>
      <c r="D34" s="371">
        <v>687.44724768279991</v>
      </c>
      <c r="E34" s="377">
        <v>687.44724768279991</v>
      </c>
      <c r="F34" s="372">
        <f t="shared" si="1"/>
        <v>0</v>
      </c>
      <c r="G34" s="371">
        <v>687.44717154819193</v>
      </c>
      <c r="H34" s="339">
        <f t="shared" si="2"/>
        <v>1.3390319963946239E-13</v>
      </c>
      <c r="I34" s="339">
        <f t="shared" si="0"/>
        <v>1.9478323622767291E-14</v>
      </c>
      <c r="J34" s="373"/>
      <c r="K34" s="371">
        <v>0</v>
      </c>
      <c r="L34" s="374">
        <v>1.3390319963946239E-13</v>
      </c>
      <c r="M34" s="91"/>
      <c r="N34" s="109"/>
      <c r="P34" s="110"/>
    </row>
    <row r="35" spans="1:16" s="108" customFormat="1" ht="17.649999999999999" customHeight="1" x14ac:dyDescent="0.25">
      <c r="A35" s="375">
        <v>22</v>
      </c>
      <c r="B35" s="200" t="s">
        <v>509</v>
      </c>
      <c r="C35" s="376" t="s">
        <v>520</v>
      </c>
      <c r="D35" s="371">
        <v>847.82670279999991</v>
      </c>
      <c r="E35" s="377">
        <v>847.82670279999991</v>
      </c>
      <c r="F35" s="372">
        <f t="shared" si="1"/>
        <v>0</v>
      </c>
      <c r="G35" s="371">
        <v>847.82670261154794</v>
      </c>
      <c r="H35" s="339">
        <f t="shared" si="2"/>
        <v>0</v>
      </c>
      <c r="I35" s="339">
        <f t="shared" si="0"/>
        <v>0</v>
      </c>
      <c r="J35" s="373"/>
      <c r="K35" s="371">
        <v>0</v>
      </c>
      <c r="L35" s="374">
        <v>0</v>
      </c>
      <c r="M35" s="91"/>
      <c r="N35" s="109"/>
      <c r="P35" s="110"/>
    </row>
    <row r="36" spans="1:16" s="108" customFormat="1" ht="17.649999999999999" customHeight="1" x14ac:dyDescent="0.25">
      <c r="A36" s="375">
        <v>23</v>
      </c>
      <c r="B36" s="200" t="s">
        <v>509</v>
      </c>
      <c r="C36" s="376" t="s">
        <v>521</v>
      </c>
      <c r="D36" s="371">
        <v>458.67841100399994</v>
      </c>
      <c r="E36" s="377">
        <v>458.67841100399994</v>
      </c>
      <c r="F36" s="372">
        <f t="shared" si="1"/>
        <v>0</v>
      </c>
      <c r="G36" s="371">
        <v>458.67840327746796</v>
      </c>
      <c r="H36" s="339">
        <f t="shared" si="2"/>
        <v>6.6951599819731194E-14</v>
      </c>
      <c r="I36" s="339">
        <f t="shared" si="0"/>
        <v>1.4596632022244302E-14</v>
      </c>
      <c r="J36" s="373"/>
      <c r="K36" s="371">
        <v>0</v>
      </c>
      <c r="L36" s="374">
        <v>6.6951599819731194E-14</v>
      </c>
      <c r="M36" s="91"/>
      <c r="N36" s="109"/>
      <c r="P36" s="110"/>
    </row>
    <row r="37" spans="1:16" s="108" customFormat="1" ht="17.649999999999999" customHeight="1" x14ac:dyDescent="0.25">
      <c r="A37" s="375">
        <v>24</v>
      </c>
      <c r="B37" s="200" t="s">
        <v>509</v>
      </c>
      <c r="C37" s="376" t="s">
        <v>522</v>
      </c>
      <c r="D37" s="371">
        <v>831.64943660919994</v>
      </c>
      <c r="E37" s="377">
        <v>831.64943660919994</v>
      </c>
      <c r="F37" s="372">
        <f t="shared" si="1"/>
        <v>0</v>
      </c>
      <c r="G37" s="371">
        <v>831.64947203817599</v>
      </c>
      <c r="H37" s="339">
        <f t="shared" si="2"/>
        <v>0</v>
      </c>
      <c r="I37" s="339">
        <f t="shared" si="0"/>
        <v>0</v>
      </c>
      <c r="J37" s="373"/>
      <c r="K37" s="371">
        <v>0</v>
      </c>
      <c r="L37" s="374">
        <v>0</v>
      </c>
      <c r="M37" s="91"/>
      <c r="N37" s="109"/>
      <c r="P37" s="110"/>
    </row>
    <row r="38" spans="1:16" s="108" customFormat="1" ht="17.649999999999999" customHeight="1" x14ac:dyDescent="0.25">
      <c r="A38" s="375">
        <v>25</v>
      </c>
      <c r="B38" s="200" t="s">
        <v>493</v>
      </c>
      <c r="C38" s="376" t="s">
        <v>1114</v>
      </c>
      <c r="D38" s="371">
        <v>2476.6598724163996</v>
      </c>
      <c r="E38" s="377">
        <v>2476.6598724163996</v>
      </c>
      <c r="F38" s="372">
        <f t="shared" si="1"/>
        <v>0</v>
      </c>
      <c r="G38" s="371">
        <v>2476.6598324914148</v>
      </c>
      <c r="H38" s="339">
        <f t="shared" si="2"/>
        <v>0</v>
      </c>
      <c r="I38" s="339">
        <f t="shared" si="0"/>
        <v>0</v>
      </c>
      <c r="J38" s="373"/>
      <c r="K38" s="371">
        <v>0</v>
      </c>
      <c r="L38" s="374">
        <v>0</v>
      </c>
      <c r="M38" s="91"/>
      <c r="N38" s="109"/>
      <c r="P38" s="110"/>
    </row>
    <row r="39" spans="1:16" s="108" customFormat="1" ht="17.649999999999999" customHeight="1" x14ac:dyDescent="0.25">
      <c r="A39" s="375">
        <v>26</v>
      </c>
      <c r="B39" s="200" t="s">
        <v>524</v>
      </c>
      <c r="C39" s="378" t="s">
        <v>1115</v>
      </c>
      <c r="D39" s="371">
        <v>2163.7266199339997</v>
      </c>
      <c r="E39" s="377">
        <v>2163.7266199339997</v>
      </c>
      <c r="F39" s="372">
        <f t="shared" si="1"/>
        <v>0</v>
      </c>
      <c r="G39" s="371">
        <v>2163.7266268202538</v>
      </c>
      <c r="H39" s="339">
        <f t="shared" si="2"/>
        <v>2.6780639927892478E-13</v>
      </c>
      <c r="I39" s="339">
        <f t="shared" si="0"/>
        <v>1.2377090377854374E-14</v>
      </c>
      <c r="J39" s="373"/>
      <c r="K39" s="371">
        <v>0</v>
      </c>
      <c r="L39" s="374">
        <v>2.6780639927892478E-13</v>
      </c>
      <c r="M39" s="91"/>
      <c r="N39" s="109"/>
      <c r="P39" s="110"/>
    </row>
    <row r="40" spans="1:16" s="108" customFormat="1" ht="17.649999999999999" customHeight="1" x14ac:dyDescent="0.25">
      <c r="A40" s="375">
        <v>27</v>
      </c>
      <c r="B40" s="200" t="s">
        <v>505</v>
      </c>
      <c r="C40" s="376" t="s">
        <v>1116</v>
      </c>
      <c r="D40" s="371">
        <v>2297.9208204127995</v>
      </c>
      <c r="E40" s="377">
        <v>2297.9208204127995</v>
      </c>
      <c r="F40" s="372">
        <f t="shared" si="1"/>
        <v>0</v>
      </c>
      <c r="G40" s="371">
        <v>2297.9207825351095</v>
      </c>
      <c r="H40" s="339">
        <f t="shared" si="2"/>
        <v>2.6780639927892478E-13</v>
      </c>
      <c r="I40" s="339">
        <f t="shared" si="0"/>
        <v>1.1654291866802264E-14</v>
      </c>
      <c r="J40" s="373"/>
      <c r="K40" s="371">
        <v>0</v>
      </c>
      <c r="L40" s="374">
        <v>2.6780639927892478E-13</v>
      </c>
      <c r="M40" s="91"/>
      <c r="N40" s="109"/>
      <c r="P40" s="110"/>
    </row>
    <row r="41" spans="1:16" s="108" customFormat="1" ht="17.649999999999999" customHeight="1" x14ac:dyDescent="0.25">
      <c r="A41" s="375">
        <v>28</v>
      </c>
      <c r="B41" s="200" t="s">
        <v>505</v>
      </c>
      <c r="C41" s="378" t="s">
        <v>1117</v>
      </c>
      <c r="D41" s="371">
        <v>6289.8116612451995</v>
      </c>
      <c r="E41" s="377">
        <v>6289.8116612451995</v>
      </c>
      <c r="F41" s="372">
        <f t="shared" si="1"/>
        <v>0</v>
      </c>
      <c r="G41" s="371">
        <v>6289.8116669021165</v>
      </c>
      <c r="H41" s="339">
        <f t="shared" si="2"/>
        <v>-1.0712255971156991E-12</v>
      </c>
      <c r="I41" s="339">
        <f t="shared" si="0"/>
        <v>-1.7031123582222298E-14</v>
      </c>
      <c r="J41" s="373"/>
      <c r="K41" s="371">
        <v>0</v>
      </c>
      <c r="L41" s="374">
        <v>-1.0712255971156991E-12</v>
      </c>
      <c r="M41" s="91"/>
      <c r="N41" s="109"/>
      <c r="P41" s="110"/>
    </row>
    <row r="42" spans="1:16" s="108" customFormat="1" ht="17.649999999999999" customHeight="1" x14ac:dyDescent="0.25">
      <c r="A42" s="375">
        <v>29</v>
      </c>
      <c r="B42" s="200" t="s">
        <v>505</v>
      </c>
      <c r="C42" s="376" t="s">
        <v>528</v>
      </c>
      <c r="D42" s="371">
        <v>840.99005998919995</v>
      </c>
      <c r="E42" s="377">
        <v>840.99005998919995</v>
      </c>
      <c r="F42" s="372">
        <f t="shared" si="1"/>
        <v>0</v>
      </c>
      <c r="G42" s="371">
        <v>840.98999403099981</v>
      </c>
      <c r="H42" s="339">
        <f t="shared" si="2"/>
        <v>-2.6780639927892478E-13</v>
      </c>
      <c r="I42" s="339">
        <f t="shared" si="0"/>
        <v>-3.1844181283470096E-14</v>
      </c>
      <c r="J42" s="373"/>
      <c r="K42" s="371">
        <v>0</v>
      </c>
      <c r="L42" s="374">
        <v>-2.6780639927892478E-13</v>
      </c>
      <c r="M42" s="91"/>
      <c r="N42" s="109"/>
      <c r="P42" s="110"/>
    </row>
    <row r="43" spans="1:16" s="108" customFormat="1" ht="17.649999999999999" customHeight="1" x14ac:dyDescent="0.25">
      <c r="A43" s="375">
        <v>30</v>
      </c>
      <c r="B43" s="200" t="s">
        <v>505</v>
      </c>
      <c r="C43" s="379" t="s">
        <v>1118</v>
      </c>
      <c r="D43" s="371">
        <v>2481.7392945531997</v>
      </c>
      <c r="E43" s="377">
        <v>2481.7392945531997</v>
      </c>
      <c r="F43" s="372">
        <f t="shared" si="1"/>
        <v>0</v>
      </c>
      <c r="G43" s="371">
        <v>2481.7390991288935</v>
      </c>
      <c r="H43" s="339">
        <f t="shared" si="2"/>
        <v>0</v>
      </c>
      <c r="I43" s="339">
        <f t="shared" si="0"/>
        <v>0</v>
      </c>
      <c r="J43" s="373"/>
      <c r="K43" s="371">
        <v>0</v>
      </c>
      <c r="L43" s="374">
        <v>0</v>
      </c>
      <c r="M43" s="91"/>
      <c r="N43" s="109"/>
      <c r="P43" s="110"/>
    </row>
    <row r="44" spans="1:16" s="108" customFormat="1" ht="17.649999999999999" customHeight="1" x14ac:dyDescent="0.25">
      <c r="A44" s="375">
        <v>31</v>
      </c>
      <c r="B44" s="200" t="s">
        <v>505</v>
      </c>
      <c r="C44" s="376" t="s">
        <v>1119</v>
      </c>
      <c r="D44" s="371">
        <v>5192.4437927691988</v>
      </c>
      <c r="E44" s="377">
        <v>5192.4437927691988</v>
      </c>
      <c r="F44" s="372">
        <f t="shared" si="1"/>
        <v>0</v>
      </c>
      <c r="G44" s="371">
        <v>5192.443766882182</v>
      </c>
      <c r="H44" s="339">
        <f t="shared" si="2"/>
        <v>0</v>
      </c>
      <c r="I44" s="339">
        <f t="shared" si="0"/>
        <v>0</v>
      </c>
      <c r="J44" s="373"/>
      <c r="K44" s="371">
        <v>0</v>
      </c>
      <c r="L44" s="374">
        <v>0</v>
      </c>
      <c r="M44" s="91"/>
      <c r="N44" s="109"/>
      <c r="P44" s="110"/>
    </row>
    <row r="45" spans="1:16" s="108" customFormat="1" ht="17.649999999999999" customHeight="1" x14ac:dyDescent="0.25">
      <c r="A45" s="375">
        <v>32</v>
      </c>
      <c r="B45" s="200" t="s">
        <v>509</v>
      </c>
      <c r="C45" s="376" t="s">
        <v>531</v>
      </c>
      <c r="D45" s="371">
        <v>1211.7452858235999</v>
      </c>
      <c r="E45" s="377">
        <v>1211.7452858235999</v>
      </c>
      <c r="F45" s="372">
        <f t="shared" si="1"/>
        <v>0</v>
      </c>
      <c r="G45" s="371">
        <v>1211.7452811122998</v>
      </c>
      <c r="H45" s="339">
        <f t="shared" si="2"/>
        <v>0</v>
      </c>
      <c r="I45" s="339">
        <f t="shared" si="0"/>
        <v>0</v>
      </c>
      <c r="J45" s="373"/>
      <c r="K45" s="371">
        <v>0</v>
      </c>
      <c r="L45" s="374">
        <v>0</v>
      </c>
      <c r="M45" s="91"/>
      <c r="N45" s="109"/>
      <c r="P45" s="110"/>
    </row>
    <row r="46" spans="1:16" s="108" customFormat="1" ht="17.649999999999999" customHeight="1" x14ac:dyDescent="0.25">
      <c r="A46" s="375">
        <v>33</v>
      </c>
      <c r="B46" s="200" t="s">
        <v>509</v>
      </c>
      <c r="C46" s="376" t="s">
        <v>1120</v>
      </c>
      <c r="D46" s="371">
        <v>1462.2623313363999</v>
      </c>
      <c r="E46" s="377">
        <v>1462.2623313363999</v>
      </c>
      <c r="F46" s="372">
        <f t="shared" si="1"/>
        <v>0</v>
      </c>
      <c r="G46" s="371">
        <v>1462.2624366862503</v>
      </c>
      <c r="H46" s="339">
        <f t="shared" si="2"/>
        <v>0</v>
      </c>
      <c r="I46" s="339">
        <f t="shared" si="0"/>
        <v>0</v>
      </c>
      <c r="J46" s="373"/>
      <c r="K46" s="371">
        <v>0</v>
      </c>
      <c r="L46" s="374">
        <v>0</v>
      </c>
      <c r="M46" s="111"/>
      <c r="N46" s="112"/>
      <c r="P46" s="110"/>
    </row>
    <row r="47" spans="1:16" s="108" customFormat="1" ht="17.649999999999999" customHeight="1" x14ac:dyDescent="0.25">
      <c r="A47" s="375">
        <v>34</v>
      </c>
      <c r="B47" s="200" t="s">
        <v>509</v>
      </c>
      <c r="C47" s="376" t="s">
        <v>533</v>
      </c>
      <c r="D47" s="371">
        <v>1366.1811344675998</v>
      </c>
      <c r="E47" s="377">
        <v>1366.1811344675998</v>
      </c>
      <c r="F47" s="372">
        <f t="shared" si="1"/>
        <v>0</v>
      </c>
      <c r="G47" s="371">
        <v>1366.1811257988077</v>
      </c>
      <c r="H47" s="339">
        <f t="shared" si="2"/>
        <v>-2.6780639927892478E-13</v>
      </c>
      <c r="I47" s="339">
        <f t="shared" si="0"/>
        <v>-1.9602554340884588E-14</v>
      </c>
      <c r="J47" s="373"/>
      <c r="K47" s="371">
        <v>0</v>
      </c>
      <c r="L47" s="374">
        <v>-2.6780639927892478E-13</v>
      </c>
      <c r="M47" s="91"/>
      <c r="N47" s="109"/>
      <c r="P47" s="110"/>
    </row>
    <row r="48" spans="1:16" s="108" customFormat="1" ht="17.649999999999999" customHeight="1" x14ac:dyDescent="0.25">
      <c r="A48" s="375">
        <v>35</v>
      </c>
      <c r="B48" s="200" t="s">
        <v>509</v>
      </c>
      <c r="C48" s="376" t="s">
        <v>534</v>
      </c>
      <c r="D48" s="371">
        <v>763.1828085727999</v>
      </c>
      <c r="E48" s="377">
        <v>763.1828085727999</v>
      </c>
      <c r="F48" s="372">
        <f t="shared" si="1"/>
        <v>0</v>
      </c>
      <c r="G48" s="371">
        <v>763.18279217747579</v>
      </c>
      <c r="H48" s="339">
        <f t="shared" si="2"/>
        <v>0</v>
      </c>
      <c r="I48" s="339">
        <f t="shared" si="0"/>
        <v>0</v>
      </c>
      <c r="J48" s="373"/>
      <c r="K48" s="371">
        <v>0</v>
      </c>
      <c r="L48" s="374">
        <v>0</v>
      </c>
      <c r="M48" s="91"/>
      <c r="N48" s="109"/>
      <c r="P48" s="110"/>
    </row>
    <row r="49" spans="1:16" s="108" customFormat="1" ht="17.649999999999999" customHeight="1" x14ac:dyDescent="0.25">
      <c r="A49" s="375">
        <v>36</v>
      </c>
      <c r="B49" s="200" t="s">
        <v>509</v>
      </c>
      <c r="C49" s="376" t="s">
        <v>535</v>
      </c>
      <c r="D49" s="371">
        <v>161.84862690919999</v>
      </c>
      <c r="E49" s="377">
        <v>161.84862690919999</v>
      </c>
      <c r="F49" s="372">
        <f t="shared" si="1"/>
        <v>0</v>
      </c>
      <c r="G49" s="371">
        <v>161.84859091486803</v>
      </c>
      <c r="H49" s="339">
        <f t="shared" si="2"/>
        <v>3.3475799909865597E-14</v>
      </c>
      <c r="I49" s="339">
        <f t="shared" si="0"/>
        <v>2.0683400625107638E-14</v>
      </c>
      <c r="J49" s="373"/>
      <c r="K49" s="371">
        <v>0</v>
      </c>
      <c r="L49" s="374">
        <v>3.3475799909865597E-14</v>
      </c>
      <c r="M49" s="91"/>
      <c r="N49" s="109"/>
      <c r="P49" s="110"/>
    </row>
    <row r="50" spans="1:16" s="108" customFormat="1" ht="17.649999999999999" customHeight="1" x14ac:dyDescent="0.25">
      <c r="A50" s="375">
        <v>37</v>
      </c>
      <c r="B50" s="200" t="s">
        <v>509</v>
      </c>
      <c r="C50" s="376" t="s">
        <v>536</v>
      </c>
      <c r="D50" s="371">
        <v>3263.5129683067994</v>
      </c>
      <c r="E50" s="377">
        <v>3263.5129683067994</v>
      </c>
      <c r="F50" s="372">
        <f t="shared" si="1"/>
        <v>0</v>
      </c>
      <c r="G50" s="371">
        <v>3263.5129245859357</v>
      </c>
      <c r="H50" s="339">
        <f t="shared" si="2"/>
        <v>0</v>
      </c>
      <c r="I50" s="339">
        <f t="shared" si="0"/>
        <v>0</v>
      </c>
      <c r="J50" s="373"/>
      <c r="K50" s="371">
        <v>0</v>
      </c>
      <c r="L50" s="374">
        <v>0</v>
      </c>
      <c r="M50" s="91"/>
      <c r="N50" s="109"/>
      <c r="P50" s="110"/>
    </row>
    <row r="51" spans="1:16" s="108" customFormat="1" ht="17.649999999999999" customHeight="1" x14ac:dyDescent="0.25">
      <c r="A51" s="375">
        <v>38</v>
      </c>
      <c r="B51" s="200" t="s">
        <v>495</v>
      </c>
      <c r="C51" s="376" t="s">
        <v>1121</v>
      </c>
      <c r="D51" s="371">
        <v>2144.931642392</v>
      </c>
      <c r="E51" s="377">
        <v>2144.931642392</v>
      </c>
      <c r="F51" s="372">
        <f t="shared" si="1"/>
        <v>0</v>
      </c>
      <c r="G51" s="371">
        <v>2144.9315655052892</v>
      </c>
      <c r="H51" s="339">
        <f t="shared" si="2"/>
        <v>2.6780639927892478E-13</v>
      </c>
      <c r="I51" s="339">
        <f t="shared" si="0"/>
        <v>1.2485544713223147E-14</v>
      </c>
      <c r="J51" s="373"/>
      <c r="K51" s="371">
        <v>0</v>
      </c>
      <c r="L51" s="374">
        <v>2.6780639927892478E-13</v>
      </c>
      <c r="M51" s="91"/>
      <c r="N51" s="109"/>
      <c r="P51" s="110"/>
    </row>
    <row r="52" spans="1:16" s="108" customFormat="1" ht="17.649999999999999" customHeight="1" x14ac:dyDescent="0.25">
      <c r="A52" s="375">
        <v>39</v>
      </c>
      <c r="B52" s="200" t="s">
        <v>505</v>
      </c>
      <c r="C52" s="376" t="s">
        <v>1122</v>
      </c>
      <c r="D52" s="371">
        <v>1237.6119623559998</v>
      </c>
      <c r="E52" s="377">
        <v>1237.6119623559998</v>
      </c>
      <c r="F52" s="372">
        <f t="shared" si="1"/>
        <v>0</v>
      </c>
      <c r="G52" s="371">
        <v>1237.6119295751446</v>
      </c>
      <c r="H52" s="339">
        <f t="shared" si="2"/>
        <v>0</v>
      </c>
      <c r="I52" s="339">
        <f t="shared" si="0"/>
        <v>0</v>
      </c>
      <c r="J52" s="373"/>
      <c r="K52" s="371">
        <v>0</v>
      </c>
      <c r="L52" s="374">
        <v>0</v>
      </c>
      <c r="M52" s="91"/>
      <c r="N52" s="109"/>
      <c r="P52" s="110"/>
    </row>
    <row r="53" spans="1:16" s="108" customFormat="1" ht="17.649999999999999" customHeight="1" x14ac:dyDescent="0.25">
      <c r="A53" s="375">
        <v>40</v>
      </c>
      <c r="B53" s="200" t="s">
        <v>505</v>
      </c>
      <c r="C53" s="376" t="s">
        <v>1123</v>
      </c>
      <c r="D53" s="371">
        <v>278.95814597199995</v>
      </c>
      <c r="E53" s="377">
        <v>278.95814597199995</v>
      </c>
      <c r="F53" s="372">
        <f t="shared" si="1"/>
        <v>0</v>
      </c>
      <c r="G53" s="371">
        <v>278.95814075732318</v>
      </c>
      <c r="H53" s="339">
        <f t="shared" si="2"/>
        <v>-3.3475799909865597E-14</v>
      </c>
      <c r="I53" s="339">
        <f t="shared" si="0"/>
        <v>-1.2000294808822571E-14</v>
      </c>
      <c r="J53" s="373"/>
      <c r="K53" s="371">
        <v>0</v>
      </c>
      <c r="L53" s="374">
        <v>-3.3475799909865597E-14</v>
      </c>
      <c r="M53" s="91"/>
      <c r="N53" s="109"/>
      <c r="P53" s="110"/>
    </row>
    <row r="54" spans="1:16" s="108" customFormat="1" ht="17.649999999999999" customHeight="1" x14ac:dyDescent="0.25">
      <c r="A54" s="375">
        <v>41</v>
      </c>
      <c r="B54" s="200" t="s">
        <v>505</v>
      </c>
      <c r="C54" s="376" t="s">
        <v>1124</v>
      </c>
      <c r="D54" s="371">
        <v>4660.5014442359998</v>
      </c>
      <c r="E54" s="377">
        <v>4660.5014442359998</v>
      </c>
      <c r="F54" s="372">
        <f t="shared" si="1"/>
        <v>0</v>
      </c>
      <c r="G54" s="371">
        <v>4660.5014136272384</v>
      </c>
      <c r="H54" s="339">
        <f t="shared" si="2"/>
        <v>5.3561279855784956E-13</v>
      </c>
      <c r="I54" s="339">
        <f t="shared" si="0"/>
        <v>1.149260020550542E-14</v>
      </c>
      <c r="J54" s="373"/>
      <c r="K54" s="371">
        <v>0</v>
      </c>
      <c r="L54" s="374">
        <v>5.3561279855784956E-13</v>
      </c>
      <c r="M54" s="91"/>
      <c r="N54" s="109"/>
      <c r="P54" s="110"/>
    </row>
    <row r="55" spans="1:16" s="108" customFormat="1" ht="17.649999999999999" customHeight="1" x14ac:dyDescent="0.25">
      <c r="A55" s="375">
        <v>42</v>
      </c>
      <c r="B55" s="200" t="s">
        <v>505</v>
      </c>
      <c r="C55" s="376" t="s">
        <v>1125</v>
      </c>
      <c r="D55" s="371">
        <v>2023.9283469503998</v>
      </c>
      <c r="E55" s="377">
        <v>2023.9283469503998</v>
      </c>
      <c r="F55" s="372">
        <f t="shared" si="1"/>
        <v>0</v>
      </c>
      <c r="G55" s="371">
        <v>2023.9283893735758</v>
      </c>
      <c r="H55" s="339">
        <f t="shared" si="2"/>
        <v>5.3561279855784956E-13</v>
      </c>
      <c r="I55" s="339">
        <f t="shared" si="0"/>
        <v>2.6464019804105037E-14</v>
      </c>
      <c r="J55" s="373"/>
      <c r="K55" s="371">
        <v>0</v>
      </c>
      <c r="L55" s="374">
        <v>5.3561279855784956E-13</v>
      </c>
      <c r="M55" s="91"/>
      <c r="N55" s="109"/>
      <c r="P55" s="110"/>
    </row>
    <row r="56" spans="1:16" s="108" customFormat="1" ht="17.649999999999999" customHeight="1" x14ac:dyDescent="0.25">
      <c r="A56" s="375">
        <v>43</v>
      </c>
      <c r="B56" s="200" t="s">
        <v>505</v>
      </c>
      <c r="C56" s="376" t="s">
        <v>1126</v>
      </c>
      <c r="D56" s="371">
        <v>824.472977152</v>
      </c>
      <c r="E56" s="377">
        <v>824.472977152</v>
      </c>
      <c r="F56" s="372">
        <f t="shared" si="1"/>
        <v>0</v>
      </c>
      <c r="G56" s="371">
        <v>824.47293173506773</v>
      </c>
      <c r="H56" s="339">
        <f t="shared" si="2"/>
        <v>-2.6780639927892478E-13</v>
      </c>
      <c r="I56" s="339">
        <f t="shared" si="0"/>
        <v>-3.2482131822442E-14</v>
      </c>
      <c r="J56" s="373"/>
      <c r="K56" s="371">
        <v>0</v>
      </c>
      <c r="L56" s="374">
        <v>-2.6780639927892478E-13</v>
      </c>
      <c r="M56" s="91"/>
      <c r="N56" s="109"/>
      <c r="P56" s="110"/>
    </row>
    <row r="57" spans="1:16" s="108" customFormat="1" ht="17.649999999999999" customHeight="1" x14ac:dyDescent="0.25">
      <c r="A57" s="375">
        <v>44</v>
      </c>
      <c r="B57" s="200" t="s">
        <v>509</v>
      </c>
      <c r="C57" s="376" t="s">
        <v>543</v>
      </c>
      <c r="D57" s="371">
        <v>414.53786439999999</v>
      </c>
      <c r="E57" s="377">
        <v>414.53786439999999</v>
      </c>
      <c r="F57" s="372">
        <f t="shared" si="1"/>
        <v>0</v>
      </c>
      <c r="G57" s="371">
        <v>414.53786439999999</v>
      </c>
      <c r="H57" s="339">
        <f t="shared" si="2"/>
        <v>0</v>
      </c>
      <c r="I57" s="339">
        <f t="shared" si="0"/>
        <v>0</v>
      </c>
      <c r="J57" s="373"/>
      <c r="K57" s="371">
        <v>0</v>
      </c>
      <c r="L57" s="374">
        <v>0</v>
      </c>
      <c r="M57" s="91"/>
      <c r="N57" s="109"/>
      <c r="P57" s="110"/>
    </row>
    <row r="58" spans="1:16" s="108" customFormat="1" ht="17.649999999999999" customHeight="1" x14ac:dyDescent="0.25">
      <c r="A58" s="375">
        <v>45</v>
      </c>
      <c r="B58" s="200" t="s">
        <v>509</v>
      </c>
      <c r="C58" s="376" t="s">
        <v>1127</v>
      </c>
      <c r="D58" s="371">
        <v>1079.7085969119998</v>
      </c>
      <c r="E58" s="377">
        <v>1079.7085969119998</v>
      </c>
      <c r="F58" s="372">
        <f t="shared" si="1"/>
        <v>0</v>
      </c>
      <c r="G58" s="371">
        <v>1079.7086110717378</v>
      </c>
      <c r="H58" s="339">
        <f t="shared" si="2"/>
        <v>1.3390319963946239E-13</v>
      </c>
      <c r="I58" s="339">
        <f t="shared" si="0"/>
        <v>1.2401790633364383E-14</v>
      </c>
      <c r="J58" s="373"/>
      <c r="K58" s="371">
        <v>0</v>
      </c>
      <c r="L58" s="374">
        <v>1.3390319963946239E-13</v>
      </c>
      <c r="M58" s="91"/>
      <c r="N58" s="109"/>
      <c r="P58" s="110"/>
    </row>
    <row r="59" spans="1:16" s="108" customFormat="1" ht="17.649999999999999" customHeight="1" x14ac:dyDescent="0.25">
      <c r="A59" s="375">
        <v>46</v>
      </c>
      <c r="B59" s="200" t="s">
        <v>509</v>
      </c>
      <c r="C59" s="376" t="s">
        <v>545</v>
      </c>
      <c r="D59" s="371">
        <v>403.317997676</v>
      </c>
      <c r="E59" s="377">
        <v>403.317997676</v>
      </c>
      <c r="F59" s="372">
        <f t="shared" si="1"/>
        <v>0</v>
      </c>
      <c r="G59" s="371">
        <v>403.31791381485999</v>
      </c>
      <c r="H59" s="339">
        <f t="shared" si="2"/>
        <v>0</v>
      </c>
      <c r="I59" s="339">
        <f t="shared" si="0"/>
        <v>0</v>
      </c>
      <c r="J59" s="373"/>
      <c r="K59" s="371">
        <v>0</v>
      </c>
      <c r="L59" s="374">
        <v>0</v>
      </c>
      <c r="M59" s="91"/>
      <c r="N59" s="109"/>
      <c r="P59" s="110"/>
    </row>
    <row r="60" spans="1:16" s="108" customFormat="1" ht="17.649999999999999" customHeight="1" x14ac:dyDescent="0.25">
      <c r="A60" s="375">
        <v>47</v>
      </c>
      <c r="B60" s="200" t="s">
        <v>509</v>
      </c>
      <c r="C60" s="376" t="s">
        <v>1128</v>
      </c>
      <c r="D60" s="371">
        <v>844.24841391439986</v>
      </c>
      <c r="E60" s="377">
        <v>844.24841391439986</v>
      </c>
      <c r="F60" s="372">
        <f t="shared" si="1"/>
        <v>0</v>
      </c>
      <c r="G60" s="371">
        <v>844.2483584304706</v>
      </c>
      <c r="H60" s="339">
        <f t="shared" si="2"/>
        <v>2.6780639927892478E-13</v>
      </c>
      <c r="I60" s="339">
        <f t="shared" si="0"/>
        <v>3.172127952686663E-14</v>
      </c>
      <c r="J60" s="373"/>
      <c r="K60" s="371">
        <v>0</v>
      </c>
      <c r="L60" s="374">
        <v>2.6780639927892478E-13</v>
      </c>
      <c r="M60" s="91"/>
      <c r="N60" s="109"/>
      <c r="P60" s="110"/>
    </row>
    <row r="61" spans="1:16" s="108" customFormat="1" ht="17.649999999999999" customHeight="1" x14ac:dyDescent="0.25">
      <c r="A61" s="375">
        <v>48</v>
      </c>
      <c r="B61" s="200" t="s">
        <v>497</v>
      </c>
      <c r="C61" s="376" t="s">
        <v>1129</v>
      </c>
      <c r="D61" s="371">
        <v>1055.3664028336</v>
      </c>
      <c r="E61" s="377">
        <v>1055.3664028336</v>
      </c>
      <c r="F61" s="372">
        <f t="shared" si="1"/>
        <v>0</v>
      </c>
      <c r="G61" s="371">
        <v>1055.3663274792796</v>
      </c>
      <c r="H61" s="339">
        <f t="shared" si="2"/>
        <v>-1.3390319963946239E-13</v>
      </c>
      <c r="I61" s="339">
        <f t="shared" si="0"/>
        <v>-1.268783990848484E-14</v>
      </c>
      <c r="J61" s="373"/>
      <c r="K61" s="371">
        <v>0</v>
      </c>
      <c r="L61" s="374">
        <v>-1.3390319963946239E-13</v>
      </c>
      <c r="M61" s="91"/>
      <c r="N61" s="109"/>
      <c r="P61" s="110"/>
    </row>
    <row r="62" spans="1:16" s="108" customFormat="1" ht="17.649999999999999" customHeight="1" x14ac:dyDescent="0.25">
      <c r="A62" s="375">
        <v>49</v>
      </c>
      <c r="B62" s="200" t="s">
        <v>505</v>
      </c>
      <c r="C62" s="376" t="s">
        <v>1130</v>
      </c>
      <c r="D62" s="371">
        <v>2390.6262954507997</v>
      </c>
      <c r="E62" s="377">
        <v>2390.6262954507997</v>
      </c>
      <c r="F62" s="372">
        <f t="shared" si="1"/>
        <v>0</v>
      </c>
      <c r="G62" s="371">
        <v>2390.6263000937488</v>
      </c>
      <c r="H62" s="339">
        <f t="shared" si="2"/>
        <v>0</v>
      </c>
      <c r="I62" s="339">
        <f t="shared" si="0"/>
        <v>0</v>
      </c>
      <c r="J62" s="373"/>
      <c r="K62" s="371">
        <v>0</v>
      </c>
      <c r="L62" s="374">
        <v>0</v>
      </c>
      <c r="M62" s="91"/>
      <c r="N62" s="109"/>
      <c r="P62" s="110"/>
    </row>
    <row r="63" spans="1:16" s="108" customFormat="1" ht="17.649999999999999" customHeight="1" x14ac:dyDescent="0.25">
      <c r="A63" s="375">
        <v>50</v>
      </c>
      <c r="B63" s="200" t="s">
        <v>505</v>
      </c>
      <c r="C63" s="376" t="s">
        <v>1131</v>
      </c>
      <c r="D63" s="371">
        <v>2873.3703660683996</v>
      </c>
      <c r="E63" s="377">
        <v>2873.3703660683996</v>
      </c>
      <c r="F63" s="372">
        <f t="shared" si="1"/>
        <v>0</v>
      </c>
      <c r="G63" s="371">
        <v>2873.370358992127</v>
      </c>
      <c r="H63" s="339">
        <f t="shared" si="2"/>
        <v>0</v>
      </c>
      <c r="I63" s="339">
        <f t="shared" si="0"/>
        <v>0</v>
      </c>
      <c r="J63" s="373"/>
      <c r="K63" s="371">
        <v>0</v>
      </c>
      <c r="L63" s="374">
        <v>0</v>
      </c>
      <c r="M63" s="91"/>
      <c r="N63" s="109"/>
      <c r="P63" s="110"/>
    </row>
    <row r="64" spans="1:16" s="108" customFormat="1" ht="17.649999999999999" customHeight="1" x14ac:dyDescent="0.25">
      <c r="A64" s="375">
        <v>51</v>
      </c>
      <c r="B64" s="200" t="s">
        <v>505</v>
      </c>
      <c r="C64" s="376" t="s">
        <v>1132</v>
      </c>
      <c r="D64" s="371">
        <v>539.43107295439995</v>
      </c>
      <c r="E64" s="377">
        <v>539.43107295439995</v>
      </c>
      <c r="F64" s="372">
        <f t="shared" si="1"/>
        <v>0</v>
      </c>
      <c r="G64" s="371">
        <v>539.43128609445978</v>
      </c>
      <c r="H64" s="339">
        <f t="shared" si="2"/>
        <v>6.6951599819731194E-14</v>
      </c>
      <c r="I64" s="339">
        <f t="shared" si="0"/>
        <v>1.2411520799690909E-14</v>
      </c>
      <c r="J64" s="373"/>
      <c r="K64" s="371">
        <v>0</v>
      </c>
      <c r="L64" s="374">
        <v>6.6951599819731194E-14</v>
      </c>
      <c r="M64" s="91"/>
      <c r="N64" s="109"/>
      <c r="P64" s="110"/>
    </row>
    <row r="65" spans="1:16" s="108" customFormat="1" ht="17.649999999999999" customHeight="1" x14ac:dyDescent="0.25">
      <c r="A65" s="375">
        <v>52</v>
      </c>
      <c r="B65" s="200" t="s">
        <v>505</v>
      </c>
      <c r="C65" s="376" t="s">
        <v>1133</v>
      </c>
      <c r="D65" s="371">
        <v>518.54684115959992</v>
      </c>
      <c r="E65" s="377">
        <v>518.54684115959992</v>
      </c>
      <c r="F65" s="372">
        <f t="shared" si="1"/>
        <v>0</v>
      </c>
      <c r="G65" s="371">
        <v>518.5468484673554</v>
      </c>
      <c r="H65" s="339">
        <f t="shared" si="2"/>
        <v>0</v>
      </c>
      <c r="I65" s="339">
        <f t="shared" si="0"/>
        <v>0</v>
      </c>
      <c r="J65" s="373"/>
      <c r="K65" s="371">
        <v>0</v>
      </c>
      <c r="L65" s="374">
        <v>0</v>
      </c>
      <c r="M65" s="91"/>
      <c r="N65" s="109"/>
      <c r="P65" s="110"/>
    </row>
    <row r="66" spans="1:16" s="108" customFormat="1" ht="17.649999999999999" customHeight="1" x14ac:dyDescent="0.25">
      <c r="A66" s="375">
        <v>53</v>
      </c>
      <c r="B66" s="200" t="s">
        <v>505</v>
      </c>
      <c r="C66" s="376" t="s">
        <v>1134</v>
      </c>
      <c r="D66" s="371">
        <v>314.1372911556</v>
      </c>
      <c r="E66" s="377">
        <v>314.1372911556</v>
      </c>
      <c r="F66" s="372">
        <f t="shared" si="1"/>
        <v>0</v>
      </c>
      <c r="G66" s="371">
        <v>314.13728416583405</v>
      </c>
      <c r="H66" s="339">
        <f t="shared" si="2"/>
        <v>-6.6951599819731194E-14</v>
      </c>
      <c r="I66" s="339">
        <f t="shared" si="0"/>
        <v>-2.1312846868144798E-14</v>
      </c>
      <c r="J66" s="373"/>
      <c r="K66" s="371">
        <v>0</v>
      </c>
      <c r="L66" s="374">
        <v>-6.6951599819731194E-14</v>
      </c>
      <c r="M66" s="91"/>
      <c r="N66" s="109"/>
      <c r="P66" s="110"/>
    </row>
    <row r="67" spans="1:16" s="108" customFormat="1" ht="17.649999999999999" customHeight="1" x14ac:dyDescent="0.25">
      <c r="A67" s="375">
        <v>54</v>
      </c>
      <c r="B67" s="200" t="s">
        <v>505</v>
      </c>
      <c r="C67" s="376" t="s">
        <v>1135</v>
      </c>
      <c r="D67" s="371">
        <v>489.76072277879996</v>
      </c>
      <c r="E67" s="377">
        <v>489.76072277879996</v>
      </c>
      <c r="F67" s="372">
        <f t="shared" si="1"/>
        <v>0</v>
      </c>
      <c r="G67" s="371">
        <v>489.76073166853445</v>
      </c>
      <c r="H67" s="339">
        <f t="shared" si="2"/>
        <v>-1.3390319963946239E-13</v>
      </c>
      <c r="I67" s="339">
        <f t="shared" si="0"/>
        <v>-2.7340534553225015E-14</v>
      </c>
      <c r="J67" s="373"/>
      <c r="K67" s="371">
        <v>0</v>
      </c>
      <c r="L67" s="374">
        <v>-1.3390319963946239E-13</v>
      </c>
      <c r="M67" s="91"/>
      <c r="N67" s="109"/>
      <c r="P67" s="110"/>
    </row>
    <row r="68" spans="1:16" s="108" customFormat="1" ht="17.649999999999999" customHeight="1" x14ac:dyDescent="0.25">
      <c r="A68" s="375">
        <v>55</v>
      </c>
      <c r="B68" s="200" t="s">
        <v>505</v>
      </c>
      <c r="C68" s="376" t="s">
        <v>1136</v>
      </c>
      <c r="D68" s="371">
        <v>399.1192117352</v>
      </c>
      <c r="E68" s="377">
        <v>399.1192117352</v>
      </c>
      <c r="F68" s="372">
        <f t="shared" si="1"/>
        <v>0</v>
      </c>
      <c r="G68" s="371">
        <v>399.11914841532797</v>
      </c>
      <c r="H68" s="339">
        <f t="shared" si="2"/>
        <v>0</v>
      </c>
      <c r="I68" s="339">
        <f t="shared" si="0"/>
        <v>0</v>
      </c>
      <c r="J68" s="373"/>
      <c r="K68" s="371">
        <v>0</v>
      </c>
      <c r="L68" s="374">
        <v>0</v>
      </c>
      <c r="M68" s="91"/>
      <c r="N68" s="109"/>
      <c r="P68" s="110"/>
    </row>
    <row r="69" spans="1:16" s="108" customFormat="1" ht="17.649999999999999" customHeight="1" x14ac:dyDescent="0.25">
      <c r="A69" s="375">
        <v>57</v>
      </c>
      <c r="B69" s="200" t="s">
        <v>505</v>
      </c>
      <c r="C69" s="376" t="s">
        <v>555</v>
      </c>
      <c r="D69" s="371">
        <v>259.28370063639994</v>
      </c>
      <c r="E69" s="377">
        <v>259.28370063639994</v>
      </c>
      <c r="F69" s="372">
        <f t="shared" si="1"/>
        <v>0</v>
      </c>
      <c r="G69" s="371">
        <v>259.28370725970058</v>
      </c>
      <c r="H69" s="339">
        <f t="shared" si="2"/>
        <v>-6.6951599819731194E-14</v>
      </c>
      <c r="I69" s="339">
        <f t="shared" si="0"/>
        <v>-2.5821754184856806E-14</v>
      </c>
      <c r="J69" s="373"/>
      <c r="K69" s="371">
        <v>0</v>
      </c>
      <c r="L69" s="374">
        <v>-6.6951599819731194E-14</v>
      </c>
      <c r="M69" s="91"/>
      <c r="N69" s="109"/>
      <c r="P69" s="110"/>
    </row>
    <row r="70" spans="1:16" s="108" customFormat="1" ht="17.649999999999999" customHeight="1" x14ac:dyDescent="0.25">
      <c r="A70" s="375">
        <v>58</v>
      </c>
      <c r="B70" s="200" t="s">
        <v>509</v>
      </c>
      <c r="C70" s="376" t="s">
        <v>1137</v>
      </c>
      <c r="D70" s="371">
        <v>1469.5556121883999</v>
      </c>
      <c r="E70" s="377">
        <v>1469.5556121883999</v>
      </c>
      <c r="F70" s="372">
        <f t="shared" si="1"/>
        <v>0</v>
      </c>
      <c r="G70" s="371">
        <v>1469.5554380856875</v>
      </c>
      <c r="H70" s="339">
        <f t="shared" si="2"/>
        <v>0</v>
      </c>
      <c r="I70" s="339">
        <f t="shared" si="0"/>
        <v>0</v>
      </c>
      <c r="J70" s="373"/>
      <c r="K70" s="371">
        <v>0</v>
      </c>
      <c r="L70" s="374">
        <v>0</v>
      </c>
      <c r="M70" s="91"/>
      <c r="N70" s="109"/>
      <c r="P70" s="110"/>
    </row>
    <row r="71" spans="1:16" s="108" customFormat="1" ht="17.649999999999999" customHeight="1" x14ac:dyDescent="0.25">
      <c r="A71" s="375">
        <v>59</v>
      </c>
      <c r="B71" s="200" t="s">
        <v>509</v>
      </c>
      <c r="C71" s="376" t="s">
        <v>1138</v>
      </c>
      <c r="D71" s="371">
        <v>570.87053895959991</v>
      </c>
      <c r="E71" s="377">
        <v>570.87053895959991</v>
      </c>
      <c r="F71" s="372">
        <f t="shared" si="1"/>
        <v>0</v>
      </c>
      <c r="G71" s="371">
        <v>570.87054786477972</v>
      </c>
      <c r="H71" s="339">
        <f t="shared" si="2"/>
        <v>1.3390319963946239E-13</v>
      </c>
      <c r="I71" s="339">
        <f t="shared" si="0"/>
        <v>2.3455966020509354E-14</v>
      </c>
      <c r="J71" s="373"/>
      <c r="K71" s="371">
        <v>0</v>
      </c>
      <c r="L71" s="374">
        <v>1.3390319963946239E-13</v>
      </c>
      <c r="M71" s="91"/>
      <c r="N71" s="109"/>
      <c r="P71" s="110"/>
    </row>
    <row r="72" spans="1:16" s="108" customFormat="1" ht="17.649999999999999" customHeight="1" x14ac:dyDescent="0.25">
      <c r="A72" s="375">
        <v>60</v>
      </c>
      <c r="B72" s="200" t="s">
        <v>558</v>
      </c>
      <c r="C72" s="376" t="s">
        <v>1139</v>
      </c>
      <c r="D72" s="371">
        <v>2136.2997116031997</v>
      </c>
      <c r="E72" s="377">
        <v>2136.2997116031997</v>
      </c>
      <c r="F72" s="372">
        <f t="shared" si="1"/>
        <v>0</v>
      </c>
      <c r="G72" s="371">
        <v>2136.2997061568281</v>
      </c>
      <c r="H72" s="339">
        <f t="shared" si="2"/>
        <v>-5.3561279855784956E-13</v>
      </c>
      <c r="I72" s="339">
        <f t="shared" si="0"/>
        <v>-2.5071987589039907E-14</v>
      </c>
      <c r="J72" s="373"/>
      <c r="K72" s="371">
        <v>0</v>
      </c>
      <c r="L72" s="374">
        <v>-5.3561279855784956E-13</v>
      </c>
      <c r="M72" s="91"/>
      <c r="N72" s="109"/>
      <c r="P72" s="110"/>
    </row>
    <row r="73" spans="1:16" s="108" customFormat="1" ht="17.649999999999999" customHeight="1" x14ac:dyDescent="0.25">
      <c r="A73" s="375">
        <v>61</v>
      </c>
      <c r="B73" s="200" t="s">
        <v>495</v>
      </c>
      <c r="C73" s="376" t="s">
        <v>560</v>
      </c>
      <c r="D73" s="371">
        <v>1450.8482082907999</v>
      </c>
      <c r="E73" s="377">
        <v>1450.8482082907999</v>
      </c>
      <c r="F73" s="372">
        <f t="shared" si="1"/>
        <v>0</v>
      </c>
      <c r="G73" s="371">
        <v>1450.8482082989997</v>
      </c>
      <c r="H73" s="339">
        <f t="shared" si="2"/>
        <v>5.3561279855784956E-13</v>
      </c>
      <c r="I73" s="339">
        <f t="shared" si="0"/>
        <v>3.6917218182930291E-14</v>
      </c>
      <c r="J73" s="373"/>
      <c r="K73" s="371">
        <v>0</v>
      </c>
      <c r="L73" s="374">
        <v>5.3561279855784956E-13</v>
      </c>
      <c r="M73" s="91"/>
      <c r="N73" s="109"/>
      <c r="P73" s="110"/>
    </row>
    <row r="74" spans="1:16" s="108" customFormat="1" ht="17.649999999999999" customHeight="1" x14ac:dyDescent="0.25">
      <c r="A74" s="375">
        <v>62</v>
      </c>
      <c r="B74" s="200" t="s">
        <v>561</v>
      </c>
      <c r="C74" s="376" t="s">
        <v>1140</v>
      </c>
      <c r="D74" s="371">
        <v>11948.346944806799</v>
      </c>
      <c r="E74" s="377">
        <v>11948.346944806799</v>
      </c>
      <c r="F74" s="372">
        <f t="shared" si="1"/>
        <v>0</v>
      </c>
      <c r="G74" s="371">
        <v>11948.346948399965</v>
      </c>
      <c r="H74" s="339">
        <f t="shared" si="2"/>
        <v>383.26824119990147</v>
      </c>
      <c r="I74" s="339">
        <f t="shared" si="0"/>
        <v>3.2077093423076763</v>
      </c>
      <c r="J74" s="373"/>
      <c r="K74" s="371">
        <v>0</v>
      </c>
      <c r="L74" s="374">
        <v>383.26824119990147</v>
      </c>
      <c r="M74" s="91"/>
      <c r="N74" s="109"/>
      <c r="P74" s="110"/>
    </row>
    <row r="75" spans="1:16" s="108" customFormat="1" ht="17.649999999999999" customHeight="1" x14ac:dyDescent="0.25">
      <c r="A75" s="375">
        <v>63</v>
      </c>
      <c r="B75" s="200" t="s">
        <v>524</v>
      </c>
      <c r="C75" s="376" t="s">
        <v>1141</v>
      </c>
      <c r="D75" s="371">
        <v>15707.178726109199</v>
      </c>
      <c r="E75" s="377">
        <v>15707.178726109199</v>
      </c>
      <c r="F75" s="372">
        <f t="shared" si="1"/>
        <v>0</v>
      </c>
      <c r="G75" s="371">
        <v>15707.178485435301</v>
      </c>
      <c r="H75" s="339">
        <f t="shared" si="2"/>
        <v>8956.400541830948</v>
      </c>
      <c r="I75" s="339">
        <f t="shared" si="0"/>
        <v>57.021064686449421</v>
      </c>
      <c r="J75" s="380"/>
      <c r="K75" s="371">
        <v>0</v>
      </c>
      <c r="L75" s="374">
        <v>8956.400541830948</v>
      </c>
      <c r="M75" s="91"/>
      <c r="N75" s="109"/>
      <c r="P75" s="110"/>
    </row>
    <row r="76" spans="1:16" s="108" customFormat="1" ht="17.649999999999999" customHeight="1" x14ac:dyDescent="0.25">
      <c r="A76" s="375">
        <v>64</v>
      </c>
      <c r="B76" s="200" t="s">
        <v>505</v>
      </c>
      <c r="C76" s="376" t="s">
        <v>1142</v>
      </c>
      <c r="D76" s="371">
        <v>126.13895165519999</v>
      </c>
      <c r="E76" s="377">
        <v>126.13895165519999</v>
      </c>
      <c r="F76" s="372">
        <f t="shared" si="1"/>
        <v>0</v>
      </c>
      <c r="G76" s="371">
        <v>126.1389175825215</v>
      </c>
      <c r="H76" s="339">
        <f t="shared" si="2"/>
        <v>1.6737899954932799E-14</v>
      </c>
      <c r="I76" s="339">
        <f t="shared" si="0"/>
        <v>1.3269414193869107E-14</v>
      </c>
      <c r="J76" s="373"/>
      <c r="K76" s="371">
        <v>0</v>
      </c>
      <c r="L76" s="374">
        <v>1.6737899954932799E-14</v>
      </c>
      <c r="M76" s="91"/>
      <c r="N76" s="109"/>
      <c r="P76" s="110"/>
    </row>
    <row r="77" spans="1:16" s="108" customFormat="1" ht="17.649999999999999" customHeight="1" x14ac:dyDescent="0.25">
      <c r="A77" s="375">
        <v>65</v>
      </c>
      <c r="B77" s="200" t="s">
        <v>505</v>
      </c>
      <c r="C77" s="376" t="s">
        <v>1143</v>
      </c>
      <c r="D77" s="371">
        <v>1287.4196186587999</v>
      </c>
      <c r="E77" s="377">
        <v>1287.4196186587999</v>
      </c>
      <c r="F77" s="372">
        <f t="shared" si="1"/>
        <v>0</v>
      </c>
      <c r="G77" s="371">
        <v>1287.4196263072138</v>
      </c>
      <c r="H77" s="339">
        <f t="shared" si="2"/>
        <v>-2.6780639927892478E-13</v>
      </c>
      <c r="I77" s="339">
        <f t="shared" si="0"/>
        <v>-2.0801795731365232E-14</v>
      </c>
      <c r="J77" s="373"/>
      <c r="K77" s="371">
        <v>0</v>
      </c>
      <c r="L77" s="374">
        <v>-2.6780639927892478E-13</v>
      </c>
      <c r="M77" s="91"/>
      <c r="N77" s="109"/>
      <c r="P77" s="110"/>
    </row>
    <row r="78" spans="1:16" s="108" customFormat="1" ht="17.649999999999999" customHeight="1" x14ac:dyDescent="0.25">
      <c r="A78" s="375">
        <v>66</v>
      </c>
      <c r="B78" s="200" t="s">
        <v>505</v>
      </c>
      <c r="C78" s="376" t="s">
        <v>1144</v>
      </c>
      <c r="D78" s="371">
        <v>1412.8734530679999</v>
      </c>
      <c r="E78" s="377">
        <v>1412.8734530679999</v>
      </c>
      <c r="F78" s="372">
        <f t="shared" si="1"/>
        <v>0</v>
      </c>
      <c r="G78" s="371">
        <v>1412.8734271645721</v>
      </c>
      <c r="H78" s="339">
        <f t="shared" si="2"/>
        <v>0</v>
      </c>
      <c r="I78" s="339">
        <f t="shared" ref="I78:I141" si="3">+H78/E78*100</f>
        <v>0</v>
      </c>
      <c r="J78" s="373"/>
      <c r="K78" s="371">
        <v>0</v>
      </c>
      <c r="L78" s="374">
        <v>0</v>
      </c>
      <c r="M78" s="91"/>
      <c r="N78" s="109"/>
      <c r="P78" s="110"/>
    </row>
    <row r="79" spans="1:16" s="108" customFormat="1" ht="17.649999999999999" customHeight="1" x14ac:dyDescent="0.25">
      <c r="A79" s="375">
        <v>67</v>
      </c>
      <c r="B79" s="200" t="s">
        <v>505</v>
      </c>
      <c r="C79" s="376" t="s">
        <v>1145</v>
      </c>
      <c r="D79" s="371">
        <v>385.431264548</v>
      </c>
      <c r="E79" s="377">
        <v>385.431264548</v>
      </c>
      <c r="F79" s="372">
        <f t="shared" si="1"/>
        <v>0</v>
      </c>
      <c r="G79" s="371">
        <v>385.43120426599415</v>
      </c>
      <c r="H79" s="339">
        <f t="shared" si="2"/>
        <v>-6.6951599819731194E-14</v>
      </c>
      <c r="I79" s="339">
        <f t="shared" si="3"/>
        <v>-1.7370567978766892E-14</v>
      </c>
      <c r="J79" s="373"/>
      <c r="K79" s="371">
        <v>0</v>
      </c>
      <c r="L79" s="374">
        <v>-6.6951599819731194E-14</v>
      </c>
      <c r="M79" s="91"/>
      <c r="N79" s="109"/>
      <c r="P79" s="110"/>
    </row>
    <row r="80" spans="1:16" s="108" customFormat="1" ht="17.649999999999999" customHeight="1" x14ac:dyDescent="0.25">
      <c r="A80" s="375">
        <v>68</v>
      </c>
      <c r="B80" s="200" t="s">
        <v>505</v>
      </c>
      <c r="C80" s="376" t="s">
        <v>1146</v>
      </c>
      <c r="D80" s="371">
        <v>1749.4925024675999</v>
      </c>
      <c r="E80" s="377">
        <v>1749.4925024675999</v>
      </c>
      <c r="F80" s="372">
        <f t="shared" ref="F80:F143" si="4">E80/D80*100-100</f>
        <v>0</v>
      </c>
      <c r="G80" s="371">
        <v>1749.4924954294693</v>
      </c>
      <c r="H80" s="339">
        <f t="shared" ref="H80:H143" si="5">K80+L80</f>
        <v>246.55297089485325</v>
      </c>
      <c r="I80" s="339">
        <f t="shared" si="3"/>
        <v>14.09282809426726</v>
      </c>
      <c r="J80" s="373"/>
      <c r="K80" s="371">
        <v>0</v>
      </c>
      <c r="L80" s="374">
        <v>246.55297089485325</v>
      </c>
      <c r="M80" s="91"/>
      <c r="N80" s="109"/>
      <c r="P80" s="110"/>
    </row>
    <row r="81" spans="1:16" s="108" customFormat="1" ht="17.649999999999999" customHeight="1" x14ac:dyDescent="0.25">
      <c r="A81" s="375">
        <v>69</v>
      </c>
      <c r="B81" s="200" t="s">
        <v>505</v>
      </c>
      <c r="C81" s="376" t="s">
        <v>1147</v>
      </c>
      <c r="D81" s="371">
        <v>625.85932494359997</v>
      </c>
      <c r="E81" s="377">
        <v>625.85932494359997</v>
      </c>
      <c r="F81" s="372">
        <f t="shared" si="4"/>
        <v>0</v>
      </c>
      <c r="G81" s="371">
        <v>625.85932551569545</v>
      </c>
      <c r="H81" s="339">
        <f t="shared" si="5"/>
        <v>0</v>
      </c>
      <c r="I81" s="339">
        <f t="shared" si="3"/>
        <v>0</v>
      </c>
      <c r="J81" s="373"/>
      <c r="K81" s="371">
        <v>0</v>
      </c>
      <c r="L81" s="374">
        <v>0</v>
      </c>
      <c r="M81" s="91"/>
      <c r="N81" s="109"/>
      <c r="P81" s="110"/>
    </row>
    <row r="82" spans="1:16" s="108" customFormat="1" ht="17.649999999999999" customHeight="1" x14ac:dyDescent="0.25">
      <c r="A82" s="375">
        <v>70</v>
      </c>
      <c r="B82" s="200" t="s">
        <v>505</v>
      </c>
      <c r="C82" s="376" t="s">
        <v>1148</v>
      </c>
      <c r="D82" s="371">
        <v>699.38368429159993</v>
      </c>
      <c r="E82" s="377">
        <v>699.38368429159993</v>
      </c>
      <c r="F82" s="372">
        <f t="shared" si="4"/>
        <v>0</v>
      </c>
      <c r="G82" s="371">
        <v>699.38367881845454</v>
      </c>
      <c r="H82" s="339">
        <f t="shared" si="5"/>
        <v>1.3390319963946239E-13</v>
      </c>
      <c r="I82" s="339">
        <f t="shared" si="3"/>
        <v>1.9145885534217437E-14</v>
      </c>
      <c r="J82" s="373"/>
      <c r="K82" s="371">
        <v>0</v>
      </c>
      <c r="L82" s="374">
        <v>1.3390319963946239E-13</v>
      </c>
      <c r="M82" s="91"/>
      <c r="N82" s="109"/>
      <c r="P82" s="110"/>
    </row>
    <row r="83" spans="1:16" s="108" customFormat="1" ht="17.649999999999999" customHeight="1" x14ac:dyDescent="0.25">
      <c r="A83" s="375">
        <v>71</v>
      </c>
      <c r="B83" s="200" t="s">
        <v>1149</v>
      </c>
      <c r="C83" s="376" t="s">
        <v>573</v>
      </c>
      <c r="D83" s="371">
        <v>255.82930009559999</v>
      </c>
      <c r="E83" s="377">
        <v>255.82930009559999</v>
      </c>
      <c r="F83" s="372">
        <f t="shared" si="4"/>
        <v>0</v>
      </c>
      <c r="G83" s="371">
        <v>255.82929820918463</v>
      </c>
      <c r="H83" s="339">
        <f t="shared" si="5"/>
        <v>-6.6951599819731194E-14</v>
      </c>
      <c r="I83" s="339">
        <f t="shared" si="3"/>
        <v>-2.6170419023431751E-14</v>
      </c>
      <c r="J83" s="373"/>
      <c r="K83" s="371">
        <v>0</v>
      </c>
      <c r="L83" s="374">
        <v>-6.6951599819731194E-14</v>
      </c>
      <c r="M83" s="91"/>
      <c r="N83" s="109"/>
      <c r="P83" s="110"/>
    </row>
    <row r="84" spans="1:16" s="108" customFormat="1" ht="17.649999999999999" customHeight="1" x14ac:dyDescent="0.25">
      <c r="A84" s="375">
        <v>72</v>
      </c>
      <c r="B84" s="200" t="s">
        <v>574</v>
      </c>
      <c r="C84" s="376" t="s">
        <v>575</v>
      </c>
      <c r="D84" s="371">
        <v>582.47202098359992</v>
      </c>
      <c r="E84" s="377">
        <v>582.47202098359992</v>
      </c>
      <c r="F84" s="372">
        <f t="shared" si="4"/>
        <v>0</v>
      </c>
      <c r="G84" s="371">
        <v>582.47202852178987</v>
      </c>
      <c r="H84" s="339">
        <f t="shared" si="5"/>
        <v>0</v>
      </c>
      <c r="I84" s="339">
        <f t="shared" si="3"/>
        <v>0</v>
      </c>
      <c r="J84" s="373"/>
      <c r="K84" s="371">
        <v>0</v>
      </c>
      <c r="L84" s="374">
        <v>0</v>
      </c>
      <c r="M84" s="91"/>
      <c r="N84" s="109"/>
      <c r="P84" s="110"/>
    </row>
    <row r="85" spans="1:16" s="108" customFormat="1" ht="17.649999999999999" customHeight="1" x14ac:dyDescent="0.25">
      <c r="A85" s="375">
        <v>73</v>
      </c>
      <c r="B85" s="200" t="s">
        <v>574</v>
      </c>
      <c r="C85" s="376" t="s">
        <v>576</v>
      </c>
      <c r="D85" s="371">
        <v>797.94622864439987</v>
      </c>
      <c r="E85" s="377">
        <v>797.94622864439987</v>
      </c>
      <c r="F85" s="372">
        <f t="shared" si="4"/>
        <v>0</v>
      </c>
      <c r="G85" s="371">
        <v>797.94622864439987</v>
      </c>
      <c r="H85" s="339">
        <f t="shared" si="5"/>
        <v>0</v>
      </c>
      <c r="I85" s="339">
        <f t="shared" si="3"/>
        <v>0</v>
      </c>
      <c r="J85" s="373"/>
      <c r="K85" s="371">
        <v>0</v>
      </c>
      <c r="L85" s="374">
        <v>0</v>
      </c>
      <c r="M85" s="91"/>
      <c r="N85" s="109"/>
      <c r="P85" s="110"/>
    </row>
    <row r="86" spans="1:16" s="108" customFormat="1" ht="17.649999999999999" customHeight="1" x14ac:dyDescent="0.25">
      <c r="A86" s="375">
        <v>74</v>
      </c>
      <c r="B86" s="200" t="s">
        <v>574</v>
      </c>
      <c r="C86" s="376" t="s">
        <v>1150</v>
      </c>
      <c r="D86" s="371">
        <v>119.6299703368</v>
      </c>
      <c r="E86" s="377">
        <v>119.6299703368</v>
      </c>
      <c r="F86" s="372">
        <f t="shared" si="4"/>
        <v>0</v>
      </c>
      <c r="G86" s="371">
        <v>119.62997052100813</v>
      </c>
      <c r="H86" s="339">
        <f t="shared" si="5"/>
        <v>1.6737899954932799E-14</v>
      </c>
      <c r="I86" s="339">
        <f t="shared" si="3"/>
        <v>1.3991393551139221E-14</v>
      </c>
      <c r="J86" s="373"/>
      <c r="K86" s="371">
        <v>0</v>
      </c>
      <c r="L86" s="374">
        <v>1.6737899954932799E-14</v>
      </c>
      <c r="M86" s="91"/>
      <c r="N86" s="109"/>
      <c r="P86" s="110"/>
    </row>
    <row r="87" spans="1:16" s="108" customFormat="1" ht="17.649999999999999" customHeight="1" x14ac:dyDescent="0.25">
      <c r="A87" s="375">
        <v>75</v>
      </c>
      <c r="B87" s="200" t="s">
        <v>574</v>
      </c>
      <c r="C87" s="376" t="s">
        <v>1151</v>
      </c>
      <c r="D87" s="371">
        <v>217.75768054479997</v>
      </c>
      <c r="E87" s="377">
        <v>217.75768054479997</v>
      </c>
      <c r="F87" s="372">
        <f t="shared" si="4"/>
        <v>0</v>
      </c>
      <c r="G87" s="371">
        <v>217.75768696222042</v>
      </c>
      <c r="H87" s="339">
        <f t="shared" si="5"/>
        <v>0</v>
      </c>
      <c r="I87" s="339">
        <f t="shared" si="3"/>
        <v>0</v>
      </c>
      <c r="J87" s="373"/>
      <c r="K87" s="371">
        <v>0</v>
      </c>
      <c r="L87" s="374">
        <v>0</v>
      </c>
      <c r="M87" s="91"/>
      <c r="N87" s="109"/>
      <c r="P87" s="110"/>
    </row>
    <row r="88" spans="1:16" s="108" customFormat="1" ht="17.649999999999999" customHeight="1" x14ac:dyDescent="0.25">
      <c r="A88" s="375">
        <v>76</v>
      </c>
      <c r="B88" s="200" t="s">
        <v>574</v>
      </c>
      <c r="C88" s="376" t="s">
        <v>579</v>
      </c>
      <c r="D88" s="371">
        <v>353.64904204519996</v>
      </c>
      <c r="E88" s="377">
        <v>353.64904204519996</v>
      </c>
      <c r="F88" s="372">
        <f t="shared" si="4"/>
        <v>0</v>
      </c>
      <c r="G88" s="371">
        <v>353.64902319685331</v>
      </c>
      <c r="H88" s="339">
        <f t="shared" si="5"/>
        <v>0</v>
      </c>
      <c r="I88" s="339">
        <f t="shared" si="3"/>
        <v>0</v>
      </c>
      <c r="J88" s="373"/>
      <c r="K88" s="371">
        <v>0</v>
      </c>
      <c r="L88" s="374">
        <v>0</v>
      </c>
      <c r="M88" s="91"/>
      <c r="N88" s="109"/>
      <c r="P88" s="110"/>
    </row>
    <row r="89" spans="1:16" s="108" customFormat="1" ht="17.649999999999999" customHeight="1" x14ac:dyDescent="0.25">
      <c r="A89" s="375">
        <v>77</v>
      </c>
      <c r="B89" s="200" t="s">
        <v>574</v>
      </c>
      <c r="C89" s="376" t="s">
        <v>1152</v>
      </c>
      <c r="D89" s="371">
        <v>271.43917500480001</v>
      </c>
      <c r="E89" s="377">
        <v>271.43917500480001</v>
      </c>
      <c r="F89" s="372">
        <f t="shared" si="4"/>
        <v>0</v>
      </c>
      <c r="G89" s="371">
        <v>271.43917500503716</v>
      </c>
      <c r="H89" s="339">
        <f t="shared" si="5"/>
        <v>0</v>
      </c>
      <c r="I89" s="339">
        <f t="shared" si="3"/>
        <v>0</v>
      </c>
      <c r="J89" s="373"/>
      <c r="K89" s="371">
        <v>0</v>
      </c>
      <c r="L89" s="374">
        <v>0</v>
      </c>
      <c r="M89" s="91"/>
      <c r="N89" s="109"/>
      <c r="P89" s="110"/>
    </row>
    <row r="90" spans="1:16" s="108" customFormat="1" ht="17.649999999999999" customHeight="1" x14ac:dyDescent="0.25">
      <c r="A90" s="375">
        <v>78</v>
      </c>
      <c r="B90" s="200" t="s">
        <v>574</v>
      </c>
      <c r="C90" s="376" t="s">
        <v>1153</v>
      </c>
      <c r="D90" s="371">
        <v>4.6480555087999997</v>
      </c>
      <c r="E90" s="377">
        <v>4.6480555087999997</v>
      </c>
      <c r="F90" s="372">
        <f t="shared" si="4"/>
        <v>0</v>
      </c>
      <c r="G90" s="371">
        <v>4.6480555141180098</v>
      </c>
      <c r="H90" s="339">
        <f t="shared" si="5"/>
        <v>0</v>
      </c>
      <c r="I90" s="339">
        <f t="shared" si="3"/>
        <v>0</v>
      </c>
      <c r="J90" s="373"/>
      <c r="K90" s="371">
        <v>0</v>
      </c>
      <c r="L90" s="374">
        <v>0</v>
      </c>
      <c r="M90" s="91"/>
      <c r="N90" s="109"/>
      <c r="P90" s="110"/>
    </row>
    <row r="91" spans="1:16" s="108" customFormat="1" ht="17.649999999999999" customHeight="1" x14ac:dyDescent="0.25">
      <c r="A91" s="375">
        <v>79</v>
      </c>
      <c r="B91" s="200" t="s">
        <v>574</v>
      </c>
      <c r="C91" s="376" t="s">
        <v>1154</v>
      </c>
      <c r="D91" s="371">
        <v>2400.6447995200001</v>
      </c>
      <c r="E91" s="377">
        <v>2400.6447995200001</v>
      </c>
      <c r="F91" s="372">
        <f t="shared" si="4"/>
        <v>0</v>
      </c>
      <c r="G91" s="371">
        <v>2400.6447428463007</v>
      </c>
      <c r="H91" s="339">
        <f t="shared" si="5"/>
        <v>2.6780639927892478E-13</v>
      </c>
      <c r="I91" s="339">
        <f t="shared" si="3"/>
        <v>1.115560283355837E-14</v>
      </c>
      <c r="J91" s="373"/>
      <c r="K91" s="371">
        <v>0</v>
      </c>
      <c r="L91" s="374">
        <v>2.6780639927892478E-13</v>
      </c>
      <c r="M91" s="91"/>
      <c r="N91" s="109"/>
      <c r="P91" s="110"/>
    </row>
    <row r="92" spans="1:16" s="108" customFormat="1" ht="17.649999999999999" customHeight="1" x14ac:dyDescent="0.25">
      <c r="A92" s="375">
        <v>80</v>
      </c>
      <c r="B92" s="200" t="s">
        <v>574</v>
      </c>
      <c r="C92" s="376" t="s">
        <v>1155</v>
      </c>
      <c r="D92" s="371">
        <v>555.74494799999991</v>
      </c>
      <c r="E92" s="377">
        <v>555.74494799999991</v>
      </c>
      <c r="F92" s="372">
        <f t="shared" si="4"/>
        <v>0</v>
      </c>
      <c r="G92" s="371">
        <v>555.74494799572676</v>
      </c>
      <c r="H92" s="339">
        <f t="shared" si="5"/>
        <v>-6.6951599819731194E-14</v>
      </c>
      <c r="I92" s="339">
        <f t="shared" si="3"/>
        <v>-1.2047181006444561E-14</v>
      </c>
      <c r="J92" s="373"/>
      <c r="K92" s="371">
        <v>0</v>
      </c>
      <c r="L92" s="374">
        <v>-6.6951599819731194E-14</v>
      </c>
      <c r="M92" s="91"/>
      <c r="N92" s="109"/>
      <c r="P92" s="110"/>
    </row>
    <row r="93" spans="1:16" s="108" customFormat="1" ht="17.649999999999999" customHeight="1" x14ac:dyDescent="0.25">
      <c r="A93" s="375">
        <v>82</v>
      </c>
      <c r="B93" s="200" t="s">
        <v>574</v>
      </c>
      <c r="C93" s="376" t="s">
        <v>585</v>
      </c>
      <c r="D93" s="371">
        <v>11.3070823096</v>
      </c>
      <c r="E93" s="377">
        <v>11.3070823096</v>
      </c>
      <c r="F93" s="372">
        <f t="shared" si="4"/>
        <v>0</v>
      </c>
      <c r="G93" s="371">
        <v>11.307082291910231</v>
      </c>
      <c r="H93" s="339">
        <f t="shared" si="5"/>
        <v>2.0922374943665998E-15</v>
      </c>
      <c r="I93" s="339">
        <f t="shared" si="3"/>
        <v>1.8503778756348462E-14</v>
      </c>
      <c r="J93" s="373"/>
      <c r="K93" s="371">
        <v>0</v>
      </c>
      <c r="L93" s="374">
        <v>2.0922374943665998E-15</v>
      </c>
      <c r="M93" s="91"/>
      <c r="N93" s="109"/>
      <c r="P93" s="110"/>
    </row>
    <row r="94" spans="1:16" s="108" customFormat="1" ht="17.649999999999999" customHeight="1" x14ac:dyDescent="0.25">
      <c r="A94" s="381">
        <v>83</v>
      </c>
      <c r="B94" s="382" t="s">
        <v>574</v>
      </c>
      <c r="C94" s="335" t="s">
        <v>1156</v>
      </c>
      <c r="D94" s="371">
        <v>17.248898488799998</v>
      </c>
      <c r="E94" s="377">
        <v>17.248898488799998</v>
      </c>
      <c r="F94" s="372">
        <f t="shared" si="4"/>
        <v>0</v>
      </c>
      <c r="G94" s="371">
        <v>17.248897735654481</v>
      </c>
      <c r="H94" s="339">
        <f t="shared" si="5"/>
        <v>4.1844749887331997E-15</v>
      </c>
      <c r="I94" s="339">
        <f t="shared" si="3"/>
        <v>2.4259375121549065E-14</v>
      </c>
      <c r="J94" s="373"/>
      <c r="K94" s="371">
        <v>0</v>
      </c>
      <c r="L94" s="374">
        <v>4.1844749887331997E-15</v>
      </c>
      <c r="M94" s="91"/>
      <c r="N94" s="109"/>
      <c r="P94" s="110"/>
    </row>
    <row r="95" spans="1:16" s="108" customFormat="1" ht="17.649999999999999" customHeight="1" x14ac:dyDescent="0.25">
      <c r="A95" s="381">
        <v>84</v>
      </c>
      <c r="B95" s="382" t="s">
        <v>574</v>
      </c>
      <c r="C95" s="379" t="s">
        <v>587</v>
      </c>
      <c r="D95" s="371">
        <v>254.57980679999997</v>
      </c>
      <c r="E95" s="377">
        <v>254.57980679999997</v>
      </c>
      <c r="F95" s="372">
        <f t="shared" si="4"/>
        <v>0</v>
      </c>
      <c r="G95" s="371">
        <v>254.57980679999997</v>
      </c>
      <c r="H95" s="339">
        <f t="shared" si="5"/>
        <v>0</v>
      </c>
      <c r="I95" s="339">
        <f t="shared" si="3"/>
        <v>0</v>
      </c>
      <c r="J95" s="373"/>
      <c r="K95" s="371">
        <v>0</v>
      </c>
      <c r="L95" s="374">
        <v>0</v>
      </c>
      <c r="M95" s="91"/>
      <c r="N95" s="109"/>
      <c r="P95" s="110"/>
    </row>
    <row r="96" spans="1:16" s="108" customFormat="1" ht="17.649999999999999" customHeight="1" x14ac:dyDescent="0.25">
      <c r="A96" s="381">
        <v>87</v>
      </c>
      <c r="B96" s="382" t="s">
        <v>574</v>
      </c>
      <c r="C96" s="335" t="s">
        <v>1157</v>
      </c>
      <c r="D96" s="371">
        <v>927.18440535599984</v>
      </c>
      <c r="E96" s="377">
        <v>927.18440535599984</v>
      </c>
      <c r="F96" s="372">
        <f t="shared" si="4"/>
        <v>0</v>
      </c>
      <c r="G96" s="371">
        <v>927.18441349375337</v>
      </c>
      <c r="H96" s="339">
        <f t="shared" si="5"/>
        <v>-2.6780639927892478E-13</v>
      </c>
      <c r="I96" s="339">
        <f t="shared" si="3"/>
        <v>-2.8883833435064984E-14</v>
      </c>
      <c r="J96" s="373"/>
      <c r="K96" s="371">
        <v>0</v>
      </c>
      <c r="L96" s="374">
        <v>-2.6780639927892478E-13</v>
      </c>
      <c r="M96" s="91"/>
      <c r="N96" s="109"/>
      <c r="P96" s="110"/>
    </row>
    <row r="97" spans="1:16" s="108" customFormat="1" ht="17.649999999999999" customHeight="1" x14ac:dyDescent="0.25">
      <c r="A97" s="381">
        <v>90</v>
      </c>
      <c r="B97" s="382" t="s">
        <v>574</v>
      </c>
      <c r="C97" s="335" t="s">
        <v>589</v>
      </c>
      <c r="D97" s="371">
        <v>253.27948799999996</v>
      </c>
      <c r="E97" s="377">
        <v>253.27948799999996</v>
      </c>
      <c r="F97" s="372">
        <f t="shared" si="4"/>
        <v>0</v>
      </c>
      <c r="G97" s="371">
        <v>253.2794879999999</v>
      </c>
      <c r="H97" s="339">
        <f t="shared" si="5"/>
        <v>-3.3475799909865597E-14</v>
      </c>
      <c r="I97" s="339">
        <f t="shared" si="3"/>
        <v>-1.3216940769347102E-14</v>
      </c>
      <c r="J97" s="373"/>
      <c r="K97" s="371">
        <v>0</v>
      </c>
      <c r="L97" s="374">
        <v>-3.3475799909865597E-14</v>
      </c>
      <c r="M97" s="91"/>
      <c r="N97" s="109"/>
      <c r="P97" s="110"/>
    </row>
    <row r="98" spans="1:16" s="108" customFormat="1" ht="17.649999999999999" customHeight="1" x14ac:dyDescent="0.25">
      <c r="A98" s="200">
        <v>91</v>
      </c>
      <c r="B98" s="200" t="s">
        <v>574</v>
      </c>
      <c r="C98" s="379" t="s">
        <v>1158</v>
      </c>
      <c r="D98" s="371">
        <v>217.0126355628</v>
      </c>
      <c r="E98" s="377">
        <v>217.0126355628</v>
      </c>
      <c r="F98" s="372">
        <f t="shared" si="4"/>
        <v>0</v>
      </c>
      <c r="G98" s="371">
        <v>217.01263556444857</v>
      </c>
      <c r="H98" s="339">
        <f t="shared" si="5"/>
        <v>-3.3475799909865597E-14</v>
      </c>
      <c r="I98" s="339">
        <f t="shared" si="3"/>
        <v>-1.5425737687139527E-14</v>
      </c>
      <c r="J98" s="383"/>
      <c r="K98" s="371">
        <v>0</v>
      </c>
      <c r="L98" s="374">
        <v>-3.3475799909865597E-14</v>
      </c>
      <c r="M98" s="91"/>
      <c r="N98" s="109"/>
      <c r="P98" s="110"/>
    </row>
    <row r="99" spans="1:16" s="108" customFormat="1" ht="17.649999999999999" customHeight="1" x14ac:dyDescent="0.25">
      <c r="A99" s="381">
        <v>92</v>
      </c>
      <c r="B99" s="382" t="s">
        <v>574</v>
      </c>
      <c r="C99" s="335" t="s">
        <v>591</v>
      </c>
      <c r="D99" s="371">
        <v>609.65149183840003</v>
      </c>
      <c r="E99" s="377">
        <v>609.65149183840003</v>
      </c>
      <c r="F99" s="372">
        <f t="shared" si="4"/>
        <v>0</v>
      </c>
      <c r="G99" s="371">
        <v>609.65148412033784</v>
      </c>
      <c r="H99" s="339">
        <f t="shared" si="5"/>
        <v>1.3390319963946239E-13</v>
      </c>
      <c r="I99" s="339">
        <f t="shared" si="3"/>
        <v>2.1963892721016424E-14</v>
      </c>
      <c r="J99" s="373"/>
      <c r="K99" s="371">
        <v>0</v>
      </c>
      <c r="L99" s="374">
        <v>1.3390319963946239E-13</v>
      </c>
      <c r="M99" s="91"/>
      <c r="N99" s="109"/>
      <c r="P99" s="110"/>
    </row>
    <row r="100" spans="1:16" s="108" customFormat="1" ht="17.649999999999999" customHeight="1" x14ac:dyDescent="0.25">
      <c r="A100" s="381">
        <v>93</v>
      </c>
      <c r="B100" s="382" t="s">
        <v>574</v>
      </c>
      <c r="C100" s="335" t="s">
        <v>1159</v>
      </c>
      <c r="D100" s="371">
        <v>327.31996084039997</v>
      </c>
      <c r="E100" s="377">
        <v>327.31996084039997</v>
      </c>
      <c r="F100" s="372">
        <f t="shared" si="4"/>
        <v>0</v>
      </c>
      <c r="G100" s="371">
        <v>327.31995442056649</v>
      </c>
      <c r="H100" s="339">
        <f t="shared" si="5"/>
        <v>0</v>
      </c>
      <c r="I100" s="339">
        <f t="shared" si="3"/>
        <v>0</v>
      </c>
      <c r="J100" s="373"/>
      <c r="K100" s="371">
        <v>0</v>
      </c>
      <c r="L100" s="374">
        <v>0</v>
      </c>
      <c r="M100" s="91"/>
      <c r="N100" s="109"/>
      <c r="P100" s="110"/>
    </row>
    <row r="101" spans="1:16" s="108" customFormat="1" ht="17.649999999999999" customHeight="1" x14ac:dyDescent="0.25">
      <c r="A101" s="381">
        <v>94</v>
      </c>
      <c r="B101" s="382" t="s">
        <v>574</v>
      </c>
      <c r="C101" s="335" t="s">
        <v>593</v>
      </c>
      <c r="D101" s="371">
        <v>109.11370799999999</v>
      </c>
      <c r="E101" s="377">
        <v>109.11370799999999</v>
      </c>
      <c r="F101" s="372">
        <f t="shared" si="4"/>
        <v>0</v>
      </c>
      <c r="G101" s="371">
        <v>109.11370799999999</v>
      </c>
      <c r="H101" s="339">
        <f t="shared" si="5"/>
        <v>0</v>
      </c>
      <c r="I101" s="339">
        <f t="shared" si="3"/>
        <v>0</v>
      </c>
      <c r="J101" s="373"/>
      <c r="K101" s="371">
        <v>0</v>
      </c>
      <c r="L101" s="374">
        <v>0</v>
      </c>
      <c r="M101" s="91"/>
      <c r="N101" s="109"/>
      <c r="P101" s="110"/>
    </row>
    <row r="102" spans="1:16" s="108" customFormat="1" ht="17.649999999999999" customHeight="1" x14ac:dyDescent="0.25">
      <c r="A102" s="381">
        <v>95</v>
      </c>
      <c r="B102" s="382" t="s">
        <v>509</v>
      </c>
      <c r="C102" s="335" t="s">
        <v>594</v>
      </c>
      <c r="D102" s="371">
        <v>145.18134782799999</v>
      </c>
      <c r="E102" s="377">
        <v>145.18134782799999</v>
      </c>
      <c r="F102" s="372">
        <f t="shared" si="4"/>
        <v>0</v>
      </c>
      <c r="G102" s="371">
        <v>145.18134594520427</v>
      </c>
      <c r="H102" s="339">
        <f t="shared" si="5"/>
        <v>3.3475799909865597E-14</v>
      </c>
      <c r="I102" s="339">
        <f t="shared" si="3"/>
        <v>2.3057920601154098E-14</v>
      </c>
      <c r="J102" s="373"/>
      <c r="K102" s="371">
        <v>0</v>
      </c>
      <c r="L102" s="374">
        <v>3.3475799909865597E-14</v>
      </c>
      <c r="M102" s="91"/>
      <c r="N102" s="109"/>
      <c r="P102" s="110"/>
    </row>
    <row r="103" spans="1:16" s="108" customFormat="1" ht="17.649999999999999" customHeight="1" x14ac:dyDescent="0.25">
      <c r="A103" s="381">
        <v>98</v>
      </c>
      <c r="B103" s="382" t="s">
        <v>509</v>
      </c>
      <c r="C103" s="335" t="s">
        <v>595</v>
      </c>
      <c r="D103" s="371">
        <v>65.569687356799989</v>
      </c>
      <c r="E103" s="377">
        <v>65.569687356799989</v>
      </c>
      <c r="F103" s="372">
        <f t="shared" si="4"/>
        <v>0</v>
      </c>
      <c r="G103" s="371">
        <v>65.569689984670447</v>
      </c>
      <c r="H103" s="339">
        <f t="shared" si="5"/>
        <v>0</v>
      </c>
      <c r="I103" s="339">
        <f t="shared" si="3"/>
        <v>0</v>
      </c>
      <c r="J103" s="373"/>
      <c r="K103" s="371">
        <v>0</v>
      </c>
      <c r="L103" s="374">
        <v>0</v>
      </c>
      <c r="M103" s="91"/>
      <c r="N103" s="109"/>
      <c r="P103" s="110"/>
    </row>
    <row r="104" spans="1:16" s="108" customFormat="1" ht="17.649999999999999" customHeight="1" x14ac:dyDescent="0.25">
      <c r="A104" s="381">
        <v>99</v>
      </c>
      <c r="B104" s="382" t="s">
        <v>509</v>
      </c>
      <c r="C104" s="335" t="s">
        <v>1160</v>
      </c>
      <c r="D104" s="371">
        <v>844.54731763159987</v>
      </c>
      <c r="E104" s="377">
        <v>844.54731763159987</v>
      </c>
      <c r="F104" s="372">
        <f t="shared" si="4"/>
        <v>0</v>
      </c>
      <c r="G104" s="371">
        <v>844.54731896066448</v>
      </c>
      <c r="H104" s="339">
        <f t="shared" si="5"/>
        <v>-1.3390319963946239E-13</v>
      </c>
      <c r="I104" s="339">
        <f t="shared" si="3"/>
        <v>-1.5855026337064551E-14</v>
      </c>
      <c r="J104" s="373"/>
      <c r="K104" s="371">
        <v>0</v>
      </c>
      <c r="L104" s="374">
        <v>-1.3390319963946239E-13</v>
      </c>
      <c r="M104" s="91"/>
      <c r="N104" s="109"/>
      <c r="P104" s="110"/>
    </row>
    <row r="105" spans="1:16" s="108" customFormat="1" ht="17.649999999999999" customHeight="1" x14ac:dyDescent="0.25">
      <c r="A105" s="381">
        <v>100</v>
      </c>
      <c r="B105" s="382" t="s">
        <v>597</v>
      </c>
      <c r="C105" s="335" t="s">
        <v>1161</v>
      </c>
      <c r="D105" s="371">
        <v>1500.4377690939998</v>
      </c>
      <c r="E105" s="377">
        <v>1500.4377690939998</v>
      </c>
      <c r="F105" s="372">
        <f t="shared" si="4"/>
        <v>0</v>
      </c>
      <c r="G105" s="371">
        <v>1500.4377632612263</v>
      </c>
      <c r="H105" s="339">
        <f t="shared" si="5"/>
        <v>0</v>
      </c>
      <c r="I105" s="339">
        <f t="shared" si="3"/>
        <v>0</v>
      </c>
      <c r="J105" s="373"/>
      <c r="K105" s="371">
        <v>0</v>
      </c>
      <c r="L105" s="374">
        <v>0</v>
      </c>
      <c r="M105" s="91"/>
      <c r="N105" s="109"/>
      <c r="P105" s="110"/>
    </row>
    <row r="106" spans="1:16" s="108" customFormat="1" ht="17.649999999999999" customHeight="1" x14ac:dyDescent="0.25">
      <c r="A106" s="381">
        <v>101</v>
      </c>
      <c r="B106" s="382" t="s">
        <v>597</v>
      </c>
      <c r="C106" s="335" t="s">
        <v>1162</v>
      </c>
      <c r="D106" s="371">
        <v>525.473243658</v>
      </c>
      <c r="E106" s="377">
        <v>525.473243658</v>
      </c>
      <c r="F106" s="372">
        <f t="shared" si="4"/>
        <v>0</v>
      </c>
      <c r="G106" s="371">
        <v>525.47324690008463</v>
      </c>
      <c r="H106" s="339">
        <f t="shared" si="5"/>
        <v>-2.0085479945919358E-13</v>
      </c>
      <c r="I106" s="339">
        <f t="shared" si="3"/>
        <v>-3.8223601654952829E-14</v>
      </c>
      <c r="J106" s="373"/>
      <c r="K106" s="371">
        <v>0</v>
      </c>
      <c r="L106" s="374">
        <v>-2.0085479945919358E-13</v>
      </c>
      <c r="M106" s="91"/>
      <c r="N106" s="109"/>
      <c r="P106" s="110"/>
    </row>
    <row r="107" spans="1:16" s="108" customFormat="1" ht="17.649999999999999" customHeight="1" x14ac:dyDescent="0.25">
      <c r="A107" s="381">
        <v>102</v>
      </c>
      <c r="B107" s="382" t="s">
        <v>597</v>
      </c>
      <c r="C107" s="335" t="s">
        <v>1163</v>
      </c>
      <c r="D107" s="371">
        <v>363.51395773439998</v>
      </c>
      <c r="E107" s="377">
        <v>363.51395773439998</v>
      </c>
      <c r="F107" s="372">
        <f t="shared" si="4"/>
        <v>0</v>
      </c>
      <c r="G107" s="371">
        <v>363.51395824313067</v>
      </c>
      <c r="H107" s="339">
        <f t="shared" si="5"/>
        <v>0</v>
      </c>
      <c r="I107" s="339">
        <f t="shared" si="3"/>
        <v>0</v>
      </c>
      <c r="J107" s="373"/>
      <c r="K107" s="371">
        <v>0</v>
      </c>
      <c r="L107" s="374">
        <v>0</v>
      </c>
      <c r="M107" s="91"/>
      <c r="N107" s="109"/>
      <c r="P107" s="110"/>
    </row>
    <row r="108" spans="1:16" s="108" customFormat="1" ht="17.649999999999999" customHeight="1" x14ac:dyDescent="0.25">
      <c r="A108" s="381">
        <v>103</v>
      </c>
      <c r="B108" s="382" t="s">
        <v>619</v>
      </c>
      <c r="C108" s="335" t="s">
        <v>1164</v>
      </c>
      <c r="D108" s="371">
        <v>126.09609767039998</v>
      </c>
      <c r="E108" s="377">
        <v>126.09609767039998</v>
      </c>
      <c r="F108" s="372">
        <f t="shared" si="4"/>
        <v>0</v>
      </c>
      <c r="G108" s="371">
        <v>126.09609710220302</v>
      </c>
      <c r="H108" s="339">
        <f t="shared" si="5"/>
        <v>3.3475799909865597E-14</v>
      </c>
      <c r="I108" s="339">
        <f t="shared" si="3"/>
        <v>2.6547847656132316E-14</v>
      </c>
      <c r="J108" s="373"/>
      <c r="K108" s="371">
        <v>0</v>
      </c>
      <c r="L108" s="374">
        <v>3.3475799909865597E-14</v>
      </c>
      <c r="M108" s="91"/>
      <c r="N108" s="109"/>
      <c r="P108" s="110"/>
    </row>
    <row r="109" spans="1:16" s="108" customFormat="1" ht="17.649999999999999" customHeight="1" x14ac:dyDescent="0.25">
      <c r="A109" s="381">
        <v>104</v>
      </c>
      <c r="B109" s="382" t="s">
        <v>597</v>
      </c>
      <c r="C109" s="335" t="s">
        <v>1165</v>
      </c>
      <c r="D109" s="371">
        <v>3510.5536963111995</v>
      </c>
      <c r="E109" s="377">
        <v>3510.5536963111995</v>
      </c>
      <c r="F109" s="372">
        <f t="shared" si="4"/>
        <v>0</v>
      </c>
      <c r="G109" s="371">
        <v>3510.5536966795626</v>
      </c>
      <c r="H109" s="339">
        <f t="shared" si="5"/>
        <v>197.99878694242108</v>
      </c>
      <c r="I109" s="339">
        <f t="shared" si="3"/>
        <v>5.6401013649349148</v>
      </c>
      <c r="J109" s="373"/>
      <c r="K109" s="371">
        <v>0</v>
      </c>
      <c r="L109" s="374">
        <v>197.99878694242108</v>
      </c>
      <c r="M109" s="91"/>
      <c r="N109" s="109"/>
      <c r="P109" s="110"/>
    </row>
    <row r="110" spans="1:16" s="108" customFormat="1" ht="17.649999999999999" customHeight="1" x14ac:dyDescent="0.25">
      <c r="A110" s="381">
        <v>105</v>
      </c>
      <c r="B110" s="382" t="s">
        <v>597</v>
      </c>
      <c r="C110" s="379" t="s">
        <v>1166</v>
      </c>
      <c r="D110" s="371">
        <v>1912.0263220035997</v>
      </c>
      <c r="E110" s="377">
        <v>1912.0263220035997</v>
      </c>
      <c r="F110" s="372">
        <f t="shared" si="4"/>
        <v>0</v>
      </c>
      <c r="G110" s="371">
        <v>1912.0263309912796</v>
      </c>
      <c r="H110" s="339">
        <f t="shared" si="5"/>
        <v>0</v>
      </c>
      <c r="I110" s="339">
        <f t="shared" si="3"/>
        <v>0</v>
      </c>
      <c r="J110" s="373"/>
      <c r="K110" s="371">
        <v>0</v>
      </c>
      <c r="L110" s="374">
        <v>0</v>
      </c>
      <c r="M110" s="91"/>
      <c r="N110" s="109"/>
      <c r="P110" s="110"/>
    </row>
    <row r="111" spans="1:16" s="108" customFormat="1" ht="17.649999999999999" customHeight="1" x14ac:dyDescent="0.25">
      <c r="A111" s="381">
        <v>106</v>
      </c>
      <c r="B111" s="382" t="s">
        <v>495</v>
      </c>
      <c r="C111" s="335" t="s">
        <v>1167</v>
      </c>
      <c r="D111" s="371">
        <v>1403.8969189520001</v>
      </c>
      <c r="E111" s="377">
        <v>1403.8969189520001</v>
      </c>
      <c r="F111" s="372">
        <f t="shared" si="4"/>
        <v>0</v>
      </c>
      <c r="G111" s="371">
        <v>1403.8969143754819</v>
      </c>
      <c r="H111" s="339">
        <f t="shared" si="5"/>
        <v>0</v>
      </c>
      <c r="I111" s="339">
        <f t="shared" si="3"/>
        <v>0</v>
      </c>
      <c r="J111" s="373"/>
      <c r="K111" s="371">
        <v>0</v>
      </c>
      <c r="L111" s="374">
        <v>0</v>
      </c>
      <c r="M111" s="91"/>
      <c r="N111" s="109"/>
      <c r="P111" s="110"/>
    </row>
    <row r="112" spans="1:16" s="108" customFormat="1" ht="17.649999999999999" customHeight="1" x14ac:dyDescent="0.25">
      <c r="A112" s="381">
        <v>107</v>
      </c>
      <c r="B112" s="382" t="s">
        <v>497</v>
      </c>
      <c r="C112" s="335" t="s">
        <v>1168</v>
      </c>
      <c r="D112" s="371">
        <v>1139.9598484603998</v>
      </c>
      <c r="E112" s="377">
        <v>1139.9598484603998</v>
      </c>
      <c r="F112" s="372">
        <f t="shared" si="4"/>
        <v>0</v>
      </c>
      <c r="G112" s="371">
        <v>1139.9598484603998</v>
      </c>
      <c r="H112" s="339">
        <f t="shared" si="5"/>
        <v>0</v>
      </c>
      <c r="I112" s="339">
        <f t="shared" si="3"/>
        <v>0</v>
      </c>
      <c r="J112" s="373"/>
      <c r="K112" s="371">
        <v>0</v>
      </c>
      <c r="L112" s="374">
        <v>0</v>
      </c>
      <c r="M112" s="91"/>
      <c r="N112" s="109"/>
      <c r="P112" s="110"/>
    </row>
    <row r="113" spans="1:16" s="108" customFormat="1" ht="17.649999999999999" customHeight="1" x14ac:dyDescent="0.25">
      <c r="A113" s="381">
        <v>108</v>
      </c>
      <c r="B113" s="382" t="s">
        <v>1169</v>
      </c>
      <c r="C113" s="335" t="s">
        <v>606</v>
      </c>
      <c r="D113" s="371">
        <v>645.66591282159993</v>
      </c>
      <c r="E113" s="377">
        <v>645.66591282159993</v>
      </c>
      <c r="F113" s="372">
        <f t="shared" si="4"/>
        <v>0</v>
      </c>
      <c r="G113" s="371">
        <v>645.66589949409308</v>
      </c>
      <c r="H113" s="339">
        <f t="shared" si="5"/>
        <v>0</v>
      </c>
      <c r="I113" s="339">
        <f t="shared" si="3"/>
        <v>0</v>
      </c>
      <c r="J113" s="373"/>
      <c r="K113" s="371">
        <v>0</v>
      </c>
      <c r="L113" s="374">
        <v>0</v>
      </c>
      <c r="M113" s="91"/>
      <c r="N113" s="109"/>
      <c r="P113" s="110"/>
    </row>
    <row r="114" spans="1:16" s="108" customFormat="1" ht="17.649999999999999" customHeight="1" x14ac:dyDescent="0.25">
      <c r="A114" s="381">
        <v>110</v>
      </c>
      <c r="B114" s="382" t="s">
        <v>574</v>
      </c>
      <c r="C114" s="335" t="s">
        <v>607</v>
      </c>
      <c r="D114" s="371">
        <v>98.958444314399983</v>
      </c>
      <c r="E114" s="377">
        <v>98.958444314399983</v>
      </c>
      <c r="F114" s="372">
        <f t="shared" si="4"/>
        <v>0</v>
      </c>
      <c r="G114" s="371">
        <v>98.958451271398729</v>
      </c>
      <c r="H114" s="339">
        <f t="shared" si="5"/>
        <v>1.6737899954932799E-14</v>
      </c>
      <c r="I114" s="339">
        <f t="shared" si="3"/>
        <v>1.6914069406502558E-14</v>
      </c>
      <c r="J114" s="373"/>
      <c r="K114" s="371">
        <v>0</v>
      </c>
      <c r="L114" s="374">
        <v>1.6737899954932799E-14</v>
      </c>
      <c r="M114" s="91"/>
      <c r="N114" s="109"/>
      <c r="P114" s="110"/>
    </row>
    <row r="115" spans="1:16" s="108" customFormat="1" ht="17.649999999999999" customHeight="1" x14ac:dyDescent="0.25">
      <c r="A115" s="381">
        <v>111</v>
      </c>
      <c r="B115" s="382" t="s">
        <v>582</v>
      </c>
      <c r="C115" s="335" t="s">
        <v>608</v>
      </c>
      <c r="D115" s="371">
        <v>593.12604173239993</v>
      </c>
      <c r="E115" s="377">
        <v>593.12604173239993</v>
      </c>
      <c r="F115" s="372">
        <f t="shared" si="4"/>
        <v>0</v>
      </c>
      <c r="G115" s="371">
        <v>593.12604173239981</v>
      </c>
      <c r="H115" s="339">
        <f t="shared" si="5"/>
        <v>-1.3390319963946239E-13</v>
      </c>
      <c r="I115" s="339">
        <f t="shared" si="3"/>
        <v>-2.2575842269268523E-14</v>
      </c>
      <c r="J115" s="373"/>
      <c r="K115" s="371">
        <v>0</v>
      </c>
      <c r="L115" s="374">
        <v>-1.3390319963946239E-13</v>
      </c>
      <c r="M115" s="91"/>
      <c r="N115" s="109"/>
      <c r="P115" s="110"/>
    </row>
    <row r="116" spans="1:16" s="108" customFormat="1" ht="17.649999999999999" customHeight="1" x14ac:dyDescent="0.25">
      <c r="A116" s="381">
        <v>112</v>
      </c>
      <c r="B116" s="382" t="s">
        <v>582</v>
      </c>
      <c r="C116" s="335" t="s">
        <v>1170</v>
      </c>
      <c r="D116" s="371">
        <v>257.98635937799997</v>
      </c>
      <c r="E116" s="377">
        <v>257.98635937799997</v>
      </c>
      <c r="F116" s="372">
        <f t="shared" si="4"/>
        <v>0</v>
      </c>
      <c r="G116" s="371">
        <v>257.98635823117894</v>
      </c>
      <c r="H116" s="339">
        <f t="shared" si="5"/>
        <v>0</v>
      </c>
      <c r="I116" s="339">
        <f t="shared" si="3"/>
        <v>0</v>
      </c>
      <c r="J116" s="373"/>
      <c r="K116" s="371">
        <v>0</v>
      </c>
      <c r="L116" s="374">
        <v>0</v>
      </c>
      <c r="M116" s="91"/>
      <c r="N116" s="109"/>
      <c r="P116" s="110"/>
    </row>
    <row r="117" spans="1:16" s="108" customFormat="1" ht="17.649999999999999" customHeight="1" x14ac:dyDescent="0.25">
      <c r="A117" s="381">
        <v>113</v>
      </c>
      <c r="B117" s="382" t="s">
        <v>582</v>
      </c>
      <c r="C117" s="335" t="s">
        <v>610</v>
      </c>
      <c r="D117" s="371">
        <v>675.57814497359993</v>
      </c>
      <c r="E117" s="377">
        <v>675.57814497359993</v>
      </c>
      <c r="F117" s="372">
        <f t="shared" si="4"/>
        <v>0</v>
      </c>
      <c r="G117" s="371">
        <v>675.57814968542311</v>
      </c>
      <c r="H117" s="339">
        <f t="shared" si="5"/>
        <v>0</v>
      </c>
      <c r="I117" s="339">
        <f t="shared" si="3"/>
        <v>0</v>
      </c>
      <c r="J117" s="373"/>
      <c r="K117" s="371">
        <v>0</v>
      </c>
      <c r="L117" s="374">
        <v>0</v>
      </c>
      <c r="M117" s="91"/>
      <c r="N117" s="109"/>
      <c r="P117" s="110"/>
    </row>
    <row r="118" spans="1:16" s="108" customFormat="1" ht="17.649999999999999" customHeight="1" x14ac:dyDescent="0.25">
      <c r="A118" s="381">
        <v>114</v>
      </c>
      <c r="B118" s="382" t="s">
        <v>574</v>
      </c>
      <c r="C118" s="335" t="s">
        <v>611</v>
      </c>
      <c r="D118" s="371">
        <v>575.72086000000002</v>
      </c>
      <c r="E118" s="377">
        <v>575.72086000000002</v>
      </c>
      <c r="F118" s="372">
        <f t="shared" si="4"/>
        <v>0</v>
      </c>
      <c r="G118" s="371">
        <v>575.7208655146851</v>
      </c>
      <c r="H118" s="339">
        <f t="shared" si="5"/>
        <v>0</v>
      </c>
      <c r="I118" s="339">
        <f t="shared" si="3"/>
        <v>0</v>
      </c>
      <c r="J118" s="373"/>
      <c r="K118" s="371">
        <v>0</v>
      </c>
      <c r="L118" s="374">
        <v>0</v>
      </c>
      <c r="M118" s="91"/>
      <c r="N118" s="109"/>
      <c r="P118" s="110"/>
    </row>
    <row r="119" spans="1:16" s="108" customFormat="1" ht="17.649999999999999" customHeight="1" x14ac:dyDescent="0.25">
      <c r="A119" s="381">
        <v>117</v>
      </c>
      <c r="B119" s="382" t="s">
        <v>574</v>
      </c>
      <c r="C119" s="335" t="s">
        <v>1171</v>
      </c>
      <c r="D119" s="371">
        <v>832.95784000000003</v>
      </c>
      <c r="E119" s="377">
        <v>832.95784000000003</v>
      </c>
      <c r="F119" s="372">
        <f t="shared" si="4"/>
        <v>0</v>
      </c>
      <c r="G119" s="371">
        <v>832.95784000000003</v>
      </c>
      <c r="H119" s="339">
        <f t="shared" si="5"/>
        <v>1.3390319963946239E-13</v>
      </c>
      <c r="I119" s="339">
        <f t="shared" si="3"/>
        <v>1.6075627505884616E-14</v>
      </c>
      <c r="J119" s="373"/>
      <c r="K119" s="371">
        <v>0</v>
      </c>
      <c r="L119" s="374">
        <v>1.3390319963946239E-13</v>
      </c>
      <c r="M119" s="91"/>
      <c r="N119" s="109"/>
      <c r="P119" s="110"/>
    </row>
    <row r="120" spans="1:16" s="108" customFormat="1" ht="17.649999999999999" customHeight="1" x14ac:dyDescent="0.25">
      <c r="A120" s="381">
        <v>118</v>
      </c>
      <c r="B120" s="382" t="s">
        <v>574</v>
      </c>
      <c r="C120" s="335" t="s">
        <v>613</v>
      </c>
      <c r="D120" s="371">
        <v>388.66217986199996</v>
      </c>
      <c r="E120" s="377">
        <v>388.66217986199996</v>
      </c>
      <c r="F120" s="372">
        <f t="shared" si="4"/>
        <v>0</v>
      </c>
      <c r="G120" s="371">
        <v>388.6621704463796</v>
      </c>
      <c r="H120" s="339">
        <f t="shared" si="5"/>
        <v>-6.6951599819731194E-14</v>
      </c>
      <c r="I120" s="339">
        <f t="shared" si="3"/>
        <v>-1.722616793934087E-14</v>
      </c>
      <c r="J120" s="373"/>
      <c r="K120" s="371">
        <v>0</v>
      </c>
      <c r="L120" s="374">
        <v>-6.6951599819731194E-14</v>
      </c>
      <c r="M120" s="91"/>
      <c r="N120" s="109"/>
      <c r="P120" s="110"/>
    </row>
    <row r="121" spans="1:16" s="108" customFormat="1" ht="17.649999999999999" customHeight="1" x14ac:dyDescent="0.25">
      <c r="A121" s="381">
        <v>122</v>
      </c>
      <c r="B121" s="382" t="s">
        <v>509</v>
      </c>
      <c r="C121" s="335" t="s">
        <v>614</v>
      </c>
      <c r="D121" s="371">
        <v>203.61618592919999</v>
      </c>
      <c r="E121" s="377">
        <v>203.61618592919999</v>
      </c>
      <c r="F121" s="372">
        <f t="shared" si="4"/>
        <v>0</v>
      </c>
      <c r="G121" s="371">
        <v>203.6161770440327</v>
      </c>
      <c r="H121" s="339">
        <f t="shared" si="5"/>
        <v>-6.6951599819731194E-14</v>
      </c>
      <c r="I121" s="339">
        <f t="shared" si="3"/>
        <v>-3.2881275874115008E-14</v>
      </c>
      <c r="J121" s="373"/>
      <c r="K121" s="371">
        <v>0</v>
      </c>
      <c r="L121" s="374">
        <v>-6.6951599819731194E-14</v>
      </c>
      <c r="M121" s="91"/>
      <c r="N121" s="109"/>
      <c r="P121" s="110"/>
    </row>
    <row r="122" spans="1:16" s="108" customFormat="1" ht="17.649999999999999" customHeight="1" x14ac:dyDescent="0.25">
      <c r="A122" s="381">
        <v>123</v>
      </c>
      <c r="B122" s="382" t="s">
        <v>615</v>
      </c>
      <c r="C122" s="384" t="s">
        <v>616</v>
      </c>
      <c r="D122" s="371">
        <v>99.845224045599991</v>
      </c>
      <c r="E122" s="377">
        <v>99.845224045599991</v>
      </c>
      <c r="F122" s="372">
        <f t="shared" si="4"/>
        <v>0</v>
      </c>
      <c r="G122" s="371">
        <v>99.845230365015126</v>
      </c>
      <c r="H122" s="339">
        <f t="shared" si="5"/>
        <v>-1.6737899954932799E-14</v>
      </c>
      <c r="I122" s="339">
        <f t="shared" si="3"/>
        <v>-1.6763846358127741E-14</v>
      </c>
      <c r="J122" s="373"/>
      <c r="K122" s="371">
        <v>0</v>
      </c>
      <c r="L122" s="374">
        <v>-1.6737899954932799E-14</v>
      </c>
      <c r="M122" s="91"/>
      <c r="N122" s="109"/>
      <c r="P122" s="110"/>
    </row>
    <row r="123" spans="1:16" s="108" customFormat="1" ht="17.649999999999999" customHeight="1" x14ac:dyDescent="0.25">
      <c r="A123" s="381">
        <v>124</v>
      </c>
      <c r="B123" s="382" t="s">
        <v>615</v>
      </c>
      <c r="C123" s="335" t="s">
        <v>617</v>
      </c>
      <c r="D123" s="371">
        <v>1013.9213417211998</v>
      </c>
      <c r="E123" s="377">
        <v>1013.9213417211998</v>
      </c>
      <c r="F123" s="372">
        <f t="shared" si="4"/>
        <v>0</v>
      </c>
      <c r="G123" s="371">
        <v>1013.9218039429023</v>
      </c>
      <c r="H123" s="339">
        <f t="shared" si="5"/>
        <v>-2.6780639927892478E-13</v>
      </c>
      <c r="I123" s="339">
        <f t="shared" si="3"/>
        <v>-2.641293641420994E-14</v>
      </c>
      <c r="J123" s="373"/>
      <c r="K123" s="371">
        <v>0</v>
      </c>
      <c r="L123" s="374">
        <v>-2.6780639927892478E-13</v>
      </c>
      <c r="M123" s="91"/>
      <c r="N123" s="109"/>
      <c r="P123" s="110"/>
    </row>
    <row r="124" spans="1:16" s="108" customFormat="1" ht="17.649999999999999" customHeight="1" x14ac:dyDescent="0.25">
      <c r="A124" s="381">
        <v>126</v>
      </c>
      <c r="B124" s="382" t="s">
        <v>597</v>
      </c>
      <c r="C124" s="335" t="s">
        <v>1172</v>
      </c>
      <c r="D124" s="371">
        <v>1592.1301638703999</v>
      </c>
      <c r="E124" s="377">
        <v>1592.1301638703999</v>
      </c>
      <c r="F124" s="372">
        <f t="shared" si="4"/>
        <v>0</v>
      </c>
      <c r="G124" s="371">
        <v>1592.1301571915608</v>
      </c>
      <c r="H124" s="339">
        <f t="shared" si="5"/>
        <v>-2.6780639927892478E-13</v>
      </c>
      <c r="I124" s="339">
        <f t="shared" si="3"/>
        <v>-1.6820634729254734E-14</v>
      </c>
      <c r="J124" s="373"/>
      <c r="K124" s="371">
        <v>0</v>
      </c>
      <c r="L124" s="374">
        <v>-2.6780639927892478E-13</v>
      </c>
      <c r="M124" s="91"/>
      <c r="N124" s="109"/>
      <c r="P124" s="110"/>
    </row>
    <row r="125" spans="1:16" s="108" customFormat="1" ht="17.649999999999999" customHeight="1" x14ac:dyDescent="0.25">
      <c r="A125" s="381">
        <v>127</v>
      </c>
      <c r="B125" s="382" t="s">
        <v>619</v>
      </c>
      <c r="C125" s="335" t="s">
        <v>1173</v>
      </c>
      <c r="D125" s="371">
        <v>1342.8349468995998</v>
      </c>
      <c r="E125" s="377">
        <v>1342.8349468995998</v>
      </c>
      <c r="F125" s="372">
        <f t="shared" si="4"/>
        <v>0</v>
      </c>
      <c r="G125" s="371">
        <v>1342.8349443746322</v>
      </c>
      <c r="H125" s="339">
        <f t="shared" si="5"/>
        <v>-5.3561279855784956E-13</v>
      </c>
      <c r="I125" s="339">
        <f t="shared" si="3"/>
        <v>-3.9886718750841084E-14</v>
      </c>
      <c r="J125" s="373"/>
      <c r="K125" s="371">
        <v>0</v>
      </c>
      <c r="L125" s="374">
        <v>-5.3561279855784956E-13</v>
      </c>
      <c r="M125" s="91"/>
      <c r="N125" s="109"/>
      <c r="P125" s="110"/>
    </row>
    <row r="126" spans="1:16" s="108" customFormat="1" ht="17.649999999999999" customHeight="1" x14ac:dyDescent="0.25">
      <c r="A126" s="381">
        <v>128</v>
      </c>
      <c r="B126" s="382" t="s">
        <v>597</v>
      </c>
      <c r="C126" s="335" t="s">
        <v>1174</v>
      </c>
      <c r="D126" s="371">
        <v>1252.2860788591997</v>
      </c>
      <c r="E126" s="377">
        <v>1252.2860788591997</v>
      </c>
      <c r="F126" s="372">
        <f t="shared" si="4"/>
        <v>0</v>
      </c>
      <c r="G126" s="371">
        <v>1252.286081682123</v>
      </c>
      <c r="H126" s="339">
        <f t="shared" si="5"/>
        <v>-2.6780639927892478E-13</v>
      </c>
      <c r="I126" s="339">
        <f t="shared" si="3"/>
        <v>-2.1385400971868143E-14</v>
      </c>
      <c r="J126" s="373"/>
      <c r="K126" s="371">
        <v>0</v>
      </c>
      <c r="L126" s="374">
        <v>-2.6780639927892478E-13</v>
      </c>
      <c r="M126" s="91"/>
      <c r="N126" s="109"/>
      <c r="P126" s="110"/>
    </row>
    <row r="127" spans="1:16" s="108" customFormat="1" ht="17.649999999999999" customHeight="1" x14ac:dyDescent="0.25">
      <c r="A127" s="381">
        <v>130</v>
      </c>
      <c r="B127" s="382" t="s">
        <v>597</v>
      </c>
      <c r="C127" s="335" t="s">
        <v>622</v>
      </c>
      <c r="D127" s="371">
        <v>1728.9362902239998</v>
      </c>
      <c r="E127" s="377">
        <v>1728.9362902239998</v>
      </c>
      <c r="F127" s="372">
        <f t="shared" si="4"/>
        <v>0</v>
      </c>
      <c r="G127" s="371">
        <v>1728.936282918319</v>
      </c>
      <c r="H127" s="339">
        <f t="shared" si="5"/>
        <v>51.484495627462302</v>
      </c>
      <c r="I127" s="339">
        <f t="shared" si="3"/>
        <v>2.9778133479280493</v>
      </c>
      <c r="J127" s="385"/>
      <c r="K127" s="371">
        <v>0</v>
      </c>
      <c r="L127" s="374">
        <v>51.484495627462302</v>
      </c>
      <c r="M127" s="91"/>
      <c r="N127" s="109"/>
      <c r="P127" s="110"/>
    </row>
    <row r="128" spans="1:16" s="108" customFormat="1" ht="17.649999999999999" customHeight="1" x14ac:dyDescent="0.25">
      <c r="A128" s="381">
        <v>132</v>
      </c>
      <c r="B128" s="382" t="s">
        <v>623</v>
      </c>
      <c r="C128" s="335" t="s">
        <v>624</v>
      </c>
      <c r="D128" s="371">
        <v>2057.2927936000001</v>
      </c>
      <c r="E128" s="377">
        <v>2057.2927936000001</v>
      </c>
      <c r="F128" s="372">
        <f t="shared" si="4"/>
        <v>0</v>
      </c>
      <c r="G128" s="371">
        <v>2057.2927936000001</v>
      </c>
      <c r="H128" s="339">
        <f t="shared" si="5"/>
        <v>342.88213212115716</v>
      </c>
      <c r="I128" s="339">
        <f t="shared" si="3"/>
        <v>16.666666659593801</v>
      </c>
      <c r="J128" s="385"/>
      <c r="K128" s="371">
        <v>0</v>
      </c>
      <c r="L128" s="374">
        <v>342.88213212115716</v>
      </c>
      <c r="M128" s="91"/>
      <c r="N128" s="109"/>
      <c r="P128" s="110"/>
    </row>
    <row r="129" spans="1:16" s="108" customFormat="1" ht="17.649999999999999" customHeight="1" x14ac:dyDescent="0.25">
      <c r="A129" s="381">
        <v>136</v>
      </c>
      <c r="B129" s="382" t="s">
        <v>1169</v>
      </c>
      <c r="C129" s="335" t="s">
        <v>625</v>
      </c>
      <c r="D129" s="371">
        <v>128.17962298239999</v>
      </c>
      <c r="E129" s="377">
        <v>128.17962298239999</v>
      </c>
      <c r="F129" s="372">
        <f t="shared" si="4"/>
        <v>0</v>
      </c>
      <c r="G129" s="371">
        <v>128.17963022123539</v>
      </c>
      <c r="H129" s="339">
        <f t="shared" si="5"/>
        <v>-3.3475799909865597E-14</v>
      </c>
      <c r="I129" s="339">
        <f t="shared" si="3"/>
        <v>-2.6116319529557416E-14</v>
      </c>
      <c r="J129" s="385"/>
      <c r="K129" s="371">
        <v>0</v>
      </c>
      <c r="L129" s="374">
        <v>-3.3475799909865597E-14</v>
      </c>
      <c r="M129" s="91"/>
      <c r="N129" s="109"/>
      <c r="P129" s="110"/>
    </row>
    <row r="130" spans="1:16" s="108" customFormat="1" ht="17.649999999999999" customHeight="1" x14ac:dyDescent="0.25">
      <c r="A130" s="381">
        <v>138</v>
      </c>
      <c r="B130" s="382" t="s">
        <v>509</v>
      </c>
      <c r="C130" s="335" t="s">
        <v>626</v>
      </c>
      <c r="D130" s="371">
        <v>168.80870577999997</v>
      </c>
      <c r="E130" s="377">
        <v>168.80870577999997</v>
      </c>
      <c r="F130" s="372">
        <f t="shared" si="4"/>
        <v>0</v>
      </c>
      <c r="G130" s="371">
        <v>168.80870299110603</v>
      </c>
      <c r="H130" s="339">
        <f t="shared" si="5"/>
        <v>-6.6951599819731194E-14</v>
      </c>
      <c r="I130" s="339">
        <f t="shared" si="3"/>
        <v>-3.9661224526527621E-14</v>
      </c>
      <c r="J130" s="385"/>
      <c r="K130" s="371">
        <v>0</v>
      </c>
      <c r="L130" s="374">
        <v>-6.6951599819731194E-14</v>
      </c>
      <c r="M130" s="91"/>
      <c r="N130" s="109"/>
      <c r="P130" s="110"/>
    </row>
    <row r="131" spans="1:16" s="108" customFormat="1" ht="17.649999999999999" customHeight="1" x14ac:dyDescent="0.25">
      <c r="A131" s="381">
        <v>139</v>
      </c>
      <c r="B131" s="382" t="s">
        <v>509</v>
      </c>
      <c r="C131" s="335" t="s">
        <v>627</v>
      </c>
      <c r="D131" s="371">
        <v>225.60020475079997</v>
      </c>
      <c r="E131" s="377">
        <v>225.60020475079997</v>
      </c>
      <c r="F131" s="372">
        <f t="shared" si="4"/>
        <v>0</v>
      </c>
      <c r="G131" s="371">
        <v>225.60021254362863</v>
      </c>
      <c r="H131" s="339">
        <f t="shared" si="5"/>
        <v>0</v>
      </c>
      <c r="I131" s="339">
        <f t="shared" si="3"/>
        <v>0</v>
      </c>
      <c r="J131" s="385"/>
      <c r="K131" s="371">
        <v>0</v>
      </c>
      <c r="L131" s="374">
        <v>0</v>
      </c>
      <c r="M131" s="91"/>
      <c r="N131" s="109"/>
      <c r="P131" s="110"/>
    </row>
    <row r="132" spans="1:16" s="108" customFormat="1" ht="17.649999999999999" customHeight="1" x14ac:dyDescent="0.25">
      <c r="A132" s="200">
        <v>140</v>
      </c>
      <c r="B132" s="200" t="s">
        <v>509</v>
      </c>
      <c r="C132" s="376" t="s">
        <v>1175</v>
      </c>
      <c r="D132" s="371">
        <v>246.44035762280001</v>
      </c>
      <c r="E132" s="377">
        <v>246.44035762280001</v>
      </c>
      <c r="F132" s="372">
        <f t="shared" si="4"/>
        <v>0</v>
      </c>
      <c r="G132" s="371">
        <v>246.44035762280001</v>
      </c>
      <c r="H132" s="339">
        <f t="shared" si="5"/>
        <v>72.185485332318862</v>
      </c>
      <c r="I132" s="339">
        <f t="shared" si="3"/>
        <v>29.291259771179806</v>
      </c>
      <c r="J132" s="385"/>
      <c r="K132" s="371">
        <v>0</v>
      </c>
      <c r="L132" s="374">
        <v>72.185485332318862</v>
      </c>
      <c r="M132" s="91"/>
      <c r="N132" s="109"/>
      <c r="P132" s="110"/>
    </row>
    <row r="133" spans="1:16" s="108" customFormat="1" ht="17.649999999999999" customHeight="1" x14ac:dyDescent="0.25">
      <c r="A133" s="381">
        <v>141</v>
      </c>
      <c r="B133" s="382" t="s">
        <v>509</v>
      </c>
      <c r="C133" s="335" t="s">
        <v>629</v>
      </c>
      <c r="D133" s="371">
        <v>219.06751617079999</v>
      </c>
      <c r="E133" s="377">
        <v>219.06751617079999</v>
      </c>
      <c r="F133" s="372">
        <f t="shared" si="4"/>
        <v>0</v>
      </c>
      <c r="G133" s="371">
        <v>219.06754368671884</v>
      </c>
      <c r="H133" s="339">
        <f t="shared" si="5"/>
        <v>0</v>
      </c>
      <c r="I133" s="339">
        <f t="shared" si="3"/>
        <v>0</v>
      </c>
      <c r="J133" s="385"/>
      <c r="K133" s="371">
        <v>0</v>
      </c>
      <c r="L133" s="374">
        <v>0</v>
      </c>
      <c r="M133" s="91"/>
      <c r="N133" s="109"/>
      <c r="P133" s="110"/>
    </row>
    <row r="134" spans="1:16" s="108" customFormat="1" ht="17.649999999999999" customHeight="1" x14ac:dyDescent="0.25">
      <c r="A134" s="381">
        <v>142</v>
      </c>
      <c r="B134" s="382" t="s">
        <v>597</v>
      </c>
      <c r="C134" s="335" t="s">
        <v>630</v>
      </c>
      <c r="D134" s="371">
        <v>785.53836051239989</v>
      </c>
      <c r="E134" s="377">
        <v>785.53836051239989</v>
      </c>
      <c r="F134" s="372">
        <f t="shared" si="4"/>
        <v>0</v>
      </c>
      <c r="G134" s="371">
        <v>785.53835517350217</v>
      </c>
      <c r="H134" s="339">
        <f t="shared" si="5"/>
        <v>-2.6780639927892478E-13</v>
      </c>
      <c r="I134" s="339">
        <f t="shared" si="3"/>
        <v>-3.4092084198693615E-14</v>
      </c>
      <c r="J134" s="385"/>
      <c r="K134" s="371">
        <v>0</v>
      </c>
      <c r="L134" s="374">
        <v>-2.6780639927892478E-13</v>
      </c>
      <c r="M134" s="91"/>
      <c r="N134" s="109"/>
      <c r="P134" s="110"/>
    </row>
    <row r="135" spans="1:16" s="108" customFormat="1" ht="17.649999999999999" customHeight="1" x14ac:dyDescent="0.25">
      <c r="A135" s="381">
        <v>143</v>
      </c>
      <c r="B135" s="382" t="s">
        <v>597</v>
      </c>
      <c r="C135" s="335" t="s">
        <v>1176</v>
      </c>
      <c r="D135" s="371">
        <v>1517.7645359491999</v>
      </c>
      <c r="E135" s="377">
        <v>1517.7645359491999</v>
      </c>
      <c r="F135" s="372">
        <f t="shared" si="4"/>
        <v>0</v>
      </c>
      <c r="G135" s="371">
        <v>1517.764537425832</v>
      </c>
      <c r="H135" s="339">
        <f t="shared" si="5"/>
        <v>-5.3561279855784956E-13</v>
      </c>
      <c r="I135" s="339">
        <f t="shared" si="3"/>
        <v>-3.5289584508764455E-14</v>
      </c>
      <c r="J135" s="385"/>
      <c r="K135" s="371">
        <v>0</v>
      </c>
      <c r="L135" s="374">
        <v>-5.3561279855784956E-13</v>
      </c>
      <c r="M135" s="91"/>
      <c r="N135" s="109"/>
      <c r="P135" s="110"/>
    </row>
    <row r="136" spans="1:16" s="108" customFormat="1" ht="17.649999999999999" customHeight="1" x14ac:dyDescent="0.25">
      <c r="A136" s="381">
        <v>144</v>
      </c>
      <c r="B136" s="382" t="s">
        <v>597</v>
      </c>
      <c r="C136" s="335" t="s">
        <v>1177</v>
      </c>
      <c r="D136" s="371">
        <v>1042.2881544019999</v>
      </c>
      <c r="E136" s="377">
        <v>1042.2881544019999</v>
      </c>
      <c r="F136" s="372">
        <f t="shared" si="4"/>
        <v>0</v>
      </c>
      <c r="G136" s="371">
        <v>1042.2881443904876</v>
      </c>
      <c r="H136" s="339">
        <f t="shared" si="5"/>
        <v>-1.3390319963946239E-13</v>
      </c>
      <c r="I136" s="339">
        <f t="shared" si="3"/>
        <v>-1.2847042257358063E-14</v>
      </c>
      <c r="J136" s="385"/>
      <c r="K136" s="371">
        <v>0</v>
      </c>
      <c r="L136" s="374">
        <v>-1.3390319963946239E-13</v>
      </c>
      <c r="M136" s="91"/>
      <c r="N136" s="109"/>
      <c r="P136" s="110"/>
    </row>
    <row r="137" spans="1:16" s="108" customFormat="1" ht="17.649999999999999" customHeight="1" x14ac:dyDescent="0.25">
      <c r="A137" s="381">
        <v>146</v>
      </c>
      <c r="B137" s="382" t="s">
        <v>524</v>
      </c>
      <c r="C137" s="335" t="s">
        <v>1178</v>
      </c>
      <c r="D137" s="371">
        <v>23556.499999999996</v>
      </c>
      <c r="E137" s="377">
        <v>23556.499999999996</v>
      </c>
      <c r="F137" s="372">
        <f t="shared" si="4"/>
        <v>0</v>
      </c>
      <c r="G137" s="371">
        <v>23556.499955907479</v>
      </c>
      <c r="H137" s="339">
        <f t="shared" si="5"/>
        <v>16612.529780809367</v>
      </c>
      <c r="I137" s="339">
        <f t="shared" si="3"/>
        <v>70.522063043361143</v>
      </c>
      <c r="J137" s="385"/>
      <c r="K137" s="371">
        <v>0</v>
      </c>
      <c r="L137" s="374">
        <v>16612.529780809367</v>
      </c>
      <c r="M137" s="91"/>
      <c r="N137" s="109"/>
      <c r="P137" s="110"/>
    </row>
    <row r="138" spans="1:16" s="108" customFormat="1" ht="17.649999999999999" customHeight="1" x14ac:dyDescent="0.25">
      <c r="A138" s="381">
        <v>147</v>
      </c>
      <c r="B138" s="382" t="s">
        <v>561</v>
      </c>
      <c r="C138" s="335" t="s">
        <v>1179</v>
      </c>
      <c r="D138" s="371">
        <v>3284.7183599999998</v>
      </c>
      <c r="E138" s="377">
        <v>3284.7183599999998</v>
      </c>
      <c r="F138" s="372">
        <f t="shared" si="4"/>
        <v>0</v>
      </c>
      <c r="G138" s="371">
        <v>3284.7183598399406</v>
      </c>
      <c r="H138" s="339">
        <f t="shared" si="5"/>
        <v>1.0712255971156991E-12</v>
      </c>
      <c r="I138" s="339">
        <f t="shared" si="3"/>
        <v>3.2612403247738387E-14</v>
      </c>
      <c r="J138" s="385"/>
      <c r="K138" s="371">
        <v>0</v>
      </c>
      <c r="L138" s="374">
        <v>1.0712255971156991E-12</v>
      </c>
      <c r="M138" s="91"/>
      <c r="N138" s="109"/>
      <c r="P138" s="110"/>
    </row>
    <row r="139" spans="1:16" s="108" customFormat="1" ht="17.649999999999999" customHeight="1" x14ac:dyDescent="0.25">
      <c r="A139" s="381">
        <v>148</v>
      </c>
      <c r="B139" s="382" t="s">
        <v>635</v>
      </c>
      <c r="C139" s="335" t="s">
        <v>1180</v>
      </c>
      <c r="D139" s="371">
        <v>520.56552013839996</v>
      </c>
      <c r="E139" s="377">
        <v>520.56552013839996</v>
      </c>
      <c r="F139" s="372">
        <f t="shared" si="4"/>
        <v>0</v>
      </c>
      <c r="G139" s="371">
        <v>520.5655137619284</v>
      </c>
      <c r="H139" s="339">
        <f t="shared" si="5"/>
        <v>1.3390319963946239E-13</v>
      </c>
      <c r="I139" s="339">
        <f t="shared" si="3"/>
        <v>2.5722640947072764E-14</v>
      </c>
      <c r="J139" s="385"/>
      <c r="K139" s="371">
        <v>0</v>
      </c>
      <c r="L139" s="374">
        <v>1.3390319963946239E-13</v>
      </c>
      <c r="M139" s="91"/>
      <c r="N139" s="109"/>
      <c r="P139" s="110"/>
    </row>
    <row r="140" spans="1:16" s="108" customFormat="1" ht="17.649999999999999" customHeight="1" x14ac:dyDescent="0.25">
      <c r="A140" s="381">
        <v>149</v>
      </c>
      <c r="B140" s="382" t="s">
        <v>635</v>
      </c>
      <c r="C140" s="335" t="s">
        <v>1181</v>
      </c>
      <c r="D140" s="371">
        <v>843.74234491359982</v>
      </c>
      <c r="E140" s="377">
        <v>843.74234491359982</v>
      </c>
      <c r="F140" s="372">
        <f t="shared" si="4"/>
        <v>0</v>
      </c>
      <c r="G140" s="371">
        <v>843.74234661526009</v>
      </c>
      <c r="H140" s="339">
        <f t="shared" si="5"/>
        <v>0</v>
      </c>
      <c r="I140" s="339">
        <f t="shared" si="3"/>
        <v>0</v>
      </c>
      <c r="J140" s="385"/>
      <c r="K140" s="371">
        <v>0</v>
      </c>
      <c r="L140" s="374">
        <v>0</v>
      </c>
      <c r="M140" s="91"/>
      <c r="N140" s="109"/>
      <c r="P140" s="110"/>
    </row>
    <row r="141" spans="1:16" s="108" customFormat="1" ht="17.649999999999999" customHeight="1" x14ac:dyDescent="0.25">
      <c r="A141" s="381">
        <v>150</v>
      </c>
      <c r="B141" s="382" t="s">
        <v>635</v>
      </c>
      <c r="C141" s="335" t="s">
        <v>1182</v>
      </c>
      <c r="D141" s="371">
        <v>893.4007660776</v>
      </c>
      <c r="E141" s="377">
        <v>893.4007660776</v>
      </c>
      <c r="F141" s="372">
        <f t="shared" si="4"/>
        <v>0</v>
      </c>
      <c r="G141" s="371">
        <v>893.40076174320393</v>
      </c>
      <c r="H141" s="339">
        <f t="shared" si="5"/>
        <v>4.5646320851310147</v>
      </c>
      <c r="I141" s="339">
        <f t="shared" si="3"/>
        <v>0.51092771110681301</v>
      </c>
      <c r="J141" s="385"/>
      <c r="K141" s="371">
        <v>0</v>
      </c>
      <c r="L141" s="374">
        <v>4.5646320851310147</v>
      </c>
      <c r="M141" s="91"/>
      <c r="N141" s="109"/>
      <c r="P141" s="110"/>
    </row>
    <row r="142" spans="1:16" s="108" customFormat="1" ht="17.649999999999999" customHeight="1" x14ac:dyDescent="0.25">
      <c r="A142" s="381">
        <v>151</v>
      </c>
      <c r="B142" s="382" t="s">
        <v>509</v>
      </c>
      <c r="C142" s="335" t="s">
        <v>1183</v>
      </c>
      <c r="D142" s="371">
        <v>292.20049840519994</v>
      </c>
      <c r="E142" s="377">
        <v>292.20049840519994</v>
      </c>
      <c r="F142" s="372">
        <f t="shared" si="4"/>
        <v>0</v>
      </c>
      <c r="G142" s="371">
        <v>292.20049485533178</v>
      </c>
      <c r="H142" s="339">
        <f t="shared" si="5"/>
        <v>66.595356300551131</v>
      </c>
      <c r="I142" s="339">
        <f t="shared" ref="I142:I205" si="6">+H142/E142*100</f>
        <v>22.790979708803267</v>
      </c>
      <c r="J142" s="385"/>
      <c r="K142" s="371">
        <v>0</v>
      </c>
      <c r="L142" s="374">
        <v>66.595356300551131</v>
      </c>
      <c r="M142" s="91"/>
      <c r="N142" s="109"/>
      <c r="P142" s="110"/>
    </row>
    <row r="143" spans="1:16" s="108" customFormat="1" ht="17.649999999999999" customHeight="1" x14ac:dyDescent="0.25">
      <c r="A143" s="381">
        <v>152</v>
      </c>
      <c r="B143" s="382" t="s">
        <v>509</v>
      </c>
      <c r="C143" s="335" t="s">
        <v>640</v>
      </c>
      <c r="D143" s="371">
        <v>1143.73309094</v>
      </c>
      <c r="E143" s="377">
        <v>1143.73309094</v>
      </c>
      <c r="F143" s="372">
        <f t="shared" si="4"/>
        <v>0</v>
      </c>
      <c r="G143" s="371">
        <v>1143.7330881431676</v>
      </c>
      <c r="H143" s="339">
        <f t="shared" si="5"/>
        <v>123.16949599254325</v>
      </c>
      <c r="I143" s="339">
        <f t="shared" si="6"/>
        <v>10.769076891122729</v>
      </c>
      <c r="J143" s="385"/>
      <c r="K143" s="371">
        <v>0</v>
      </c>
      <c r="L143" s="374">
        <v>123.16949599254325</v>
      </c>
      <c r="M143" s="91"/>
      <c r="N143" s="109"/>
      <c r="P143" s="110"/>
    </row>
    <row r="144" spans="1:16" s="108" customFormat="1" ht="17.649999999999999" customHeight="1" x14ac:dyDescent="0.25">
      <c r="A144" s="381">
        <v>156</v>
      </c>
      <c r="B144" s="382" t="s">
        <v>574</v>
      </c>
      <c r="C144" s="335" t="s">
        <v>641</v>
      </c>
      <c r="D144" s="371">
        <v>318.46554362039996</v>
      </c>
      <c r="E144" s="377">
        <v>318.46554362039996</v>
      </c>
      <c r="F144" s="372">
        <f t="shared" ref="F144:F207" si="7">E144/D144*100-100</f>
        <v>0</v>
      </c>
      <c r="G144" s="371">
        <v>318.46554060959784</v>
      </c>
      <c r="H144" s="339">
        <f t="shared" ref="H144:H207" si="8">K144+L144</f>
        <v>7.6100553447459376</v>
      </c>
      <c r="I144" s="339">
        <f t="shared" si="6"/>
        <v>2.3896008523348646</v>
      </c>
      <c r="J144" s="385"/>
      <c r="K144" s="371">
        <v>0</v>
      </c>
      <c r="L144" s="374">
        <v>7.6100553447459376</v>
      </c>
      <c r="M144" s="91"/>
      <c r="N144" s="109"/>
      <c r="P144" s="110"/>
    </row>
    <row r="145" spans="1:16" s="108" customFormat="1" ht="17.649999999999999" customHeight="1" x14ac:dyDescent="0.25">
      <c r="A145" s="381">
        <v>157</v>
      </c>
      <c r="B145" s="382" t="s">
        <v>574</v>
      </c>
      <c r="C145" s="335" t="s">
        <v>642</v>
      </c>
      <c r="D145" s="371">
        <v>2867.5672128707997</v>
      </c>
      <c r="E145" s="377">
        <v>2867.5672128707997</v>
      </c>
      <c r="F145" s="372">
        <f t="shared" si="7"/>
        <v>0</v>
      </c>
      <c r="G145" s="371">
        <v>2867.5672177748856</v>
      </c>
      <c r="H145" s="339">
        <f t="shared" si="8"/>
        <v>69.791223821965218</v>
      </c>
      <c r="I145" s="339">
        <f t="shared" si="6"/>
        <v>2.4338130073713362</v>
      </c>
      <c r="J145" s="385"/>
      <c r="K145" s="371">
        <v>0</v>
      </c>
      <c r="L145" s="374">
        <v>69.791223821965218</v>
      </c>
      <c r="M145" s="91"/>
      <c r="N145" s="109"/>
      <c r="P145" s="110"/>
    </row>
    <row r="146" spans="1:16" s="108" customFormat="1" ht="17.649999999999999" customHeight="1" x14ac:dyDescent="0.25">
      <c r="A146" s="381">
        <v>158</v>
      </c>
      <c r="B146" s="382" t="s">
        <v>574</v>
      </c>
      <c r="C146" s="335" t="s">
        <v>1184</v>
      </c>
      <c r="D146" s="371">
        <v>248.473962</v>
      </c>
      <c r="E146" s="377">
        <v>248.473962</v>
      </c>
      <c r="F146" s="372">
        <f t="shared" si="7"/>
        <v>0</v>
      </c>
      <c r="G146" s="371">
        <v>248.47396374089604</v>
      </c>
      <c r="H146" s="339">
        <f t="shared" si="8"/>
        <v>6.6951599819731194E-14</v>
      </c>
      <c r="I146" s="339">
        <f t="shared" si="6"/>
        <v>2.694511701782708E-14</v>
      </c>
      <c r="J146" s="385"/>
      <c r="K146" s="371">
        <v>0</v>
      </c>
      <c r="L146" s="374">
        <v>6.6951599819731194E-14</v>
      </c>
      <c r="M146" s="91"/>
      <c r="N146" s="109"/>
      <c r="P146" s="110"/>
    </row>
    <row r="147" spans="1:16" s="108" customFormat="1" ht="17.649999999999999" customHeight="1" x14ac:dyDescent="0.25">
      <c r="A147" s="381">
        <v>159</v>
      </c>
      <c r="B147" s="382" t="s">
        <v>574</v>
      </c>
      <c r="C147" s="335" t="s">
        <v>1185</v>
      </c>
      <c r="D147" s="371">
        <v>84.732749345199991</v>
      </c>
      <c r="E147" s="377">
        <v>84.732749345199991</v>
      </c>
      <c r="F147" s="372">
        <f t="shared" si="7"/>
        <v>0</v>
      </c>
      <c r="G147" s="371">
        <v>84.732743126998727</v>
      </c>
      <c r="H147" s="339">
        <f t="shared" si="8"/>
        <v>0</v>
      </c>
      <c r="I147" s="339">
        <f t="shared" si="6"/>
        <v>0</v>
      </c>
      <c r="J147" s="385"/>
      <c r="K147" s="371">
        <v>0</v>
      </c>
      <c r="L147" s="374">
        <v>0</v>
      </c>
      <c r="M147" s="91"/>
      <c r="N147" s="109"/>
      <c r="P147" s="110"/>
    </row>
    <row r="148" spans="1:16" s="108" customFormat="1" ht="17.649999999999999" customHeight="1" x14ac:dyDescent="0.25">
      <c r="A148" s="381">
        <v>160</v>
      </c>
      <c r="B148" s="382" t="s">
        <v>574</v>
      </c>
      <c r="C148" s="335" t="s">
        <v>645</v>
      </c>
      <c r="D148" s="371">
        <v>20.447041999999996</v>
      </c>
      <c r="E148" s="377">
        <v>20.447041999999996</v>
      </c>
      <c r="F148" s="372">
        <f t="shared" si="7"/>
        <v>0</v>
      </c>
      <c r="G148" s="371">
        <v>20.44704220939111</v>
      </c>
      <c r="H148" s="339">
        <f t="shared" si="8"/>
        <v>0</v>
      </c>
      <c r="I148" s="339">
        <f t="shared" si="6"/>
        <v>0</v>
      </c>
      <c r="J148" s="385"/>
      <c r="K148" s="371">
        <v>0</v>
      </c>
      <c r="L148" s="374">
        <v>0</v>
      </c>
      <c r="M148" s="91"/>
      <c r="N148" s="109"/>
      <c r="P148" s="110"/>
    </row>
    <row r="149" spans="1:16" s="108" customFormat="1" ht="17.649999999999999" customHeight="1" x14ac:dyDescent="0.25">
      <c r="A149" s="381">
        <v>161</v>
      </c>
      <c r="B149" s="382" t="s">
        <v>582</v>
      </c>
      <c r="C149" s="335" t="s">
        <v>646</v>
      </c>
      <c r="D149" s="371">
        <v>79.620969999999986</v>
      </c>
      <c r="E149" s="377">
        <v>79.620969999999986</v>
      </c>
      <c r="F149" s="372">
        <f t="shared" si="7"/>
        <v>0</v>
      </c>
      <c r="G149" s="371">
        <v>79.620969999999971</v>
      </c>
      <c r="H149" s="339">
        <f t="shared" si="8"/>
        <v>-1.6737899954932799E-14</v>
      </c>
      <c r="I149" s="339">
        <f t="shared" si="6"/>
        <v>-2.1021974430772195E-14</v>
      </c>
      <c r="J149" s="385"/>
      <c r="K149" s="371">
        <v>0</v>
      </c>
      <c r="L149" s="374">
        <v>-1.6737899954932799E-14</v>
      </c>
      <c r="M149" s="91"/>
      <c r="N149" s="109"/>
      <c r="P149" s="110"/>
    </row>
    <row r="150" spans="1:16" s="108" customFormat="1" ht="17.649999999999999" customHeight="1" x14ac:dyDescent="0.25">
      <c r="A150" s="381">
        <v>162</v>
      </c>
      <c r="B150" s="382" t="s">
        <v>574</v>
      </c>
      <c r="C150" s="335" t="s">
        <v>1186</v>
      </c>
      <c r="D150" s="371">
        <v>35.711653999999996</v>
      </c>
      <c r="E150" s="377">
        <v>35.711653999999996</v>
      </c>
      <c r="F150" s="372">
        <f t="shared" si="7"/>
        <v>0</v>
      </c>
      <c r="G150" s="371">
        <v>35.711653999999996</v>
      </c>
      <c r="H150" s="339">
        <f t="shared" si="8"/>
        <v>0</v>
      </c>
      <c r="I150" s="339">
        <f t="shared" si="6"/>
        <v>0</v>
      </c>
      <c r="J150" s="385"/>
      <c r="K150" s="371">
        <v>0</v>
      </c>
      <c r="L150" s="374">
        <v>0</v>
      </c>
      <c r="M150" s="91"/>
      <c r="N150" s="109"/>
      <c r="P150" s="110"/>
    </row>
    <row r="151" spans="1:16" s="108" customFormat="1" ht="17.649999999999999" customHeight="1" x14ac:dyDescent="0.25">
      <c r="A151" s="381">
        <v>163</v>
      </c>
      <c r="B151" s="382" t="s">
        <v>509</v>
      </c>
      <c r="C151" s="335" t="s">
        <v>1187</v>
      </c>
      <c r="D151" s="371">
        <v>294.79704659679999</v>
      </c>
      <c r="E151" s="377">
        <v>294.79704659679999</v>
      </c>
      <c r="F151" s="372">
        <f t="shared" si="7"/>
        <v>0</v>
      </c>
      <c r="G151" s="371">
        <v>294.79704262375253</v>
      </c>
      <c r="H151" s="339">
        <f t="shared" si="8"/>
        <v>0</v>
      </c>
      <c r="I151" s="339">
        <f t="shared" si="6"/>
        <v>0</v>
      </c>
      <c r="J151" s="385"/>
      <c r="K151" s="371">
        <v>0</v>
      </c>
      <c r="L151" s="374">
        <v>0</v>
      </c>
      <c r="M151" s="91"/>
      <c r="N151" s="109"/>
      <c r="P151" s="110"/>
    </row>
    <row r="152" spans="1:16" s="108" customFormat="1" ht="17.649999999999999" customHeight="1" x14ac:dyDescent="0.25">
      <c r="A152" s="381">
        <v>164</v>
      </c>
      <c r="B152" s="382" t="s">
        <v>509</v>
      </c>
      <c r="C152" s="335" t="s">
        <v>649</v>
      </c>
      <c r="D152" s="371">
        <v>735.72610598079996</v>
      </c>
      <c r="E152" s="377">
        <v>735.72610598079996</v>
      </c>
      <c r="F152" s="372">
        <f t="shared" si="7"/>
        <v>0</v>
      </c>
      <c r="G152" s="371">
        <v>735.72609687185388</v>
      </c>
      <c r="H152" s="339">
        <f t="shared" si="8"/>
        <v>87.046483304798599</v>
      </c>
      <c r="I152" s="339">
        <f t="shared" si="6"/>
        <v>11.83137075022729</v>
      </c>
      <c r="J152" s="385"/>
      <c r="K152" s="371">
        <v>0</v>
      </c>
      <c r="L152" s="374">
        <v>87.046483304798599</v>
      </c>
      <c r="M152" s="91"/>
      <c r="N152" s="109"/>
      <c r="P152" s="110"/>
    </row>
    <row r="153" spans="1:16" s="108" customFormat="1" ht="17.649999999999999" customHeight="1" x14ac:dyDescent="0.25">
      <c r="A153" s="381">
        <v>165</v>
      </c>
      <c r="B153" s="382" t="s">
        <v>1169</v>
      </c>
      <c r="C153" s="335" t="s">
        <v>650</v>
      </c>
      <c r="D153" s="371">
        <v>109.8551912392</v>
      </c>
      <c r="E153" s="377">
        <v>109.8551912392</v>
      </c>
      <c r="F153" s="372">
        <f t="shared" si="7"/>
        <v>0</v>
      </c>
      <c r="G153" s="371">
        <v>109.85519230790754</v>
      </c>
      <c r="H153" s="339">
        <f t="shared" si="8"/>
        <v>-3.3475799909865597E-14</v>
      </c>
      <c r="I153" s="339">
        <f t="shared" si="6"/>
        <v>-3.047266090227361E-14</v>
      </c>
      <c r="J153" s="385"/>
      <c r="K153" s="371">
        <v>0</v>
      </c>
      <c r="L153" s="374">
        <v>-3.3475799909865597E-14</v>
      </c>
      <c r="M153" s="91"/>
      <c r="N153" s="109"/>
      <c r="P153" s="110"/>
    </row>
    <row r="154" spans="1:16" s="108" customFormat="1" ht="17.649999999999999" customHeight="1" x14ac:dyDescent="0.25">
      <c r="A154" s="381">
        <v>166</v>
      </c>
      <c r="B154" s="382" t="s">
        <v>597</v>
      </c>
      <c r="C154" s="335" t="s">
        <v>651</v>
      </c>
      <c r="D154" s="371">
        <v>1143.2315636323999</v>
      </c>
      <c r="E154" s="377">
        <v>1143.2315636323999</v>
      </c>
      <c r="F154" s="372">
        <f t="shared" si="7"/>
        <v>0</v>
      </c>
      <c r="G154" s="371">
        <v>1143.2315594945821</v>
      </c>
      <c r="H154" s="339">
        <f t="shared" si="8"/>
        <v>20.184216364831425</v>
      </c>
      <c r="I154" s="339">
        <f t="shared" si="6"/>
        <v>1.7655405087574676</v>
      </c>
      <c r="J154" s="385"/>
      <c r="K154" s="371">
        <v>0</v>
      </c>
      <c r="L154" s="374">
        <v>20.184216364831425</v>
      </c>
      <c r="M154" s="91"/>
      <c r="N154" s="109"/>
      <c r="P154" s="110"/>
    </row>
    <row r="155" spans="1:16" s="108" customFormat="1" ht="17.649999999999999" customHeight="1" x14ac:dyDescent="0.25">
      <c r="A155" s="381">
        <v>167</v>
      </c>
      <c r="B155" s="382" t="s">
        <v>495</v>
      </c>
      <c r="C155" s="335" t="s">
        <v>652</v>
      </c>
      <c r="D155" s="371">
        <v>2716.5354857739994</v>
      </c>
      <c r="E155" s="377">
        <v>2716.5354857739994</v>
      </c>
      <c r="F155" s="372">
        <f t="shared" si="7"/>
        <v>0</v>
      </c>
      <c r="G155" s="371">
        <v>2716.5354857739967</v>
      </c>
      <c r="H155" s="339">
        <f t="shared" si="8"/>
        <v>905.51182833380471</v>
      </c>
      <c r="I155" s="339">
        <f t="shared" si="6"/>
        <v>33.333333323853303</v>
      </c>
      <c r="J155" s="385"/>
      <c r="K155" s="371">
        <v>0</v>
      </c>
      <c r="L155" s="374">
        <v>905.51182833380471</v>
      </c>
      <c r="M155" s="91"/>
      <c r="N155" s="109"/>
      <c r="P155" s="110"/>
    </row>
    <row r="156" spans="1:16" s="108" customFormat="1" ht="17.649999999999999" customHeight="1" x14ac:dyDescent="0.25">
      <c r="A156" s="381">
        <v>168</v>
      </c>
      <c r="B156" s="382" t="s">
        <v>597</v>
      </c>
      <c r="C156" s="335" t="s">
        <v>1188</v>
      </c>
      <c r="D156" s="371">
        <v>617.41111600959994</v>
      </c>
      <c r="E156" s="377">
        <v>617.41111600959994</v>
      </c>
      <c r="F156" s="372">
        <f t="shared" si="7"/>
        <v>0</v>
      </c>
      <c r="G156" s="371">
        <v>617.41110606255495</v>
      </c>
      <c r="H156" s="339">
        <f t="shared" si="8"/>
        <v>-2.6780639927892478E-13</v>
      </c>
      <c r="I156" s="339">
        <f t="shared" si="6"/>
        <v>-4.3375700944581106E-14</v>
      </c>
      <c r="J156" s="385"/>
      <c r="K156" s="371">
        <v>0</v>
      </c>
      <c r="L156" s="374">
        <v>-2.6780639927892478E-13</v>
      </c>
      <c r="M156" s="91"/>
      <c r="N156" s="109"/>
      <c r="P156" s="110"/>
    </row>
    <row r="157" spans="1:16" s="108" customFormat="1" ht="17.649999999999999" customHeight="1" x14ac:dyDescent="0.25">
      <c r="A157" s="381">
        <v>170</v>
      </c>
      <c r="B157" s="382" t="s">
        <v>505</v>
      </c>
      <c r="C157" s="335" t="s">
        <v>1189</v>
      </c>
      <c r="D157" s="371">
        <v>1505.1717964051998</v>
      </c>
      <c r="E157" s="377">
        <v>1505.1717964051998</v>
      </c>
      <c r="F157" s="372">
        <f t="shared" si="7"/>
        <v>0</v>
      </c>
      <c r="G157" s="371">
        <v>1505.1718033713391</v>
      </c>
      <c r="H157" s="339">
        <f t="shared" si="8"/>
        <v>374.19676331307892</v>
      </c>
      <c r="I157" s="339">
        <f t="shared" si="6"/>
        <v>24.860734449500889</v>
      </c>
      <c r="J157" s="385"/>
      <c r="K157" s="371">
        <v>0</v>
      </c>
      <c r="L157" s="374">
        <v>374.19676331307892</v>
      </c>
      <c r="M157" s="91"/>
      <c r="N157" s="109"/>
      <c r="P157" s="110"/>
    </row>
    <row r="158" spans="1:16" s="108" customFormat="1" ht="17.649999999999999" customHeight="1" x14ac:dyDescent="0.25">
      <c r="A158" s="381">
        <v>171</v>
      </c>
      <c r="B158" s="382" t="s">
        <v>495</v>
      </c>
      <c r="C158" s="335" t="s">
        <v>1190</v>
      </c>
      <c r="D158" s="371">
        <v>10760.6300804816</v>
      </c>
      <c r="E158" s="377">
        <v>10760.6300804816</v>
      </c>
      <c r="F158" s="372">
        <f t="shared" si="7"/>
        <v>0</v>
      </c>
      <c r="G158" s="371">
        <v>8851.1839831204634</v>
      </c>
      <c r="H158" s="339">
        <f t="shared" si="8"/>
        <v>7087.2333882046942</v>
      </c>
      <c r="I158" s="339">
        <f t="shared" si="6"/>
        <v>65.862624541475739</v>
      </c>
      <c r="J158" s="385"/>
      <c r="K158" s="371">
        <v>0</v>
      </c>
      <c r="L158" s="374">
        <v>7087.2333882046942</v>
      </c>
      <c r="M158" s="91"/>
      <c r="N158" s="109"/>
      <c r="P158" s="110"/>
    </row>
    <row r="159" spans="1:16" s="108" customFormat="1" ht="17.649999999999999" customHeight="1" x14ac:dyDescent="0.25">
      <c r="A159" s="381">
        <v>176</v>
      </c>
      <c r="B159" s="382" t="s">
        <v>505</v>
      </c>
      <c r="C159" s="335" t="s">
        <v>1191</v>
      </c>
      <c r="D159" s="371">
        <v>678.16508211320001</v>
      </c>
      <c r="E159" s="377">
        <v>678.16508211320001</v>
      </c>
      <c r="F159" s="372">
        <f t="shared" si="7"/>
        <v>0</v>
      </c>
      <c r="G159" s="371">
        <v>678.16508535077844</v>
      </c>
      <c r="H159" s="339">
        <f t="shared" si="8"/>
        <v>177.1724439477573</v>
      </c>
      <c r="I159" s="339">
        <f t="shared" si="6"/>
        <v>26.125267817634924</v>
      </c>
      <c r="J159" s="385"/>
      <c r="K159" s="371">
        <v>0</v>
      </c>
      <c r="L159" s="374">
        <v>177.1724439477573</v>
      </c>
      <c r="M159" s="91"/>
      <c r="N159" s="109"/>
      <c r="P159" s="110"/>
    </row>
    <row r="160" spans="1:16" s="108" customFormat="1" ht="17.649999999999999" customHeight="1" x14ac:dyDescent="0.25">
      <c r="A160" s="381">
        <v>177</v>
      </c>
      <c r="B160" s="382" t="s">
        <v>505</v>
      </c>
      <c r="C160" s="335" t="s">
        <v>657</v>
      </c>
      <c r="D160" s="371">
        <v>23.279645166799998</v>
      </c>
      <c r="E160" s="377">
        <v>23.279645166799998</v>
      </c>
      <c r="F160" s="372">
        <f t="shared" si="7"/>
        <v>0</v>
      </c>
      <c r="G160" s="371">
        <v>23.279648792742606</v>
      </c>
      <c r="H160" s="339">
        <f t="shared" si="8"/>
        <v>1.1559507888117739</v>
      </c>
      <c r="I160" s="339">
        <f t="shared" si="6"/>
        <v>4.9655000345981222</v>
      </c>
      <c r="J160" s="385"/>
      <c r="K160" s="371">
        <v>0</v>
      </c>
      <c r="L160" s="374">
        <v>1.1559507888117739</v>
      </c>
      <c r="M160" s="91"/>
      <c r="N160" s="109"/>
      <c r="P160" s="110"/>
    </row>
    <row r="161" spans="1:16" s="108" customFormat="1" ht="17.649999999999999" customHeight="1" x14ac:dyDescent="0.25">
      <c r="A161" s="381">
        <v>181</v>
      </c>
      <c r="B161" s="382" t="s">
        <v>574</v>
      </c>
      <c r="C161" s="335" t="s">
        <v>1192</v>
      </c>
      <c r="D161" s="371">
        <v>12146.815112071199</v>
      </c>
      <c r="E161" s="377">
        <v>12146.815112071199</v>
      </c>
      <c r="F161" s="372">
        <f t="shared" si="7"/>
        <v>0</v>
      </c>
      <c r="G161" s="371">
        <v>12146.815116782498</v>
      </c>
      <c r="H161" s="339">
        <f t="shared" si="8"/>
        <v>5009.4878185812231</v>
      </c>
      <c r="I161" s="339">
        <f t="shared" si="6"/>
        <v>41.241162990971354</v>
      </c>
      <c r="J161" s="385"/>
      <c r="K161" s="371">
        <v>0</v>
      </c>
      <c r="L161" s="374">
        <v>5009.4878185812231</v>
      </c>
      <c r="M161" s="91"/>
      <c r="N161" s="109"/>
      <c r="P161" s="110"/>
    </row>
    <row r="162" spans="1:16" s="108" customFormat="1" ht="17.649999999999999" customHeight="1" x14ac:dyDescent="0.25">
      <c r="A162" s="381">
        <v>182</v>
      </c>
      <c r="B162" s="382" t="s">
        <v>574</v>
      </c>
      <c r="C162" s="335" t="s">
        <v>659</v>
      </c>
      <c r="D162" s="371">
        <v>602.10413999999992</v>
      </c>
      <c r="E162" s="377">
        <v>602.10413999999992</v>
      </c>
      <c r="F162" s="372">
        <f t="shared" si="7"/>
        <v>0</v>
      </c>
      <c r="G162" s="371">
        <v>602.1041399999998</v>
      </c>
      <c r="H162" s="339">
        <f t="shared" si="8"/>
        <v>-2.0085479945919358E-13</v>
      </c>
      <c r="I162" s="339">
        <f t="shared" si="6"/>
        <v>-3.3358813885450715E-14</v>
      </c>
      <c r="J162" s="385"/>
      <c r="K162" s="371">
        <v>0</v>
      </c>
      <c r="L162" s="374">
        <v>-2.0085479945919358E-13</v>
      </c>
      <c r="M162" s="91"/>
      <c r="N162" s="109"/>
      <c r="P162" s="110"/>
    </row>
    <row r="163" spans="1:16" s="108" customFormat="1" ht="17.649999999999999" customHeight="1" x14ac:dyDescent="0.25">
      <c r="A163" s="381">
        <v>183</v>
      </c>
      <c r="B163" s="382" t="s">
        <v>574</v>
      </c>
      <c r="C163" s="335" t="s">
        <v>660</v>
      </c>
      <c r="D163" s="371">
        <v>108.45412599999999</v>
      </c>
      <c r="E163" s="377">
        <v>108.45412599999999</v>
      </c>
      <c r="F163" s="372">
        <f t="shared" si="7"/>
        <v>0</v>
      </c>
      <c r="G163" s="371">
        <v>108.45412599999999</v>
      </c>
      <c r="H163" s="339">
        <f t="shared" si="8"/>
        <v>0</v>
      </c>
      <c r="I163" s="339">
        <f t="shared" si="6"/>
        <v>0</v>
      </c>
      <c r="J163" s="385"/>
      <c r="K163" s="371">
        <v>0</v>
      </c>
      <c r="L163" s="374">
        <v>0</v>
      </c>
      <c r="M163" s="91"/>
      <c r="N163" s="109"/>
      <c r="P163" s="110"/>
    </row>
    <row r="164" spans="1:16" s="108" customFormat="1" ht="17.649999999999999" customHeight="1" x14ac:dyDescent="0.25">
      <c r="A164" s="381">
        <v>185</v>
      </c>
      <c r="B164" s="382" t="s">
        <v>509</v>
      </c>
      <c r="C164" s="335" t="s">
        <v>1193</v>
      </c>
      <c r="D164" s="371">
        <v>437.21968328719998</v>
      </c>
      <c r="E164" s="377">
        <v>437.21968328719998</v>
      </c>
      <c r="F164" s="372">
        <f t="shared" si="7"/>
        <v>0</v>
      </c>
      <c r="G164" s="371">
        <v>437.21968930780849</v>
      </c>
      <c r="H164" s="339">
        <f t="shared" si="8"/>
        <v>92.774879456872512</v>
      </c>
      <c r="I164" s="339">
        <f t="shared" si="6"/>
        <v>21.219282434713886</v>
      </c>
      <c r="J164" s="385"/>
      <c r="K164" s="371">
        <v>0</v>
      </c>
      <c r="L164" s="374">
        <v>92.774879456872512</v>
      </c>
      <c r="M164" s="91"/>
      <c r="N164" s="109"/>
      <c r="P164" s="110"/>
    </row>
    <row r="165" spans="1:16" s="108" customFormat="1" ht="17.649999999999999" customHeight="1" x14ac:dyDescent="0.25">
      <c r="A165" s="381">
        <v>188</v>
      </c>
      <c r="B165" s="382" t="s">
        <v>509</v>
      </c>
      <c r="C165" s="335" t="s">
        <v>1194</v>
      </c>
      <c r="D165" s="371">
        <v>5301.8732897855989</v>
      </c>
      <c r="E165" s="377">
        <v>5301.8732897855989</v>
      </c>
      <c r="F165" s="372">
        <f t="shared" si="7"/>
        <v>0</v>
      </c>
      <c r="G165" s="371">
        <v>3311.9897728425849</v>
      </c>
      <c r="H165" s="339">
        <f t="shared" si="8"/>
        <v>1450.3068721232607</v>
      </c>
      <c r="I165" s="339">
        <f t="shared" si="6"/>
        <v>27.354612093755058</v>
      </c>
      <c r="J165" s="385"/>
      <c r="K165" s="371">
        <v>941.31202990439988</v>
      </c>
      <c r="L165" s="374">
        <v>508.99484221886081</v>
      </c>
      <c r="M165" s="91"/>
      <c r="N165" s="109"/>
      <c r="P165" s="110"/>
    </row>
    <row r="166" spans="1:16" s="108" customFormat="1" ht="17.649999999999999" customHeight="1" x14ac:dyDescent="0.25">
      <c r="A166" s="381">
        <v>189</v>
      </c>
      <c r="B166" s="382" t="s">
        <v>509</v>
      </c>
      <c r="C166" s="335" t="s">
        <v>1195</v>
      </c>
      <c r="D166" s="371">
        <v>302.37110208360002</v>
      </c>
      <c r="E166" s="377">
        <v>302.37110208360002</v>
      </c>
      <c r="F166" s="372">
        <f t="shared" si="7"/>
        <v>0</v>
      </c>
      <c r="G166" s="371">
        <v>302.37110882655702</v>
      </c>
      <c r="H166" s="339">
        <f t="shared" si="8"/>
        <v>64.002060725357154</v>
      </c>
      <c r="I166" s="339">
        <f t="shared" si="6"/>
        <v>21.166725353159499</v>
      </c>
      <c r="J166" s="385"/>
      <c r="K166" s="371">
        <v>0</v>
      </c>
      <c r="L166" s="374">
        <v>64.002060725357154</v>
      </c>
      <c r="M166" s="91"/>
      <c r="N166" s="109"/>
      <c r="P166" s="110"/>
    </row>
    <row r="167" spans="1:16" s="108" customFormat="1" ht="17.649999999999999" customHeight="1" x14ac:dyDescent="0.25">
      <c r="A167" s="381">
        <v>190</v>
      </c>
      <c r="B167" s="382" t="s">
        <v>615</v>
      </c>
      <c r="C167" s="335" t="s">
        <v>664</v>
      </c>
      <c r="D167" s="371">
        <v>928.72432202879997</v>
      </c>
      <c r="E167" s="377">
        <v>928.72432202879997</v>
      </c>
      <c r="F167" s="372">
        <f t="shared" si="7"/>
        <v>0</v>
      </c>
      <c r="G167" s="371">
        <v>928.72432573248852</v>
      </c>
      <c r="H167" s="339">
        <f t="shared" si="8"/>
        <v>222.9523037065394</v>
      </c>
      <c r="I167" s="339">
        <f t="shared" si="6"/>
        <v>24.006295347095001</v>
      </c>
      <c r="J167" s="385"/>
      <c r="K167" s="371">
        <v>0</v>
      </c>
      <c r="L167" s="374">
        <v>222.9523037065394</v>
      </c>
      <c r="M167" s="91"/>
      <c r="N167" s="109"/>
      <c r="P167" s="110"/>
    </row>
    <row r="168" spans="1:16" s="108" customFormat="1" ht="17.649999999999999" customHeight="1" x14ac:dyDescent="0.25">
      <c r="A168" s="381">
        <v>191</v>
      </c>
      <c r="B168" s="382" t="s">
        <v>509</v>
      </c>
      <c r="C168" s="335" t="s">
        <v>665</v>
      </c>
      <c r="D168" s="371">
        <v>103.15858710959999</v>
      </c>
      <c r="E168" s="377">
        <v>103.15858710959999</v>
      </c>
      <c r="F168" s="372">
        <f t="shared" si="7"/>
        <v>0</v>
      </c>
      <c r="G168" s="371">
        <v>103.15859238625599</v>
      </c>
      <c r="H168" s="339">
        <f t="shared" si="8"/>
        <v>21.294077760458485</v>
      </c>
      <c r="I168" s="339">
        <f t="shared" si="6"/>
        <v>20.642079692148911</v>
      </c>
      <c r="J168" s="385"/>
      <c r="K168" s="371">
        <v>0</v>
      </c>
      <c r="L168" s="374">
        <v>21.294077760458485</v>
      </c>
      <c r="M168" s="91"/>
      <c r="N168" s="109"/>
      <c r="P168" s="110"/>
    </row>
    <row r="169" spans="1:16" s="108" customFormat="1" ht="17.649999999999999" customHeight="1" x14ac:dyDescent="0.25">
      <c r="A169" s="381">
        <v>192</v>
      </c>
      <c r="B169" s="382" t="s">
        <v>615</v>
      </c>
      <c r="C169" s="335" t="s">
        <v>1196</v>
      </c>
      <c r="D169" s="371">
        <v>728.50411652039998</v>
      </c>
      <c r="E169" s="377">
        <v>728.50411652039998</v>
      </c>
      <c r="F169" s="372">
        <f t="shared" si="7"/>
        <v>0</v>
      </c>
      <c r="G169" s="371">
        <v>728.50410861978582</v>
      </c>
      <c r="H169" s="339">
        <f t="shared" si="8"/>
        <v>101.42940258864488</v>
      </c>
      <c r="I169" s="339">
        <f t="shared" si="6"/>
        <v>13.922969038680044</v>
      </c>
      <c r="J169" s="385"/>
      <c r="K169" s="371">
        <v>0</v>
      </c>
      <c r="L169" s="374">
        <v>101.42940258864488</v>
      </c>
      <c r="M169" s="91"/>
      <c r="N169" s="109"/>
      <c r="P169" s="110"/>
    </row>
    <row r="170" spans="1:16" s="108" customFormat="1" ht="17.649999999999999" customHeight="1" x14ac:dyDescent="0.25">
      <c r="A170" s="381">
        <v>193</v>
      </c>
      <c r="B170" s="382" t="s">
        <v>615</v>
      </c>
      <c r="C170" s="335" t="s">
        <v>667</v>
      </c>
      <c r="D170" s="371">
        <v>71.73636446239999</v>
      </c>
      <c r="E170" s="377">
        <v>71.73636446239999</v>
      </c>
      <c r="F170" s="372">
        <f t="shared" si="7"/>
        <v>0</v>
      </c>
      <c r="G170" s="371">
        <v>71.736361720963856</v>
      </c>
      <c r="H170" s="339">
        <f t="shared" si="8"/>
        <v>3.5868181599452611</v>
      </c>
      <c r="I170" s="339">
        <f t="shared" si="6"/>
        <v>4.9999999119348475</v>
      </c>
      <c r="J170" s="385"/>
      <c r="K170" s="371">
        <v>0</v>
      </c>
      <c r="L170" s="374">
        <v>3.5868181599452611</v>
      </c>
      <c r="M170" s="91"/>
      <c r="N170" s="109"/>
      <c r="P170" s="110"/>
    </row>
    <row r="171" spans="1:16" s="108" customFormat="1" ht="17.649999999999999" customHeight="1" x14ac:dyDescent="0.25">
      <c r="A171" s="381">
        <v>194</v>
      </c>
      <c r="B171" s="382" t="s">
        <v>615</v>
      </c>
      <c r="C171" s="335" t="s">
        <v>1197</v>
      </c>
      <c r="D171" s="371">
        <v>738.99350560199991</v>
      </c>
      <c r="E171" s="377">
        <v>738.99350560199991</v>
      </c>
      <c r="F171" s="372">
        <f t="shared" si="7"/>
        <v>0</v>
      </c>
      <c r="G171" s="371">
        <v>738.99349971058814</v>
      </c>
      <c r="H171" s="339">
        <f t="shared" si="8"/>
        <v>91.556332705194123</v>
      </c>
      <c r="I171" s="339">
        <f t="shared" si="6"/>
        <v>12.389328459742062</v>
      </c>
      <c r="J171" s="385"/>
      <c r="K171" s="371">
        <v>0</v>
      </c>
      <c r="L171" s="374">
        <v>91.556332705194123</v>
      </c>
      <c r="M171" s="91"/>
      <c r="N171" s="109"/>
      <c r="P171" s="110"/>
    </row>
    <row r="172" spans="1:16" s="108" customFormat="1" ht="17.649999999999999" customHeight="1" x14ac:dyDescent="0.25">
      <c r="A172" s="381">
        <v>195</v>
      </c>
      <c r="B172" s="382" t="s">
        <v>509</v>
      </c>
      <c r="C172" s="335" t="s">
        <v>1198</v>
      </c>
      <c r="D172" s="371">
        <v>1823.3016127875999</v>
      </c>
      <c r="E172" s="377">
        <v>1823.3016127875999</v>
      </c>
      <c r="F172" s="372">
        <f t="shared" si="7"/>
        <v>0</v>
      </c>
      <c r="G172" s="371">
        <v>1823.301615301707</v>
      </c>
      <c r="H172" s="339">
        <f t="shared" si="8"/>
        <v>218.27209383422303</v>
      </c>
      <c r="I172" s="339">
        <f t="shared" si="6"/>
        <v>11.971255457867573</v>
      </c>
      <c r="J172" s="385"/>
      <c r="K172" s="371">
        <v>0</v>
      </c>
      <c r="L172" s="374">
        <v>218.27209383422303</v>
      </c>
      <c r="M172" s="91"/>
      <c r="N172" s="109"/>
      <c r="P172" s="110"/>
    </row>
    <row r="173" spans="1:16" s="108" customFormat="1" ht="17.649999999999999" customHeight="1" x14ac:dyDescent="0.25">
      <c r="A173" s="381">
        <v>197</v>
      </c>
      <c r="B173" s="382" t="s">
        <v>615</v>
      </c>
      <c r="C173" s="335" t="s">
        <v>670</v>
      </c>
      <c r="D173" s="371">
        <v>299.93066752879997</v>
      </c>
      <c r="E173" s="377">
        <v>299.93066752879997</v>
      </c>
      <c r="F173" s="372">
        <f t="shared" si="7"/>
        <v>0</v>
      </c>
      <c r="G173" s="371">
        <v>299.93067555007661</v>
      </c>
      <c r="H173" s="339">
        <f t="shared" si="8"/>
        <v>33.427934968850394</v>
      </c>
      <c r="I173" s="339">
        <f t="shared" si="6"/>
        <v>11.145220741937159</v>
      </c>
      <c r="J173" s="385"/>
      <c r="K173" s="371">
        <v>0</v>
      </c>
      <c r="L173" s="374">
        <v>33.427934968850394</v>
      </c>
      <c r="M173" s="91"/>
      <c r="N173" s="109"/>
      <c r="P173" s="110"/>
    </row>
    <row r="174" spans="1:16" s="108" customFormat="1" ht="17.649999999999999" customHeight="1" x14ac:dyDescent="0.25">
      <c r="A174" s="381">
        <v>198</v>
      </c>
      <c r="B174" s="382" t="s">
        <v>509</v>
      </c>
      <c r="C174" s="335" t="s">
        <v>671</v>
      </c>
      <c r="D174" s="371">
        <v>378.37173955679998</v>
      </c>
      <c r="E174" s="377">
        <v>378.37173955679998</v>
      </c>
      <c r="F174" s="372">
        <f t="shared" si="7"/>
        <v>0</v>
      </c>
      <c r="G174" s="371">
        <v>378.37174479662428</v>
      </c>
      <c r="H174" s="339">
        <f t="shared" si="8"/>
        <v>111.70653831993202</v>
      </c>
      <c r="I174" s="339">
        <f t="shared" si="6"/>
        <v>29.522960264098419</v>
      </c>
      <c r="J174" s="385"/>
      <c r="K174" s="371">
        <v>0</v>
      </c>
      <c r="L174" s="374">
        <v>111.70653831993202</v>
      </c>
      <c r="M174" s="91"/>
      <c r="N174" s="109"/>
      <c r="P174" s="110"/>
    </row>
    <row r="175" spans="1:16" s="108" customFormat="1" ht="17.649999999999999" customHeight="1" x14ac:dyDescent="0.25">
      <c r="A175" s="381">
        <v>199</v>
      </c>
      <c r="B175" s="382" t="s">
        <v>509</v>
      </c>
      <c r="C175" s="335" t="s">
        <v>672</v>
      </c>
      <c r="D175" s="371">
        <v>292.06481296519996</v>
      </c>
      <c r="E175" s="377">
        <v>292.06481296519996</v>
      </c>
      <c r="F175" s="372">
        <f t="shared" si="7"/>
        <v>0</v>
      </c>
      <c r="G175" s="371">
        <v>292.06481943507413</v>
      </c>
      <c r="H175" s="339">
        <f t="shared" si="8"/>
        <v>42.714081662627478</v>
      </c>
      <c r="I175" s="339">
        <f t="shared" si="6"/>
        <v>14.62486399130762</v>
      </c>
      <c r="J175" s="385"/>
      <c r="K175" s="371">
        <v>0</v>
      </c>
      <c r="L175" s="374">
        <v>42.714081662627478</v>
      </c>
      <c r="M175" s="91"/>
      <c r="N175" s="109"/>
      <c r="P175" s="110"/>
    </row>
    <row r="176" spans="1:16" s="108" customFormat="1" ht="17.649999999999999" customHeight="1" x14ac:dyDescent="0.25">
      <c r="A176" s="381">
        <v>200</v>
      </c>
      <c r="B176" s="382" t="s">
        <v>597</v>
      </c>
      <c r="C176" s="335" t="s">
        <v>1199</v>
      </c>
      <c r="D176" s="371">
        <v>1315.2630247547997</v>
      </c>
      <c r="E176" s="377">
        <v>1315.2630247547997</v>
      </c>
      <c r="F176" s="372">
        <f t="shared" si="7"/>
        <v>0</v>
      </c>
      <c r="G176" s="371">
        <v>1315.2630177209164</v>
      </c>
      <c r="H176" s="339">
        <f t="shared" si="8"/>
        <v>395.96114100706507</v>
      </c>
      <c r="I176" s="339">
        <f t="shared" si="6"/>
        <v>30.105091799481158</v>
      </c>
      <c r="J176" s="385"/>
      <c r="K176" s="371">
        <v>0</v>
      </c>
      <c r="L176" s="374">
        <v>395.96114100706507</v>
      </c>
      <c r="M176" s="91"/>
      <c r="N176" s="109"/>
      <c r="P176" s="110"/>
    </row>
    <row r="177" spans="1:16" s="108" customFormat="1" ht="17.649999999999999" customHeight="1" x14ac:dyDescent="0.25">
      <c r="A177" s="381">
        <v>201</v>
      </c>
      <c r="B177" s="382" t="s">
        <v>597</v>
      </c>
      <c r="C177" s="335" t="s">
        <v>674</v>
      </c>
      <c r="D177" s="371">
        <v>1666.5547395771998</v>
      </c>
      <c r="E177" s="377">
        <v>1666.5547395771998</v>
      </c>
      <c r="F177" s="372">
        <f t="shared" si="7"/>
        <v>0</v>
      </c>
      <c r="G177" s="371">
        <v>1666.5547418229096</v>
      </c>
      <c r="H177" s="339">
        <f t="shared" si="8"/>
        <v>500.96577664734389</v>
      </c>
      <c r="I177" s="339">
        <f t="shared" si="6"/>
        <v>30.059965313496839</v>
      </c>
      <c r="J177" s="385"/>
      <c r="K177" s="371">
        <v>0</v>
      </c>
      <c r="L177" s="374">
        <v>500.96577664734389</v>
      </c>
      <c r="M177" s="91"/>
      <c r="N177" s="109"/>
      <c r="P177" s="110"/>
    </row>
    <row r="178" spans="1:16" s="108" customFormat="1" ht="17.649999999999999" customHeight="1" x14ac:dyDescent="0.25">
      <c r="A178" s="381">
        <v>202</v>
      </c>
      <c r="B178" s="382" t="s">
        <v>597</v>
      </c>
      <c r="C178" s="335" t="s">
        <v>675</v>
      </c>
      <c r="D178" s="371">
        <v>2469.9868624771998</v>
      </c>
      <c r="E178" s="377">
        <v>2469.9868624771998</v>
      </c>
      <c r="F178" s="372">
        <f t="shared" si="7"/>
        <v>0</v>
      </c>
      <c r="G178" s="371">
        <v>2469.9868557018426</v>
      </c>
      <c r="H178" s="339">
        <f t="shared" si="8"/>
        <v>851.50835545353243</v>
      </c>
      <c r="I178" s="339">
        <f t="shared" si="6"/>
        <v>34.474205850614823</v>
      </c>
      <c r="J178" s="385"/>
      <c r="K178" s="371">
        <v>0</v>
      </c>
      <c r="L178" s="374">
        <v>851.50835545353243</v>
      </c>
      <c r="M178" s="91"/>
      <c r="N178" s="109"/>
      <c r="P178" s="110"/>
    </row>
    <row r="179" spans="1:16" s="108" customFormat="1" ht="17.649999999999999" customHeight="1" x14ac:dyDescent="0.25">
      <c r="A179" s="381">
        <v>203</v>
      </c>
      <c r="B179" s="382" t="s">
        <v>597</v>
      </c>
      <c r="C179" s="335" t="s">
        <v>676</v>
      </c>
      <c r="D179" s="371">
        <v>694.82097869359995</v>
      </c>
      <c r="E179" s="377">
        <v>694.82097869359995</v>
      </c>
      <c r="F179" s="372">
        <f t="shared" si="7"/>
        <v>0</v>
      </c>
      <c r="G179" s="371">
        <v>694.82098361951557</v>
      </c>
      <c r="H179" s="339">
        <f t="shared" si="8"/>
        <v>85.392037426456341</v>
      </c>
      <c r="I179" s="339">
        <f t="shared" si="6"/>
        <v>12.289789750880891</v>
      </c>
      <c r="J179" s="385"/>
      <c r="K179" s="371">
        <v>0</v>
      </c>
      <c r="L179" s="374">
        <v>85.392037426456341</v>
      </c>
      <c r="M179" s="91"/>
      <c r="N179" s="109"/>
      <c r="P179" s="110"/>
    </row>
    <row r="180" spans="1:16" s="108" customFormat="1" ht="17.649999999999999" customHeight="1" x14ac:dyDescent="0.25">
      <c r="A180" s="381">
        <v>204</v>
      </c>
      <c r="B180" s="382" t="s">
        <v>597</v>
      </c>
      <c r="C180" s="335" t="s">
        <v>1200</v>
      </c>
      <c r="D180" s="371">
        <v>2006.6079686179999</v>
      </c>
      <c r="E180" s="377">
        <v>2006.6079686179999</v>
      </c>
      <c r="F180" s="372">
        <f t="shared" si="7"/>
        <v>0</v>
      </c>
      <c r="G180" s="371">
        <v>2006.6079690420952</v>
      </c>
      <c r="H180" s="339">
        <f t="shared" si="8"/>
        <v>52.263675229407482</v>
      </c>
      <c r="I180" s="339">
        <f t="shared" si="6"/>
        <v>2.6045782757158467</v>
      </c>
      <c r="J180" s="385"/>
      <c r="K180" s="371">
        <v>0</v>
      </c>
      <c r="L180" s="374">
        <v>52.263675229407482</v>
      </c>
      <c r="M180" s="91"/>
      <c r="N180" s="109"/>
      <c r="P180" s="110"/>
    </row>
    <row r="181" spans="1:16" s="108" customFormat="1" ht="17.649999999999999" customHeight="1" x14ac:dyDescent="0.25">
      <c r="A181" s="381">
        <v>205</v>
      </c>
      <c r="B181" s="382" t="s">
        <v>558</v>
      </c>
      <c r="C181" s="335" t="s">
        <v>1201</v>
      </c>
      <c r="D181" s="371">
        <v>2195.5418592271999</v>
      </c>
      <c r="E181" s="377">
        <v>2195.5418592271999</v>
      </c>
      <c r="F181" s="372">
        <f t="shared" si="7"/>
        <v>0</v>
      </c>
      <c r="G181" s="371">
        <v>2195.5418569651997</v>
      </c>
      <c r="H181" s="339">
        <f t="shared" si="8"/>
        <v>82.483713910357366</v>
      </c>
      <c r="I181" s="339">
        <f t="shared" si="6"/>
        <v>3.7568727539264719</v>
      </c>
      <c r="J181" s="385"/>
      <c r="K181" s="371">
        <v>0</v>
      </c>
      <c r="L181" s="374">
        <v>82.483713910357366</v>
      </c>
      <c r="M181" s="91"/>
      <c r="N181" s="109"/>
      <c r="P181" s="110"/>
    </row>
    <row r="182" spans="1:16" s="108" customFormat="1" ht="17.649999999999999" customHeight="1" x14ac:dyDescent="0.25">
      <c r="A182" s="381">
        <v>206</v>
      </c>
      <c r="B182" s="382" t="s">
        <v>509</v>
      </c>
      <c r="C182" s="335" t="s">
        <v>1202</v>
      </c>
      <c r="D182" s="371">
        <v>794.09845339879985</v>
      </c>
      <c r="E182" s="377">
        <v>794.09845339879985</v>
      </c>
      <c r="F182" s="372">
        <f t="shared" si="7"/>
        <v>0</v>
      </c>
      <c r="G182" s="371">
        <v>794.09844987201416</v>
      </c>
      <c r="H182" s="339">
        <f t="shared" si="8"/>
        <v>-1.3390319963946239E-13</v>
      </c>
      <c r="I182" s="339">
        <f t="shared" si="6"/>
        <v>-1.6862291957168139E-14</v>
      </c>
      <c r="J182" s="385"/>
      <c r="K182" s="371">
        <v>0</v>
      </c>
      <c r="L182" s="374">
        <v>-1.3390319963946239E-13</v>
      </c>
      <c r="M182" s="91"/>
      <c r="N182" s="109"/>
      <c r="P182" s="110"/>
    </row>
    <row r="183" spans="1:16" s="108" customFormat="1" ht="17.649999999999999" customHeight="1" x14ac:dyDescent="0.25">
      <c r="A183" s="381">
        <v>207</v>
      </c>
      <c r="B183" s="382" t="s">
        <v>509</v>
      </c>
      <c r="C183" s="335" t="s">
        <v>1203</v>
      </c>
      <c r="D183" s="371">
        <v>903.38713908080001</v>
      </c>
      <c r="E183" s="377">
        <v>903.38713908080001</v>
      </c>
      <c r="F183" s="372">
        <f t="shared" si="7"/>
        <v>0</v>
      </c>
      <c r="G183" s="371">
        <v>903.38713496812397</v>
      </c>
      <c r="H183" s="339">
        <f t="shared" si="8"/>
        <v>52.374446829667619</v>
      </c>
      <c r="I183" s="339">
        <f t="shared" si="6"/>
        <v>5.797563919601382</v>
      </c>
      <c r="J183" s="385"/>
      <c r="K183" s="371">
        <v>0</v>
      </c>
      <c r="L183" s="374">
        <v>52.374446829667619</v>
      </c>
      <c r="M183" s="91"/>
      <c r="N183" s="109"/>
      <c r="P183" s="110"/>
    </row>
    <row r="184" spans="1:16" s="108" customFormat="1" ht="17.649999999999999" customHeight="1" x14ac:dyDescent="0.25">
      <c r="A184" s="381">
        <v>208</v>
      </c>
      <c r="B184" s="382" t="s">
        <v>509</v>
      </c>
      <c r="C184" s="335" t="s">
        <v>1204</v>
      </c>
      <c r="D184" s="371">
        <v>176.97122148199998</v>
      </c>
      <c r="E184" s="377">
        <v>176.97122148199998</v>
      </c>
      <c r="F184" s="372">
        <f t="shared" si="7"/>
        <v>0</v>
      </c>
      <c r="G184" s="371">
        <v>176.97123033924399</v>
      </c>
      <c r="H184" s="339">
        <f t="shared" si="8"/>
        <v>58.990407890369987</v>
      </c>
      <c r="I184" s="339">
        <f t="shared" si="6"/>
        <v>33.333333745662145</v>
      </c>
      <c r="J184" s="385"/>
      <c r="K184" s="371">
        <v>0</v>
      </c>
      <c r="L184" s="374">
        <v>58.990407890369987</v>
      </c>
      <c r="M184" s="91"/>
      <c r="N184" s="109"/>
      <c r="P184" s="110"/>
    </row>
    <row r="185" spans="1:16" s="108" customFormat="1" ht="17.649999999999999" customHeight="1" x14ac:dyDescent="0.25">
      <c r="A185" s="381">
        <v>209</v>
      </c>
      <c r="B185" s="382" t="s">
        <v>615</v>
      </c>
      <c r="C185" s="335" t="s">
        <v>1205</v>
      </c>
      <c r="D185" s="371">
        <v>2506.2419932000003</v>
      </c>
      <c r="E185" s="377">
        <v>2506.2419932000003</v>
      </c>
      <c r="F185" s="372">
        <f t="shared" si="7"/>
        <v>0</v>
      </c>
      <c r="G185" s="371">
        <v>996.29237317425714</v>
      </c>
      <c r="H185" s="339">
        <f t="shared" si="8"/>
        <v>949.20518529199444</v>
      </c>
      <c r="I185" s="339">
        <f t="shared" si="6"/>
        <v>37.873644598861652</v>
      </c>
      <c r="J185" s="385"/>
      <c r="K185" s="371">
        <v>611.6327254048</v>
      </c>
      <c r="L185" s="374">
        <v>337.57245988719438</v>
      </c>
      <c r="M185" s="91"/>
      <c r="N185" s="109"/>
      <c r="P185" s="110"/>
    </row>
    <row r="186" spans="1:16" s="108" customFormat="1" ht="17.649999999999999" customHeight="1" x14ac:dyDescent="0.25">
      <c r="A186" s="381">
        <v>210</v>
      </c>
      <c r="B186" s="382" t="s">
        <v>597</v>
      </c>
      <c r="C186" s="335" t="s">
        <v>1206</v>
      </c>
      <c r="D186" s="371">
        <v>2604.6230394315994</v>
      </c>
      <c r="E186" s="377">
        <v>2604.6230394315994</v>
      </c>
      <c r="F186" s="372">
        <f t="shared" si="7"/>
        <v>0</v>
      </c>
      <c r="G186" s="371">
        <v>2604.6230454133142</v>
      </c>
      <c r="H186" s="339">
        <f t="shared" si="8"/>
        <v>192.35985712305506</v>
      </c>
      <c r="I186" s="339">
        <f t="shared" si="6"/>
        <v>7.3853242565585733</v>
      </c>
      <c r="J186" s="385"/>
      <c r="K186" s="371">
        <v>0</v>
      </c>
      <c r="L186" s="374">
        <v>192.35985712305506</v>
      </c>
      <c r="M186" s="91"/>
      <c r="N186" s="109"/>
      <c r="P186" s="110"/>
    </row>
    <row r="187" spans="1:16" s="108" customFormat="1" ht="17.649999999999999" customHeight="1" x14ac:dyDescent="0.25">
      <c r="A187" s="381">
        <v>211</v>
      </c>
      <c r="B187" s="382" t="s">
        <v>619</v>
      </c>
      <c r="C187" s="335" t="s">
        <v>1207</v>
      </c>
      <c r="D187" s="371">
        <v>3437.0194997688</v>
      </c>
      <c r="E187" s="377">
        <v>3437.0194997688</v>
      </c>
      <c r="F187" s="372">
        <f t="shared" si="7"/>
        <v>0</v>
      </c>
      <c r="G187" s="371">
        <v>3437.0195054810015</v>
      </c>
      <c r="H187" s="339">
        <f t="shared" si="8"/>
        <v>422.70296150746259</v>
      </c>
      <c r="I187" s="339">
        <f t="shared" si="6"/>
        <v>12.298532537737909</v>
      </c>
      <c r="J187" s="386"/>
      <c r="K187" s="371">
        <v>0</v>
      </c>
      <c r="L187" s="374">
        <v>422.70296150746259</v>
      </c>
      <c r="M187" s="91"/>
      <c r="N187" s="109"/>
      <c r="P187" s="110"/>
    </row>
    <row r="188" spans="1:16" s="108" customFormat="1" ht="17.649999999999999" customHeight="1" x14ac:dyDescent="0.25">
      <c r="A188" s="381">
        <v>212</v>
      </c>
      <c r="B188" s="382" t="s">
        <v>509</v>
      </c>
      <c r="C188" s="335" t="s">
        <v>1208</v>
      </c>
      <c r="D188" s="371">
        <v>646.14537239999993</v>
      </c>
      <c r="E188" s="377">
        <v>646.14537239999993</v>
      </c>
      <c r="F188" s="372">
        <f t="shared" si="7"/>
        <v>0</v>
      </c>
      <c r="G188" s="371">
        <v>646.14537239999993</v>
      </c>
      <c r="H188" s="339">
        <f t="shared" si="8"/>
        <v>17.390562437741607</v>
      </c>
      <c r="I188" s="339">
        <f t="shared" si="6"/>
        <v>2.6914318635676744</v>
      </c>
      <c r="J188" s="385"/>
      <c r="K188" s="371">
        <v>1.8845199999999997E-5</v>
      </c>
      <c r="L188" s="374">
        <v>17.390543592541608</v>
      </c>
      <c r="M188" s="91"/>
      <c r="N188" s="109"/>
      <c r="P188" s="110"/>
    </row>
    <row r="189" spans="1:16" s="108" customFormat="1" ht="17.649999999999999" customHeight="1" x14ac:dyDescent="0.25">
      <c r="A189" s="381">
        <v>213</v>
      </c>
      <c r="B189" s="382" t="s">
        <v>509</v>
      </c>
      <c r="C189" s="335" t="s">
        <v>1209</v>
      </c>
      <c r="D189" s="371">
        <v>2202.7023568</v>
      </c>
      <c r="E189" s="377">
        <v>1144.7585713431999</v>
      </c>
      <c r="F189" s="372">
        <f t="shared" si="7"/>
        <v>-48.029357311522539</v>
      </c>
      <c r="G189" s="371">
        <v>1144.758564370411</v>
      </c>
      <c r="H189" s="339">
        <f t="shared" si="8"/>
        <v>646.60372316542032</v>
      </c>
      <c r="I189" s="339">
        <f t="shared" si="6"/>
        <v>56.483850774467605</v>
      </c>
      <c r="J189" s="385"/>
      <c r="K189" s="371">
        <v>0</v>
      </c>
      <c r="L189" s="374">
        <v>646.60372316542032</v>
      </c>
      <c r="M189" s="91"/>
      <c r="N189" s="109"/>
      <c r="P189" s="110"/>
    </row>
    <row r="190" spans="1:16" s="108" customFormat="1" ht="17.649999999999999" customHeight="1" x14ac:dyDescent="0.25">
      <c r="A190" s="381">
        <v>214</v>
      </c>
      <c r="B190" s="382" t="s">
        <v>615</v>
      </c>
      <c r="C190" s="335" t="s">
        <v>1210</v>
      </c>
      <c r="D190" s="371">
        <v>4543.0312091999995</v>
      </c>
      <c r="E190" s="377">
        <v>4543.0312091999995</v>
      </c>
      <c r="F190" s="372">
        <f t="shared" si="7"/>
        <v>0</v>
      </c>
      <c r="G190" s="371">
        <v>2718.4000733667722</v>
      </c>
      <c r="H190" s="339">
        <f t="shared" si="8"/>
        <v>2539.8994443068168</v>
      </c>
      <c r="I190" s="339">
        <f t="shared" si="6"/>
        <v>55.907594012634519</v>
      </c>
      <c r="J190" s="385"/>
      <c r="K190" s="371">
        <v>2085.2013475524</v>
      </c>
      <c r="L190" s="374">
        <v>454.69809675441689</v>
      </c>
      <c r="M190" s="91"/>
      <c r="N190" s="109"/>
      <c r="P190" s="110"/>
    </row>
    <row r="191" spans="1:16" s="108" customFormat="1" ht="17.649999999999999" customHeight="1" x14ac:dyDescent="0.25">
      <c r="A191" s="381">
        <v>215</v>
      </c>
      <c r="B191" s="382" t="s">
        <v>619</v>
      </c>
      <c r="C191" s="335" t="s">
        <v>1211</v>
      </c>
      <c r="D191" s="371">
        <v>1192.9868868147998</v>
      </c>
      <c r="E191" s="377">
        <v>1170.4782930059998</v>
      </c>
      <c r="F191" s="372">
        <f t="shared" si="7"/>
        <v>-1.8867427678854511</v>
      </c>
      <c r="G191" s="371">
        <v>1170.4782894894224</v>
      </c>
      <c r="H191" s="339">
        <f t="shared" si="8"/>
        <v>409.5590448494516</v>
      </c>
      <c r="I191" s="339">
        <f t="shared" si="6"/>
        <v>34.990742442359178</v>
      </c>
      <c r="J191" s="385"/>
      <c r="K191" s="371">
        <v>0</v>
      </c>
      <c r="L191" s="374">
        <v>409.5590448494516</v>
      </c>
      <c r="M191" s="91"/>
      <c r="N191" s="109"/>
      <c r="P191" s="110"/>
    </row>
    <row r="192" spans="1:16" s="108" customFormat="1" ht="17.649999999999999" customHeight="1" x14ac:dyDescent="0.25">
      <c r="A192" s="381">
        <v>216</v>
      </c>
      <c r="B192" s="382" t="s">
        <v>582</v>
      </c>
      <c r="C192" s="335" t="s">
        <v>1212</v>
      </c>
      <c r="D192" s="371">
        <v>2837.3309375047997</v>
      </c>
      <c r="E192" s="377">
        <v>2837.3309375047997</v>
      </c>
      <c r="F192" s="372">
        <f t="shared" si="7"/>
        <v>0</v>
      </c>
      <c r="G192" s="371">
        <v>2837.330937506129</v>
      </c>
      <c r="H192" s="339">
        <f t="shared" si="8"/>
        <v>1744.1247765070761</v>
      </c>
      <c r="I192" s="339">
        <f t="shared" si="6"/>
        <v>61.47061498722779</v>
      </c>
      <c r="J192" s="385"/>
      <c r="K192" s="371">
        <v>0</v>
      </c>
      <c r="L192" s="374">
        <v>1744.1247765070761</v>
      </c>
      <c r="M192" s="91"/>
      <c r="N192" s="109"/>
      <c r="P192" s="110"/>
    </row>
    <row r="193" spans="1:16" s="108" customFormat="1" ht="17.649999999999999" customHeight="1" x14ac:dyDescent="0.25">
      <c r="A193" s="381">
        <v>217</v>
      </c>
      <c r="B193" s="382" t="s">
        <v>574</v>
      </c>
      <c r="C193" s="335" t="s">
        <v>690</v>
      </c>
      <c r="D193" s="371">
        <v>2989.6914584987999</v>
      </c>
      <c r="E193" s="377">
        <v>2989.6914584987999</v>
      </c>
      <c r="F193" s="372">
        <f t="shared" si="7"/>
        <v>0</v>
      </c>
      <c r="G193" s="371">
        <v>2989.6914528359316</v>
      </c>
      <c r="H193" s="339">
        <f t="shared" si="8"/>
        <v>1602.2752882543089</v>
      </c>
      <c r="I193" s="339">
        <f t="shared" si="6"/>
        <v>53.593332639711655</v>
      </c>
      <c r="J193" s="385"/>
      <c r="K193" s="371">
        <v>0</v>
      </c>
      <c r="L193" s="374">
        <v>1602.2752882543089</v>
      </c>
      <c r="M193" s="91"/>
      <c r="N193" s="109"/>
      <c r="P193" s="110"/>
    </row>
    <row r="194" spans="1:16" s="108" customFormat="1" ht="17.649999999999999" customHeight="1" x14ac:dyDescent="0.25">
      <c r="A194" s="381">
        <v>218</v>
      </c>
      <c r="B194" s="382" t="s">
        <v>505</v>
      </c>
      <c r="C194" s="335" t="s">
        <v>1213</v>
      </c>
      <c r="D194" s="371">
        <v>738.11237943079993</v>
      </c>
      <c r="E194" s="377">
        <v>738.11237943079993</v>
      </c>
      <c r="F194" s="372">
        <f t="shared" si="7"/>
        <v>0</v>
      </c>
      <c r="G194" s="371">
        <v>738.11237858172069</v>
      </c>
      <c r="H194" s="339">
        <f t="shared" si="8"/>
        <v>14.698807412010741</v>
      </c>
      <c r="I194" s="339">
        <f t="shared" si="6"/>
        <v>1.9914050789048978</v>
      </c>
      <c r="J194" s="385"/>
      <c r="K194" s="371">
        <v>0</v>
      </c>
      <c r="L194" s="374">
        <v>14.698807412010741</v>
      </c>
      <c r="M194" s="91"/>
      <c r="N194" s="109"/>
      <c r="P194" s="110"/>
    </row>
    <row r="195" spans="1:16" s="108" customFormat="1" ht="17.649999999999999" customHeight="1" x14ac:dyDescent="0.25">
      <c r="A195" s="381">
        <v>219</v>
      </c>
      <c r="B195" s="382" t="s">
        <v>619</v>
      </c>
      <c r="C195" s="335" t="s">
        <v>1214</v>
      </c>
      <c r="D195" s="371">
        <v>801.70965277479991</v>
      </c>
      <c r="E195" s="377">
        <v>801.70965277479991</v>
      </c>
      <c r="F195" s="372">
        <f t="shared" si="7"/>
        <v>0</v>
      </c>
      <c r="G195" s="371">
        <v>801.70964928940987</v>
      </c>
      <c r="H195" s="339">
        <f t="shared" si="8"/>
        <v>199.04446317378475</v>
      </c>
      <c r="I195" s="339">
        <f t="shared" si="6"/>
        <v>24.827499891621773</v>
      </c>
      <c r="J195" s="385"/>
      <c r="K195" s="371">
        <v>0</v>
      </c>
      <c r="L195" s="374">
        <v>199.04446317378475</v>
      </c>
      <c r="M195" s="91"/>
      <c r="N195" s="109"/>
      <c r="P195" s="110"/>
    </row>
    <row r="196" spans="1:16" s="108" customFormat="1" ht="17.649999999999999" customHeight="1" x14ac:dyDescent="0.25">
      <c r="A196" s="381">
        <v>222</v>
      </c>
      <c r="B196" s="382" t="s">
        <v>1215</v>
      </c>
      <c r="C196" s="335" t="s">
        <v>1216</v>
      </c>
      <c r="D196" s="371">
        <v>19773.6646917084</v>
      </c>
      <c r="E196" s="377">
        <v>19773.6646917084</v>
      </c>
      <c r="F196" s="372">
        <f t="shared" si="7"/>
        <v>0</v>
      </c>
      <c r="G196" s="371">
        <v>19773.664704266124</v>
      </c>
      <c r="H196" s="339">
        <f t="shared" si="8"/>
        <v>7791.9843731894052</v>
      </c>
      <c r="I196" s="339">
        <f t="shared" si="6"/>
        <v>39.405868839562061</v>
      </c>
      <c r="J196" s="385"/>
      <c r="K196" s="371">
        <v>0</v>
      </c>
      <c r="L196" s="374">
        <v>7791.9843731894052</v>
      </c>
      <c r="M196" s="91"/>
      <c r="N196" s="109"/>
      <c r="P196" s="110"/>
    </row>
    <row r="197" spans="1:16" s="108" customFormat="1" ht="17.649999999999999" customHeight="1" x14ac:dyDescent="0.25">
      <c r="A197" s="381">
        <v>223</v>
      </c>
      <c r="B197" s="382" t="s">
        <v>505</v>
      </c>
      <c r="C197" s="335" t="s">
        <v>1217</v>
      </c>
      <c r="D197" s="371">
        <v>81.617750856399994</v>
      </c>
      <c r="E197" s="377">
        <v>81.617750856399994</v>
      </c>
      <c r="F197" s="372">
        <f t="shared" si="7"/>
        <v>0</v>
      </c>
      <c r="G197" s="371">
        <v>81.61775245829962</v>
      </c>
      <c r="H197" s="339">
        <f t="shared" si="8"/>
        <v>4.757542923374106</v>
      </c>
      <c r="I197" s="339">
        <f t="shared" si="6"/>
        <v>5.8290541866862124</v>
      </c>
      <c r="J197" s="385"/>
      <c r="K197" s="371">
        <v>0</v>
      </c>
      <c r="L197" s="374">
        <v>4.757542923374106</v>
      </c>
      <c r="M197" s="91"/>
      <c r="N197" s="109"/>
      <c r="P197" s="110"/>
    </row>
    <row r="198" spans="1:16" s="108" customFormat="1" ht="17.649999999999999" customHeight="1" x14ac:dyDescent="0.25">
      <c r="A198" s="381">
        <v>225</v>
      </c>
      <c r="B198" s="382" t="s">
        <v>505</v>
      </c>
      <c r="C198" s="335" t="s">
        <v>1218</v>
      </c>
      <c r="D198" s="371">
        <v>23.348467837199998</v>
      </c>
      <c r="E198" s="377">
        <v>23.348467837199998</v>
      </c>
      <c r="F198" s="372">
        <f t="shared" si="7"/>
        <v>0</v>
      </c>
      <c r="G198" s="371">
        <v>23.348470673013754</v>
      </c>
      <c r="H198" s="339">
        <f t="shared" si="8"/>
        <v>3.5022708680370114</v>
      </c>
      <c r="I198" s="339">
        <f t="shared" si="6"/>
        <v>15.00000296574926</v>
      </c>
      <c r="J198" s="385"/>
      <c r="K198" s="371">
        <v>0</v>
      </c>
      <c r="L198" s="374">
        <v>3.5022708680370114</v>
      </c>
      <c r="M198" s="91"/>
      <c r="N198" s="109"/>
      <c r="P198" s="110"/>
    </row>
    <row r="199" spans="1:16" s="108" customFormat="1" ht="17.649999999999999" customHeight="1" x14ac:dyDescent="0.25">
      <c r="A199" s="381">
        <v>226</v>
      </c>
      <c r="B199" s="382" t="s">
        <v>497</v>
      </c>
      <c r="C199" s="335" t="s">
        <v>696</v>
      </c>
      <c r="D199" s="371">
        <v>476.59510799999993</v>
      </c>
      <c r="E199" s="377">
        <v>476.59510799999993</v>
      </c>
      <c r="F199" s="372">
        <f t="shared" si="7"/>
        <v>0</v>
      </c>
      <c r="G199" s="371">
        <v>476.59510799999993</v>
      </c>
      <c r="H199" s="339">
        <f t="shared" si="8"/>
        <v>309.78682019999991</v>
      </c>
      <c r="I199" s="339">
        <f t="shared" si="6"/>
        <v>64.999999999999986</v>
      </c>
      <c r="J199" s="385"/>
      <c r="K199" s="371">
        <v>0</v>
      </c>
      <c r="L199" s="374">
        <v>309.78682019999991</v>
      </c>
      <c r="M199" s="91"/>
      <c r="N199" s="109"/>
      <c r="P199" s="110"/>
    </row>
    <row r="200" spans="1:16" s="108" customFormat="1" ht="17.649999999999999" customHeight="1" x14ac:dyDescent="0.25">
      <c r="A200" s="381">
        <v>227</v>
      </c>
      <c r="B200" s="382" t="s">
        <v>493</v>
      </c>
      <c r="C200" s="335" t="s">
        <v>697</v>
      </c>
      <c r="D200" s="371">
        <v>1998.7331060487998</v>
      </c>
      <c r="E200" s="377">
        <v>1998.7331060487998</v>
      </c>
      <c r="F200" s="372">
        <f t="shared" si="7"/>
        <v>0</v>
      </c>
      <c r="G200" s="371">
        <v>1998.7330971915535</v>
      </c>
      <c r="H200" s="339">
        <f t="shared" si="8"/>
        <v>525.98239424267683</v>
      </c>
      <c r="I200" s="339">
        <f t="shared" si="6"/>
        <v>26.31578936932037</v>
      </c>
      <c r="J200" s="385"/>
      <c r="K200" s="371">
        <v>0</v>
      </c>
      <c r="L200" s="374">
        <v>525.98239424267683</v>
      </c>
      <c r="M200" s="91"/>
      <c r="N200" s="109"/>
      <c r="P200" s="110"/>
    </row>
    <row r="201" spans="1:16" s="108" customFormat="1" ht="17.649999999999999" customHeight="1" x14ac:dyDescent="0.25">
      <c r="A201" s="381">
        <v>228</v>
      </c>
      <c r="B201" s="387" t="s">
        <v>505</v>
      </c>
      <c r="C201" s="335" t="s">
        <v>1219</v>
      </c>
      <c r="D201" s="371">
        <v>367.57017973719996</v>
      </c>
      <c r="E201" s="377">
        <v>367.57017973719996</v>
      </c>
      <c r="F201" s="372">
        <f t="shared" si="7"/>
        <v>0</v>
      </c>
      <c r="G201" s="371">
        <v>367.57018314049395</v>
      </c>
      <c r="H201" s="339">
        <f t="shared" si="8"/>
        <v>97.090827029867711</v>
      </c>
      <c r="I201" s="339">
        <f t="shared" si="6"/>
        <v>26.41422846088448</v>
      </c>
      <c r="J201" s="385"/>
      <c r="K201" s="371">
        <v>0</v>
      </c>
      <c r="L201" s="374">
        <v>97.090827029867711</v>
      </c>
      <c r="M201" s="91"/>
      <c r="N201" s="109"/>
      <c r="P201" s="110"/>
    </row>
    <row r="202" spans="1:16" s="108" customFormat="1" ht="17.649999999999999" customHeight="1" x14ac:dyDescent="0.25">
      <c r="A202" s="381">
        <v>229</v>
      </c>
      <c r="B202" s="387" t="s">
        <v>1220</v>
      </c>
      <c r="C202" s="335" t="s">
        <v>699</v>
      </c>
      <c r="D202" s="371">
        <v>1957.3723583611998</v>
      </c>
      <c r="E202" s="377">
        <v>1957.3723583611998</v>
      </c>
      <c r="F202" s="372">
        <f t="shared" si="7"/>
        <v>0</v>
      </c>
      <c r="G202" s="371">
        <v>1957.3723583617671</v>
      </c>
      <c r="H202" s="339">
        <f t="shared" si="8"/>
        <v>719.65374109757556</v>
      </c>
      <c r="I202" s="339">
        <f t="shared" si="6"/>
        <v>36.7663177638874</v>
      </c>
      <c r="J202" s="385"/>
      <c r="K202" s="371">
        <v>0</v>
      </c>
      <c r="L202" s="374">
        <v>719.65374109757556</v>
      </c>
      <c r="M202" s="91"/>
      <c r="N202" s="109"/>
      <c r="P202" s="110"/>
    </row>
    <row r="203" spans="1:16" s="108" customFormat="1" ht="17.649999999999999" customHeight="1" x14ac:dyDescent="0.25">
      <c r="A203" s="381">
        <v>231</v>
      </c>
      <c r="B203" s="382" t="s">
        <v>597</v>
      </c>
      <c r="C203" s="335" t="s">
        <v>1221</v>
      </c>
      <c r="D203" s="371">
        <v>120.96699958639998</v>
      </c>
      <c r="E203" s="377">
        <v>120.96699958639998</v>
      </c>
      <c r="F203" s="372">
        <f t="shared" si="7"/>
        <v>0</v>
      </c>
      <c r="G203" s="371">
        <v>120.96699659509838</v>
      </c>
      <c r="H203" s="339">
        <f t="shared" si="8"/>
        <v>12.013232892711105</v>
      </c>
      <c r="I203" s="339">
        <f t="shared" si="6"/>
        <v>9.9310001353970296</v>
      </c>
      <c r="J203" s="385"/>
      <c r="K203" s="371">
        <v>0</v>
      </c>
      <c r="L203" s="374">
        <v>12.013232892711105</v>
      </c>
      <c r="M203" s="91"/>
      <c r="N203" s="109"/>
      <c r="P203" s="110"/>
    </row>
    <row r="204" spans="1:16" s="108" customFormat="1" ht="17.649999999999999" customHeight="1" x14ac:dyDescent="0.25">
      <c r="A204" s="381">
        <v>233</v>
      </c>
      <c r="B204" s="382" t="s">
        <v>597</v>
      </c>
      <c r="C204" s="335" t="s">
        <v>701</v>
      </c>
      <c r="D204" s="371">
        <v>161.6253301344</v>
      </c>
      <c r="E204" s="377">
        <v>161.6253301344</v>
      </c>
      <c r="F204" s="372">
        <f t="shared" si="7"/>
        <v>0</v>
      </c>
      <c r="G204" s="371">
        <v>161.62532763666314</v>
      </c>
      <c r="H204" s="339">
        <f t="shared" si="8"/>
        <v>16.051011442270774</v>
      </c>
      <c r="I204" s="339">
        <f t="shared" si="6"/>
        <v>9.930999942226574</v>
      </c>
      <c r="J204" s="385"/>
      <c r="K204" s="371">
        <v>0</v>
      </c>
      <c r="L204" s="374">
        <v>16.051011442270774</v>
      </c>
      <c r="M204" s="91"/>
      <c r="N204" s="109"/>
      <c r="P204" s="110"/>
    </row>
    <row r="205" spans="1:16" s="108" customFormat="1" ht="17.649999999999999" customHeight="1" x14ac:dyDescent="0.25">
      <c r="A205" s="381">
        <v>234</v>
      </c>
      <c r="B205" s="382" t="s">
        <v>597</v>
      </c>
      <c r="C205" s="335" t="s">
        <v>1222</v>
      </c>
      <c r="D205" s="371">
        <v>779.7013048</v>
      </c>
      <c r="E205" s="377">
        <v>674.76461653479998</v>
      </c>
      <c r="F205" s="372">
        <f t="shared" si="7"/>
        <v>-13.458575433847344</v>
      </c>
      <c r="G205" s="371">
        <v>674.76460848566478</v>
      </c>
      <c r="H205" s="339">
        <f t="shared" si="8"/>
        <v>613.99703704642798</v>
      </c>
      <c r="I205" s="339">
        <f t="shared" si="6"/>
        <v>90.994255181838213</v>
      </c>
      <c r="J205" s="385"/>
      <c r="K205" s="371">
        <v>0</v>
      </c>
      <c r="L205" s="374">
        <v>613.99703704642798</v>
      </c>
      <c r="M205" s="91"/>
      <c r="N205" s="109"/>
      <c r="P205" s="110"/>
    </row>
    <row r="206" spans="1:16" s="108" customFormat="1" ht="17.649999999999999" customHeight="1" x14ac:dyDescent="0.25">
      <c r="A206" s="381">
        <v>235</v>
      </c>
      <c r="B206" s="382" t="s">
        <v>497</v>
      </c>
      <c r="C206" s="335" t="s">
        <v>1223</v>
      </c>
      <c r="D206" s="371">
        <v>1844.1895193963999</v>
      </c>
      <c r="E206" s="377">
        <v>1844.1895193963999</v>
      </c>
      <c r="F206" s="372">
        <f t="shared" si="7"/>
        <v>0</v>
      </c>
      <c r="G206" s="371">
        <v>1844.1895284412042</v>
      </c>
      <c r="H206" s="339">
        <f t="shared" si="8"/>
        <v>919.02787072364561</v>
      </c>
      <c r="I206" s="339">
        <f t="shared" ref="I206:I270" si="9">+H206/E206*100</f>
        <v>49.833699902190197</v>
      </c>
      <c r="J206" s="385"/>
      <c r="K206" s="371">
        <v>0</v>
      </c>
      <c r="L206" s="374">
        <v>919.02787072364561</v>
      </c>
      <c r="M206" s="91"/>
      <c r="N206" s="109"/>
      <c r="P206" s="110"/>
    </row>
    <row r="207" spans="1:16" s="108" customFormat="1" ht="17.649999999999999" customHeight="1" x14ac:dyDescent="0.25">
      <c r="A207" s="381">
        <v>236</v>
      </c>
      <c r="B207" s="382" t="s">
        <v>497</v>
      </c>
      <c r="C207" s="335" t="s">
        <v>1224</v>
      </c>
      <c r="D207" s="371">
        <v>1731.8638731987999</v>
      </c>
      <c r="E207" s="377">
        <v>1731.8638731987999</v>
      </c>
      <c r="F207" s="372">
        <f t="shared" si="7"/>
        <v>0</v>
      </c>
      <c r="G207" s="371">
        <v>1731.8638816791399</v>
      </c>
      <c r="H207" s="339">
        <f t="shared" si="8"/>
        <v>432.96597041978481</v>
      </c>
      <c r="I207" s="339">
        <f t="shared" si="9"/>
        <v>25.000000122416367</v>
      </c>
      <c r="J207" s="385"/>
      <c r="K207" s="371">
        <v>0</v>
      </c>
      <c r="L207" s="374">
        <v>432.96597041978481</v>
      </c>
      <c r="M207" s="91"/>
      <c r="N207" s="109"/>
      <c r="P207" s="110"/>
    </row>
    <row r="208" spans="1:16" s="108" customFormat="1" ht="17.649999999999999" customHeight="1" x14ac:dyDescent="0.25">
      <c r="A208" s="381">
        <v>237</v>
      </c>
      <c r="B208" s="382" t="s">
        <v>505</v>
      </c>
      <c r="C208" s="344" t="s">
        <v>1225</v>
      </c>
      <c r="D208" s="371">
        <v>217.31871930119999</v>
      </c>
      <c r="E208" s="377">
        <v>217.31871930119999</v>
      </c>
      <c r="F208" s="372">
        <f t="shared" ref="F208:F271" si="10">E208/D208*100-100</f>
        <v>0</v>
      </c>
      <c r="G208" s="371">
        <v>217.31870498721963</v>
      </c>
      <c r="H208" s="339">
        <f t="shared" ref="H208:H272" si="11">K208+L208</f>
        <v>136.8338939284618</v>
      </c>
      <c r="I208" s="339">
        <f t="shared" si="9"/>
        <v>62.96461453871003</v>
      </c>
      <c r="J208" s="385"/>
      <c r="K208" s="371">
        <v>0</v>
      </c>
      <c r="L208" s="374">
        <v>136.8338939284618</v>
      </c>
      <c r="M208" s="91"/>
      <c r="N208" s="109"/>
      <c r="P208" s="110"/>
    </row>
    <row r="209" spans="1:16" s="108" customFormat="1" ht="17.649999999999999" customHeight="1" x14ac:dyDescent="0.25">
      <c r="A209" s="381">
        <v>242</v>
      </c>
      <c r="B209" s="382" t="s">
        <v>509</v>
      </c>
      <c r="C209" s="335" t="s">
        <v>1226</v>
      </c>
      <c r="D209" s="371">
        <v>846.35677720000001</v>
      </c>
      <c r="E209" s="377">
        <v>846.35677720000001</v>
      </c>
      <c r="F209" s="372">
        <f t="shared" si="10"/>
        <v>0</v>
      </c>
      <c r="G209" s="371">
        <v>457.10778339182411</v>
      </c>
      <c r="H209" s="339">
        <f t="shared" si="11"/>
        <v>194.18265597850572</v>
      </c>
      <c r="I209" s="339">
        <f t="shared" si="9"/>
        <v>22.943356892694794</v>
      </c>
      <c r="J209" s="385"/>
      <c r="K209" s="371">
        <v>0</v>
      </c>
      <c r="L209" s="374">
        <v>194.18265597850572</v>
      </c>
      <c r="M209" s="91"/>
      <c r="N209" s="109"/>
      <c r="P209" s="110"/>
    </row>
    <row r="210" spans="1:16" s="108" customFormat="1" ht="17.649999999999999" customHeight="1" x14ac:dyDescent="0.25">
      <c r="A210" s="381">
        <v>243</v>
      </c>
      <c r="B210" s="382" t="s">
        <v>509</v>
      </c>
      <c r="C210" s="335" t="s">
        <v>1227</v>
      </c>
      <c r="D210" s="371">
        <v>1603.7879365067997</v>
      </c>
      <c r="E210" s="377">
        <v>1603.7879365067997</v>
      </c>
      <c r="F210" s="372">
        <f t="shared" si="10"/>
        <v>0</v>
      </c>
      <c r="G210" s="371">
        <v>1603.7879396202047</v>
      </c>
      <c r="H210" s="339">
        <f t="shared" si="11"/>
        <v>868.64459368832024</v>
      </c>
      <c r="I210" s="339">
        <f t="shared" si="9"/>
        <v>54.162060576431912</v>
      </c>
      <c r="J210" s="385"/>
      <c r="K210" s="371">
        <v>0</v>
      </c>
      <c r="L210" s="374">
        <v>868.64459368832024</v>
      </c>
      <c r="M210" s="91"/>
      <c r="N210" s="109"/>
      <c r="P210" s="110"/>
    </row>
    <row r="211" spans="1:16" s="108" customFormat="1" ht="17.649999999999999" customHeight="1" x14ac:dyDescent="0.25">
      <c r="A211" s="381">
        <v>244</v>
      </c>
      <c r="B211" s="382" t="s">
        <v>509</v>
      </c>
      <c r="C211" s="335" t="s">
        <v>1228</v>
      </c>
      <c r="D211" s="371">
        <v>1288.1198874455999</v>
      </c>
      <c r="E211" s="377">
        <v>1288.1198874455999</v>
      </c>
      <c r="F211" s="372">
        <f t="shared" si="10"/>
        <v>0</v>
      </c>
      <c r="G211" s="371">
        <v>1288.1198863648549</v>
      </c>
      <c r="H211" s="339">
        <f t="shared" si="11"/>
        <v>447.99337230929848</v>
      </c>
      <c r="I211" s="339">
        <f t="shared" si="9"/>
        <v>34.778856896440722</v>
      </c>
      <c r="J211" s="385"/>
      <c r="K211" s="371">
        <v>0</v>
      </c>
      <c r="L211" s="374">
        <v>447.99337230929848</v>
      </c>
      <c r="M211" s="91"/>
      <c r="N211" s="109"/>
      <c r="P211" s="110"/>
    </row>
    <row r="212" spans="1:16" s="108" customFormat="1" ht="17.649999999999999" customHeight="1" x14ac:dyDescent="0.25">
      <c r="A212" s="381">
        <v>245</v>
      </c>
      <c r="B212" s="382" t="s">
        <v>509</v>
      </c>
      <c r="C212" s="335" t="s">
        <v>1229</v>
      </c>
      <c r="D212" s="371">
        <v>1759.7714472007997</v>
      </c>
      <c r="E212" s="377">
        <v>1759.7714472007997</v>
      </c>
      <c r="F212" s="372">
        <f t="shared" si="10"/>
        <v>0</v>
      </c>
      <c r="G212" s="371">
        <v>1071.2297137782418</v>
      </c>
      <c r="H212" s="339">
        <f t="shared" si="11"/>
        <v>1014.8824577668686</v>
      </c>
      <c r="I212" s="339">
        <f t="shared" si="9"/>
        <v>57.671265173736217</v>
      </c>
      <c r="J212" s="385"/>
      <c r="K212" s="371">
        <v>754.63034799239983</v>
      </c>
      <c r="L212" s="374">
        <v>260.25210977446875</v>
      </c>
      <c r="M212" s="91"/>
      <c r="N212" s="109"/>
      <c r="P212" s="110"/>
    </row>
    <row r="213" spans="1:16" s="108" customFormat="1" ht="17.649999999999999" customHeight="1" x14ac:dyDescent="0.25">
      <c r="A213" s="381">
        <v>247</v>
      </c>
      <c r="B213" s="382" t="s">
        <v>597</v>
      </c>
      <c r="C213" s="335" t="s">
        <v>1230</v>
      </c>
      <c r="D213" s="371">
        <v>357.02770372719993</v>
      </c>
      <c r="E213" s="377">
        <v>357.02770372719993</v>
      </c>
      <c r="F213" s="372">
        <f t="shared" si="10"/>
        <v>0</v>
      </c>
      <c r="G213" s="371">
        <v>357.02770025466532</v>
      </c>
      <c r="H213" s="339">
        <f t="shared" si="11"/>
        <v>123.1596947069511</v>
      </c>
      <c r="I213" s="339">
        <f t="shared" si="9"/>
        <v>34.495836995623108</v>
      </c>
      <c r="J213" s="385"/>
      <c r="K213" s="371">
        <v>0</v>
      </c>
      <c r="L213" s="374">
        <v>123.1596947069511</v>
      </c>
      <c r="M213" s="91"/>
      <c r="N213" s="109"/>
      <c r="P213" s="110"/>
    </row>
    <row r="214" spans="1:16" s="108" customFormat="1" ht="17.649999999999999" customHeight="1" x14ac:dyDescent="0.25">
      <c r="A214" s="381">
        <v>248</v>
      </c>
      <c r="B214" s="382" t="s">
        <v>597</v>
      </c>
      <c r="C214" s="335" t="s">
        <v>711</v>
      </c>
      <c r="D214" s="371">
        <v>1170.6083625763999</v>
      </c>
      <c r="E214" s="377">
        <v>1170.6083625763999</v>
      </c>
      <c r="F214" s="372">
        <f t="shared" si="10"/>
        <v>0</v>
      </c>
      <c r="G214" s="371">
        <v>1170.6083564618714</v>
      </c>
      <c r="H214" s="339">
        <f t="shared" si="11"/>
        <v>268.93168501910787</v>
      </c>
      <c r="I214" s="339">
        <f t="shared" si="9"/>
        <v>22.973668531396299</v>
      </c>
      <c r="J214" s="385"/>
      <c r="K214" s="371">
        <v>0</v>
      </c>
      <c r="L214" s="374">
        <v>268.93168501910787</v>
      </c>
      <c r="M214" s="91"/>
      <c r="N214" s="109"/>
      <c r="P214" s="110"/>
    </row>
    <row r="215" spans="1:16" s="108" customFormat="1" ht="17.649999999999999" customHeight="1" x14ac:dyDescent="0.25">
      <c r="A215" s="381">
        <v>249</v>
      </c>
      <c r="B215" s="382" t="s">
        <v>597</v>
      </c>
      <c r="C215" s="335" t="s">
        <v>1231</v>
      </c>
      <c r="D215" s="371">
        <v>1081.5101791867999</v>
      </c>
      <c r="E215" s="377">
        <v>1081.5101791867999</v>
      </c>
      <c r="F215" s="372">
        <f t="shared" si="10"/>
        <v>0</v>
      </c>
      <c r="G215" s="371">
        <v>836.9116822005891</v>
      </c>
      <c r="H215" s="339">
        <f t="shared" si="11"/>
        <v>836.91168220058898</v>
      </c>
      <c r="I215" s="339">
        <f t="shared" si="9"/>
        <v>77.383615827811497</v>
      </c>
      <c r="J215" s="385"/>
      <c r="K215" s="371">
        <v>407.49933281982629</v>
      </c>
      <c r="L215" s="374">
        <v>429.41234938076275</v>
      </c>
      <c r="M215" s="91"/>
      <c r="N215" s="109"/>
      <c r="P215" s="110"/>
    </row>
    <row r="216" spans="1:16" s="108" customFormat="1" ht="17.649999999999999" customHeight="1" x14ac:dyDescent="0.25">
      <c r="A216" s="381">
        <v>250</v>
      </c>
      <c r="B216" s="382" t="s">
        <v>597</v>
      </c>
      <c r="C216" s="335" t="s">
        <v>1232</v>
      </c>
      <c r="D216" s="371">
        <v>844.48071869479998</v>
      </c>
      <c r="E216" s="377">
        <v>844.48071869479998</v>
      </c>
      <c r="F216" s="372">
        <f t="shared" si="10"/>
        <v>0</v>
      </c>
      <c r="G216" s="371">
        <v>844.480720513135</v>
      </c>
      <c r="H216" s="339">
        <f t="shared" si="11"/>
        <v>98.828507767311237</v>
      </c>
      <c r="I216" s="339">
        <f t="shared" si="9"/>
        <v>11.702873207106155</v>
      </c>
      <c r="J216" s="385"/>
      <c r="K216" s="371">
        <v>0</v>
      </c>
      <c r="L216" s="374">
        <v>98.828507767311237</v>
      </c>
      <c r="M216" s="91"/>
      <c r="N216" s="109"/>
      <c r="P216" s="110"/>
    </row>
    <row r="217" spans="1:16" s="108" customFormat="1" ht="17.649999999999999" customHeight="1" x14ac:dyDescent="0.25">
      <c r="A217" s="381">
        <v>251</v>
      </c>
      <c r="B217" s="382" t="s">
        <v>615</v>
      </c>
      <c r="C217" s="335" t="s">
        <v>1233</v>
      </c>
      <c r="D217" s="371">
        <v>483.49030284719993</v>
      </c>
      <c r="E217" s="377">
        <v>483.49030284719993</v>
      </c>
      <c r="F217" s="372">
        <f t="shared" si="10"/>
        <v>0</v>
      </c>
      <c r="G217" s="371">
        <v>483.4902913451163</v>
      </c>
      <c r="H217" s="339">
        <f t="shared" si="11"/>
        <v>266.86928845048124</v>
      </c>
      <c r="I217" s="339">
        <f t="shared" si="9"/>
        <v>55.196409706446872</v>
      </c>
      <c r="J217" s="385"/>
      <c r="K217" s="371">
        <v>0</v>
      </c>
      <c r="L217" s="374">
        <v>266.86928845048124</v>
      </c>
      <c r="M217" s="91"/>
      <c r="N217" s="109"/>
      <c r="P217" s="110"/>
    </row>
    <row r="218" spans="1:16" s="108" customFormat="1" ht="17.649999999999999" customHeight="1" x14ac:dyDescent="0.25">
      <c r="A218" s="381">
        <v>252</v>
      </c>
      <c r="B218" s="382" t="s">
        <v>509</v>
      </c>
      <c r="C218" s="335" t="s">
        <v>715</v>
      </c>
      <c r="D218" s="371">
        <v>149.20903819799997</v>
      </c>
      <c r="E218" s="377">
        <v>149.20903819799997</v>
      </c>
      <c r="F218" s="372">
        <f t="shared" si="10"/>
        <v>0</v>
      </c>
      <c r="G218" s="371">
        <v>149.20903382566306</v>
      </c>
      <c r="H218" s="339">
        <f t="shared" si="11"/>
        <v>7.8531067554304546</v>
      </c>
      <c r="I218" s="339">
        <f t="shared" si="9"/>
        <v>5.2631575474733667</v>
      </c>
      <c r="J218" s="385"/>
      <c r="K218" s="371">
        <v>0</v>
      </c>
      <c r="L218" s="374">
        <v>7.8531067554304546</v>
      </c>
      <c r="M218" s="91"/>
      <c r="N218" s="109"/>
      <c r="P218" s="110"/>
    </row>
    <row r="219" spans="1:16" s="108" customFormat="1" ht="17.649999999999999" customHeight="1" x14ac:dyDescent="0.25">
      <c r="A219" s="381">
        <v>253</v>
      </c>
      <c r="B219" s="382" t="s">
        <v>509</v>
      </c>
      <c r="C219" s="335" t="s">
        <v>1234</v>
      </c>
      <c r="D219" s="371">
        <v>1541.7749602815998</v>
      </c>
      <c r="E219" s="377">
        <v>621.74897952639992</v>
      </c>
      <c r="F219" s="372">
        <f t="shared" si="10"/>
        <v>-59.673169201500095</v>
      </c>
      <c r="G219" s="371">
        <v>621.74897697443225</v>
      </c>
      <c r="H219" s="339">
        <f t="shared" si="11"/>
        <v>382.69555806851059</v>
      </c>
      <c r="I219" s="339">
        <f t="shared" si="9"/>
        <v>61.551457367894415</v>
      </c>
      <c r="J219" s="385"/>
      <c r="K219" s="371">
        <v>0</v>
      </c>
      <c r="L219" s="374">
        <v>382.69555806851059</v>
      </c>
      <c r="M219" s="91"/>
      <c r="N219" s="109"/>
      <c r="P219" s="110"/>
    </row>
    <row r="220" spans="1:16" s="108" customFormat="1" ht="17.649999999999999" customHeight="1" x14ac:dyDescent="0.25">
      <c r="A220" s="381">
        <v>258</v>
      </c>
      <c r="B220" s="382" t="s">
        <v>582</v>
      </c>
      <c r="C220" s="335" t="s">
        <v>1235</v>
      </c>
      <c r="D220" s="371">
        <v>8115.7984511999994</v>
      </c>
      <c r="E220" s="377">
        <v>8115.7984511999994</v>
      </c>
      <c r="F220" s="372">
        <f t="shared" si="10"/>
        <v>0</v>
      </c>
      <c r="G220" s="371">
        <v>7161.1759999999995</v>
      </c>
      <c r="H220" s="339">
        <f t="shared" si="11"/>
        <v>7161.1448865747998</v>
      </c>
      <c r="I220" s="339">
        <f t="shared" si="9"/>
        <v>88.23709619742904</v>
      </c>
      <c r="J220" s="385"/>
      <c r="K220" s="371">
        <v>7161.1448865747998</v>
      </c>
      <c r="L220" s="374">
        <v>0</v>
      </c>
      <c r="M220" s="91"/>
      <c r="N220" s="109"/>
      <c r="P220" s="110"/>
    </row>
    <row r="221" spans="1:16" s="108" customFormat="1" ht="17.649999999999999" customHeight="1" x14ac:dyDescent="0.25">
      <c r="A221" s="381">
        <v>259</v>
      </c>
      <c r="B221" s="382" t="s">
        <v>615</v>
      </c>
      <c r="C221" s="335" t="s">
        <v>1236</v>
      </c>
      <c r="D221" s="371">
        <v>1622.5717199999997</v>
      </c>
      <c r="E221" s="377">
        <v>1622.5717199999997</v>
      </c>
      <c r="F221" s="372">
        <f t="shared" si="10"/>
        <v>0</v>
      </c>
      <c r="G221" s="371">
        <v>631.19402115301534</v>
      </c>
      <c r="H221" s="339">
        <f t="shared" si="11"/>
        <v>452.15889525879726</v>
      </c>
      <c r="I221" s="339">
        <f t="shared" si="9"/>
        <v>27.86680488051384</v>
      </c>
      <c r="J221" s="385"/>
      <c r="K221" s="371">
        <v>0</v>
      </c>
      <c r="L221" s="374">
        <v>452.15889525879726</v>
      </c>
      <c r="M221" s="91"/>
      <c r="N221" s="109"/>
      <c r="P221" s="110"/>
    </row>
    <row r="222" spans="1:16" s="108" customFormat="1" ht="17.649999999999999" customHeight="1" x14ac:dyDescent="0.25">
      <c r="A222" s="381">
        <v>260</v>
      </c>
      <c r="B222" s="382" t="s">
        <v>509</v>
      </c>
      <c r="C222" s="335" t="s">
        <v>1237</v>
      </c>
      <c r="D222" s="371">
        <v>707.54303399999992</v>
      </c>
      <c r="E222" s="377">
        <v>197.73422210519999</v>
      </c>
      <c r="F222" s="372">
        <f t="shared" si="10"/>
        <v>-72.053399920095885</v>
      </c>
      <c r="G222" s="371">
        <v>197.73423054498352</v>
      </c>
      <c r="H222" s="339">
        <f t="shared" si="11"/>
        <v>177.44955635234928</v>
      </c>
      <c r="I222" s="339">
        <f t="shared" si="9"/>
        <v>89.741449134657771</v>
      </c>
      <c r="J222" s="385"/>
      <c r="K222" s="371">
        <v>0</v>
      </c>
      <c r="L222" s="374">
        <v>177.44955635234928</v>
      </c>
      <c r="M222" s="91"/>
      <c r="N222" s="109"/>
      <c r="P222" s="110"/>
    </row>
    <row r="223" spans="1:16" s="108" customFormat="1" ht="17.649999999999999" customHeight="1" x14ac:dyDescent="0.25">
      <c r="A223" s="381">
        <v>261</v>
      </c>
      <c r="B223" s="382" t="s">
        <v>561</v>
      </c>
      <c r="C223" s="335" t="s">
        <v>1238</v>
      </c>
      <c r="D223" s="371">
        <v>9521.7274103775999</v>
      </c>
      <c r="E223" s="377">
        <v>9521.7274103775999</v>
      </c>
      <c r="F223" s="372">
        <f t="shared" si="10"/>
        <v>0</v>
      </c>
      <c r="G223" s="371">
        <v>9521.7274103775999</v>
      </c>
      <c r="H223" s="339">
        <f t="shared" si="11"/>
        <v>4617.7750029567269</v>
      </c>
      <c r="I223" s="339">
        <f t="shared" si="9"/>
        <v>48.497240090320979</v>
      </c>
      <c r="J223" s="385"/>
      <c r="K223" s="371">
        <v>565.35599999999999</v>
      </c>
      <c r="L223" s="374">
        <v>4052.4190029567271</v>
      </c>
      <c r="M223" s="91"/>
      <c r="N223" s="109"/>
      <c r="P223" s="110"/>
    </row>
    <row r="224" spans="1:16" s="108" customFormat="1" ht="17.649999999999999" customHeight="1" x14ac:dyDescent="0.25">
      <c r="A224" s="381">
        <v>262</v>
      </c>
      <c r="B224" s="382" t="s">
        <v>597</v>
      </c>
      <c r="C224" s="335" t="s">
        <v>720</v>
      </c>
      <c r="D224" s="371">
        <v>709.21107918759992</v>
      </c>
      <c r="E224" s="377">
        <v>709.21107918759992</v>
      </c>
      <c r="F224" s="372">
        <f t="shared" si="10"/>
        <v>0</v>
      </c>
      <c r="G224" s="371">
        <v>709.21108259833568</v>
      </c>
      <c r="H224" s="339">
        <f t="shared" si="11"/>
        <v>255.9816560731424</v>
      </c>
      <c r="I224" s="339">
        <f t="shared" si="9"/>
        <v>36.093860288585589</v>
      </c>
      <c r="J224" s="385"/>
      <c r="K224" s="371">
        <v>0</v>
      </c>
      <c r="L224" s="374">
        <v>255.9816560731424</v>
      </c>
      <c r="M224" s="91"/>
      <c r="N224" s="109"/>
      <c r="P224" s="110"/>
    </row>
    <row r="225" spans="1:16" s="108" customFormat="1" ht="17.649999999999999" customHeight="1" x14ac:dyDescent="0.25">
      <c r="A225" s="381">
        <v>264</v>
      </c>
      <c r="B225" s="382" t="s">
        <v>1215</v>
      </c>
      <c r="C225" s="335" t="s">
        <v>1239</v>
      </c>
      <c r="D225" s="371">
        <v>13871.973486205998</v>
      </c>
      <c r="E225" s="377">
        <v>13871.973486205998</v>
      </c>
      <c r="F225" s="372">
        <f t="shared" si="10"/>
        <v>0</v>
      </c>
      <c r="G225" s="371">
        <v>13871.979407671084</v>
      </c>
      <c r="H225" s="339">
        <f t="shared" si="11"/>
        <v>9746.1982649625097</v>
      </c>
      <c r="I225" s="339">
        <f t="shared" si="9"/>
        <v>70.258195595990188</v>
      </c>
      <c r="J225" s="385"/>
      <c r="K225" s="371">
        <v>565.35599999999999</v>
      </c>
      <c r="L225" s="374">
        <v>9180.8422649625099</v>
      </c>
      <c r="M225" s="91"/>
      <c r="N225" s="109"/>
      <c r="P225" s="110"/>
    </row>
    <row r="226" spans="1:16" s="108" customFormat="1" ht="17.649999999999999" customHeight="1" x14ac:dyDescent="0.25">
      <c r="A226" s="381">
        <v>266</v>
      </c>
      <c r="B226" s="382" t="s">
        <v>597</v>
      </c>
      <c r="C226" s="335" t="s">
        <v>1240</v>
      </c>
      <c r="D226" s="371">
        <v>3350.2242751999997</v>
      </c>
      <c r="E226" s="377">
        <v>3350.2242751999997</v>
      </c>
      <c r="F226" s="372">
        <f t="shared" si="10"/>
        <v>0</v>
      </c>
      <c r="G226" s="371">
        <v>2310.7249560182672</v>
      </c>
      <c r="H226" s="339">
        <f t="shared" si="11"/>
        <v>2285.7724350326857</v>
      </c>
      <c r="I226" s="339">
        <f t="shared" si="9"/>
        <v>68.227445307261732</v>
      </c>
      <c r="J226" s="385"/>
      <c r="K226" s="371">
        <v>1718.6446626712</v>
      </c>
      <c r="L226" s="374">
        <v>567.12777236148577</v>
      </c>
      <c r="M226" s="91"/>
      <c r="N226" s="109"/>
      <c r="P226" s="110"/>
    </row>
    <row r="227" spans="1:16" s="108" customFormat="1" ht="17.649999999999999" customHeight="1" x14ac:dyDescent="0.25">
      <c r="A227" s="381">
        <v>267</v>
      </c>
      <c r="B227" s="382" t="s">
        <v>597</v>
      </c>
      <c r="C227" s="335" t="s">
        <v>1241</v>
      </c>
      <c r="D227" s="371">
        <v>449.44676941559993</v>
      </c>
      <c r="E227" s="377">
        <v>449.44676941559993</v>
      </c>
      <c r="F227" s="372">
        <f t="shared" si="10"/>
        <v>0</v>
      </c>
      <c r="G227" s="371">
        <v>449.44676013691156</v>
      </c>
      <c r="H227" s="339">
        <f t="shared" si="11"/>
        <v>236.16259228358376</v>
      </c>
      <c r="I227" s="339">
        <f t="shared" si="9"/>
        <v>52.545175169610815</v>
      </c>
      <c r="J227" s="385"/>
      <c r="K227" s="371">
        <v>0</v>
      </c>
      <c r="L227" s="374">
        <v>236.16259228358376</v>
      </c>
      <c r="M227" s="91"/>
      <c r="N227" s="109"/>
      <c r="P227" s="110"/>
    </row>
    <row r="228" spans="1:16" s="108" customFormat="1" ht="17.649999999999999" customHeight="1" x14ac:dyDescent="0.25">
      <c r="A228" s="381">
        <v>268</v>
      </c>
      <c r="B228" s="382" t="s">
        <v>1242</v>
      </c>
      <c r="C228" s="335" t="s">
        <v>724</v>
      </c>
      <c r="D228" s="371">
        <v>388.85637964799992</v>
      </c>
      <c r="E228" s="377">
        <v>388.85637964799992</v>
      </c>
      <c r="F228" s="372">
        <f t="shared" si="10"/>
        <v>0</v>
      </c>
      <c r="G228" s="371">
        <v>388.85637964799992</v>
      </c>
      <c r="H228" s="339">
        <f t="shared" si="11"/>
        <v>388.85637964799992</v>
      </c>
      <c r="I228" s="339">
        <f t="shared" si="9"/>
        <v>100</v>
      </c>
      <c r="J228" s="385"/>
      <c r="K228" s="371">
        <v>388.85637964799992</v>
      </c>
      <c r="L228" s="374">
        <v>0</v>
      </c>
      <c r="M228" s="91"/>
      <c r="N228" s="109"/>
      <c r="P228" s="110"/>
    </row>
    <row r="229" spans="1:16" s="108" customFormat="1" ht="17.649999999999999" customHeight="1" x14ac:dyDescent="0.25">
      <c r="A229" s="381">
        <v>269</v>
      </c>
      <c r="B229" s="382" t="s">
        <v>505</v>
      </c>
      <c r="C229" s="335" t="s">
        <v>1243</v>
      </c>
      <c r="D229" s="371">
        <v>54.329166293599997</v>
      </c>
      <c r="E229" s="377">
        <v>54.329166293599997</v>
      </c>
      <c r="F229" s="372">
        <f t="shared" si="10"/>
        <v>0</v>
      </c>
      <c r="G229" s="371">
        <v>54.329165133250406</v>
      </c>
      <c r="H229" s="339">
        <f t="shared" si="11"/>
        <v>28.594297438552843</v>
      </c>
      <c r="I229" s="339">
        <f t="shared" si="9"/>
        <v>52.631577823275499</v>
      </c>
      <c r="J229" s="385"/>
      <c r="K229" s="371">
        <v>0</v>
      </c>
      <c r="L229" s="374">
        <v>28.594297438552843</v>
      </c>
      <c r="M229" s="91"/>
      <c r="N229" s="109"/>
      <c r="P229" s="110"/>
    </row>
    <row r="230" spans="1:16" s="108" customFormat="1" ht="17.649999999999999" customHeight="1" x14ac:dyDescent="0.25">
      <c r="A230" s="381">
        <v>273</v>
      </c>
      <c r="B230" s="382" t="s">
        <v>509</v>
      </c>
      <c r="C230" s="335" t="s">
        <v>1244</v>
      </c>
      <c r="D230" s="371">
        <v>1944.8246399999998</v>
      </c>
      <c r="E230" s="377">
        <v>1944.8246399999998</v>
      </c>
      <c r="F230" s="372">
        <f t="shared" si="10"/>
        <v>0</v>
      </c>
      <c r="G230" s="371">
        <v>1044.9679680539825</v>
      </c>
      <c r="H230" s="339">
        <f t="shared" si="11"/>
        <v>1011.7717552873098</v>
      </c>
      <c r="I230" s="339">
        <f t="shared" si="9"/>
        <v>52.023803816436107</v>
      </c>
      <c r="J230" s="385"/>
      <c r="K230" s="371">
        <v>557.90208266319996</v>
      </c>
      <c r="L230" s="374">
        <v>453.86967262410985</v>
      </c>
      <c r="M230" s="91"/>
      <c r="N230" s="109"/>
      <c r="P230" s="110"/>
    </row>
    <row r="231" spans="1:16" s="108" customFormat="1" ht="17.649999999999999" customHeight="1" x14ac:dyDescent="0.25">
      <c r="A231" s="381">
        <v>274</v>
      </c>
      <c r="B231" s="382" t="s">
        <v>509</v>
      </c>
      <c r="C231" s="335" t="s">
        <v>1245</v>
      </c>
      <c r="D231" s="371">
        <v>5474.5305999999991</v>
      </c>
      <c r="E231" s="377">
        <v>5474.5305999999991</v>
      </c>
      <c r="F231" s="372">
        <f t="shared" si="10"/>
        <v>0</v>
      </c>
      <c r="G231" s="371">
        <v>2599.8044973392703</v>
      </c>
      <c r="H231" s="339">
        <f t="shared" si="11"/>
        <v>2515.1783257920188</v>
      </c>
      <c r="I231" s="339">
        <f t="shared" si="9"/>
        <v>45.943269104971648</v>
      </c>
      <c r="J231" s="385"/>
      <c r="K231" s="371">
        <v>1494.9674786639998</v>
      </c>
      <c r="L231" s="374">
        <v>1020.2108471280188</v>
      </c>
      <c r="M231" s="91"/>
      <c r="N231" s="109"/>
      <c r="P231" s="110"/>
    </row>
    <row r="232" spans="1:16" s="108" customFormat="1" ht="17.649999999999999" customHeight="1" x14ac:dyDescent="0.25">
      <c r="A232" s="381">
        <v>275</v>
      </c>
      <c r="B232" s="382" t="s">
        <v>493</v>
      </c>
      <c r="C232" s="335" t="s">
        <v>728</v>
      </c>
      <c r="D232" s="371">
        <v>1315.3949599999999</v>
      </c>
      <c r="E232" s="377">
        <v>1315.3949599999999</v>
      </c>
      <c r="F232" s="372">
        <f t="shared" si="10"/>
        <v>0</v>
      </c>
      <c r="G232" s="371">
        <v>1315.3949599999999</v>
      </c>
      <c r="H232" s="339">
        <f t="shared" si="11"/>
        <v>692.31313688244745</v>
      </c>
      <c r="I232" s="339">
        <f t="shared" si="9"/>
        <v>52.631578950435355</v>
      </c>
      <c r="J232" s="385"/>
      <c r="K232" s="371">
        <v>0</v>
      </c>
      <c r="L232" s="374">
        <v>692.31313688244745</v>
      </c>
      <c r="M232" s="91"/>
      <c r="N232" s="109"/>
      <c r="P232" s="110"/>
    </row>
    <row r="233" spans="1:16" s="108" customFormat="1" ht="17.649999999999999" customHeight="1" x14ac:dyDescent="0.25">
      <c r="A233" s="381">
        <v>278</v>
      </c>
      <c r="B233" s="382" t="s">
        <v>574</v>
      </c>
      <c r="C233" s="335" t="s">
        <v>1246</v>
      </c>
      <c r="D233" s="371">
        <v>4569.7348575999995</v>
      </c>
      <c r="E233" s="377">
        <v>4569.7348575999995</v>
      </c>
      <c r="F233" s="372">
        <f t="shared" si="10"/>
        <v>0</v>
      </c>
      <c r="G233" s="371">
        <v>4569.9609999999993</v>
      </c>
      <c r="H233" s="339">
        <f t="shared" si="11"/>
        <v>4569.7348575999995</v>
      </c>
      <c r="I233" s="339">
        <f t="shared" si="9"/>
        <v>100</v>
      </c>
      <c r="J233" s="385"/>
      <c r="K233" s="371">
        <v>721.70206068206403</v>
      </c>
      <c r="L233" s="374">
        <v>3848.0327969179357</v>
      </c>
      <c r="M233" s="91"/>
      <c r="N233" s="109"/>
      <c r="P233" s="110"/>
    </row>
    <row r="234" spans="1:16" s="108" customFormat="1" ht="17.649999999999999" customHeight="1" x14ac:dyDescent="0.25">
      <c r="A234" s="381">
        <v>280</v>
      </c>
      <c r="B234" s="382" t="s">
        <v>597</v>
      </c>
      <c r="C234" s="335" t="s">
        <v>1247</v>
      </c>
      <c r="D234" s="371">
        <v>1914.6723199999997</v>
      </c>
      <c r="E234" s="377">
        <v>1914.6723199999997</v>
      </c>
      <c r="F234" s="372">
        <f t="shared" si="10"/>
        <v>0</v>
      </c>
      <c r="G234" s="371">
        <v>656.6761916367667</v>
      </c>
      <c r="H234" s="339">
        <f t="shared" si="11"/>
        <v>644.51722863735392</v>
      </c>
      <c r="I234" s="339">
        <f t="shared" si="9"/>
        <v>33.662012131525145</v>
      </c>
      <c r="J234" s="385"/>
      <c r="K234" s="371">
        <v>366.46010323119998</v>
      </c>
      <c r="L234" s="374">
        <v>278.05712540615394</v>
      </c>
      <c r="M234" s="91"/>
      <c r="N234" s="109"/>
      <c r="P234" s="110"/>
    </row>
    <row r="235" spans="1:16" s="108" customFormat="1" ht="17.649999999999999" customHeight="1" x14ac:dyDescent="0.25">
      <c r="A235" s="381">
        <v>281</v>
      </c>
      <c r="B235" s="382" t="s">
        <v>505</v>
      </c>
      <c r="C235" s="335" t="s">
        <v>1248</v>
      </c>
      <c r="D235" s="371">
        <v>1631.4289639999997</v>
      </c>
      <c r="E235" s="377">
        <v>1772.3636025435997</v>
      </c>
      <c r="F235" s="372">
        <f t="shared" si="10"/>
        <v>8.638723576296627</v>
      </c>
      <c r="G235" s="371">
        <v>1772.3636025435997</v>
      </c>
      <c r="H235" s="339">
        <f t="shared" si="11"/>
        <v>1772.3636025435999</v>
      </c>
      <c r="I235" s="339">
        <f t="shared" si="9"/>
        <v>100.00000000000003</v>
      </c>
      <c r="J235" s="385"/>
      <c r="K235" s="371">
        <v>324.80146508700244</v>
      </c>
      <c r="L235" s="374">
        <v>1447.5621374565974</v>
      </c>
      <c r="M235" s="91"/>
      <c r="N235" s="109"/>
      <c r="P235" s="110"/>
    </row>
    <row r="236" spans="1:16" s="108" customFormat="1" ht="17.649999999999999" customHeight="1" x14ac:dyDescent="0.25">
      <c r="A236" s="381">
        <v>282</v>
      </c>
      <c r="B236" s="382" t="s">
        <v>597</v>
      </c>
      <c r="C236" s="335" t="s">
        <v>1249</v>
      </c>
      <c r="D236" s="371">
        <v>1130.712</v>
      </c>
      <c r="E236" s="377">
        <v>1130.712</v>
      </c>
      <c r="F236" s="372">
        <f t="shared" si="10"/>
        <v>0</v>
      </c>
      <c r="G236" s="371">
        <v>508.2225721318672</v>
      </c>
      <c r="H236" s="339">
        <f t="shared" si="11"/>
        <v>504.8936604859681</v>
      </c>
      <c r="I236" s="339">
        <f t="shared" si="9"/>
        <v>44.652719745255034</v>
      </c>
      <c r="J236" s="385"/>
      <c r="K236" s="371">
        <v>221.20589985999996</v>
      </c>
      <c r="L236" s="374">
        <v>283.68776062596817</v>
      </c>
      <c r="M236" s="91"/>
      <c r="N236" s="109"/>
      <c r="P236" s="110"/>
    </row>
    <row r="237" spans="1:16" s="108" customFormat="1" ht="17.649999999999999" customHeight="1" x14ac:dyDescent="0.25">
      <c r="A237" s="381">
        <v>283</v>
      </c>
      <c r="B237" s="382" t="s">
        <v>505</v>
      </c>
      <c r="C237" s="335" t="s">
        <v>1250</v>
      </c>
      <c r="D237" s="371">
        <v>468.99497075639999</v>
      </c>
      <c r="E237" s="377">
        <v>468.99497075639999</v>
      </c>
      <c r="F237" s="372">
        <f t="shared" si="10"/>
        <v>0</v>
      </c>
      <c r="G237" s="371">
        <v>391.71863370593303</v>
      </c>
      <c r="H237" s="339">
        <f t="shared" si="11"/>
        <v>372.13270202209952</v>
      </c>
      <c r="I237" s="339">
        <f t="shared" si="9"/>
        <v>79.346842765055669</v>
      </c>
      <c r="J237" s="385"/>
      <c r="K237" s="371">
        <v>0</v>
      </c>
      <c r="L237" s="374">
        <v>372.13270202209952</v>
      </c>
      <c r="M237" s="91"/>
      <c r="N237" s="109"/>
      <c r="P237" s="110"/>
    </row>
    <row r="238" spans="1:16" s="108" customFormat="1" ht="17.649999999999999" customHeight="1" x14ac:dyDescent="0.25">
      <c r="A238" s="381">
        <v>284</v>
      </c>
      <c r="B238" s="382" t="s">
        <v>615</v>
      </c>
      <c r="C238" s="335" t="s">
        <v>1251</v>
      </c>
      <c r="D238" s="371">
        <v>2448.2724619319997</v>
      </c>
      <c r="E238" s="377">
        <v>2448.2724619319997</v>
      </c>
      <c r="F238" s="372">
        <f t="shared" si="10"/>
        <v>0</v>
      </c>
      <c r="G238" s="371">
        <v>1449.0074279999999</v>
      </c>
      <c r="H238" s="339">
        <f t="shared" si="11"/>
        <v>1407.1115727429201</v>
      </c>
      <c r="I238" s="339">
        <f t="shared" si="9"/>
        <v>57.473651099785251</v>
      </c>
      <c r="J238" s="385"/>
      <c r="K238" s="371">
        <v>810.15514799999994</v>
      </c>
      <c r="L238" s="374">
        <v>596.95642474292003</v>
      </c>
      <c r="M238" s="91"/>
      <c r="N238" s="109"/>
      <c r="P238" s="110"/>
    </row>
    <row r="239" spans="1:16" s="108" customFormat="1" ht="17.649999999999999" customHeight="1" x14ac:dyDescent="0.25">
      <c r="A239" s="381">
        <v>286</v>
      </c>
      <c r="B239" s="382" t="s">
        <v>497</v>
      </c>
      <c r="C239" s="335" t="s">
        <v>735</v>
      </c>
      <c r="D239" s="371">
        <v>2014.5778109951998</v>
      </c>
      <c r="E239" s="377">
        <v>2014.5778109951998</v>
      </c>
      <c r="F239" s="372">
        <f t="shared" si="10"/>
        <v>0</v>
      </c>
      <c r="G239" s="371">
        <v>2014.5778109917044</v>
      </c>
      <c r="H239" s="339">
        <f t="shared" si="11"/>
        <v>1309.4755771548034</v>
      </c>
      <c r="I239" s="339">
        <f t="shared" si="9"/>
        <v>65.000000000393314</v>
      </c>
      <c r="J239" s="385"/>
      <c r="K239" s="371">
        <v>0</v>
      </c>
      <c r="L239" s="374">
        <v>1309.4755771548034</v>
      </c>
      <c r="M239" s="91"/>
      <c r="N239" s="109"/>
      <c r="P239" s="110"/>
    </row>
    <row r="240" spans="1:16" s="108" customFormat="1" ht="17.649999999999999" customHeight="1" x14ac:dyDescent="0.25">
      <c r="A240" s="381">
        <v>288</v>
      </c>
      <c r="B240" s="382" t="s">
        <v>597</v>
      </c>
      <c r="C240" s="335" t="s">
        <v>1252</v>
      </c>
      <c r="D240" s="371">
        <v>874.41727999999989</v>
      </c>
      <c r="E240" s="377">
        <v>874.41727999999989</v>
      </c>
      <c r="F240" s="372">
        <f t="shared" si="10"/>
        <v>0</v>
      </c>
      <c r="G240" s="371">
        <v>474.36668625197075</v>
      </c>
      <c r="H240" s="339">
        <f t="shared" si="11"/>
        <v>396.37914573210344</v>
      </c>
      <c r="I240" s="339">
        <f t="shared" si="9"/>
        <v>45.330662464962209</v>
      </c>
      <c r="J240" s="385"/>
      <c r="K240" s="371">
        <v>0</v>
      </c>
      <c r="L240" s="374">
        <v>396.37914573210344</v>
      </c>
      <c r="M240" s="91"/>
      <c r="N240" s="109"/>
      <c r="P240" s="110"/>
    </row>
    <row r="241" spans="1:16" s="108" customFormat="1" ht="17.649999999999999" customHeight="1" x14ac:dyDescent="0.25">
      <c r="A241" s="381">
        <v>289</v>
      </c>
      <c r="B241" s="382" t="s">
        <v>524</v>
      </c>
      <c r="C241" s="335" t="s">
        <v>1253</v>
      </c>
      <c r="D241" s="371">
        <v>8394.0418175811992</v>
      </c>
      <c r="E241" s="377">
        <v>8394.0418175811992</v>
      </c>
      <c r="F241" s="372">
        <f t="shared" si="10"/>
        <v>0</v>
      </c>
      <c r="G241" s="371">
        <v>7282.175017486973</v>
      </c>
      <c r="H241" s="339">
        <f t="shared" si="11"/>
        <v>7282.175017486973</v>
      </c>
      <c r="I241" s="339">
        <f t="shared" si="9"/>
        <v>86.754095056264347</v>
      </c>
      <c r="J241" s="385"/>
      <c r="K241" s="371">
        <v>7282.175017486973</v>
      </c>
      <c r="L241" s="374">
        <v>0</v>
      </c>
      <c r="M241" s="91"/>
      <c r="N241" s="109"/>
      <c r="P241" s="110"/>
    </row>
    <row r="242" spans="1:16" s="108" customFormat="1" ht="17.649999999999999" customHeight="1" x14ac:dyDescent="0.25">
      <c r="A242" s="381">
        <v>292</v>
      </c>
      <c r="B242" s="382" t="s">
        <v>509</v>
      </c>
      <c r="C242" s="335" t="s">
        <v>1254</v>
      </c>
      <c r="D242" s="371">
        <v>1155.6639116792001</v>
      </c>
      <c r="E242" s="377">
        <v>1155.6639116792001</v>
      </c>
      <c r="F242" s="372">
        <f t="shared" si="10"/>
        <v>0</v>
      </c>
      <c r="G242" s="371">
        <v>1155.6639078349956</v>
      </c>
      <c r="H242" s="339">
        <f t="shared" si="11"/>
        <v>917.39505323389244</v>
      </c>
      <c r="I242" s="339">
        <f t="shared" si="9"/>
        <v>79.382512853663584</v>
      </c>
      <c r="J242" s="385"/>
      <c r="K242" s="371">
        <v>0</v>
      </c>
      <c r="L242" s="374">
        <v>917.39505323389244</v>
      </c>
      <c r="M242" s="91"/>
      <c r="N242" s="109"/>
      <c r="P242" s="110"/>
    </row>
    <row r="243" spans="1:16" s="108" customFormat="1" ht="17.649999999999999" customHeight="1" x14ac:dyDescent="0.25">
      <c r="A243" s="381">
        <v>293</v>
      </c>
      <c r="B243" s="382" t="s">
        <v>597</v>
      </c>
      <c r="C243" s="335" t="s">
        <v>1255</v>
      </c>
      <c r="D243" s="371">
        <v>1322.0984237823998</v>
      </c>
      <c r="E243" s="377">
        <v>1322.0984237823998</v>
      </c>
      <c r="F243" s="372">
        <f t="shared" si="10"/>
        <v>0</v>
      </c>
      <c r="G243" s="371">
        <v>1322.0984225188768</v>
      </c>
      <c r="H243" s="339">
        <f t="shared" si="11"/>
        <v>695.84127471425484</v>
      </c>
      <c r="I243" s="339">
        <f t="shared" si="9"/>
        <v>52.631578874704211</v>
      </c>
      <c r="J243" s="385"/>
      <c r="K243" s="371">
        <v>0</v>
      </c>
      <c r="L243" s="374">
        <v>695.84127471425484</v>
      </c>
      <c r="M243" s="91"/>
      <c r="N243" s="109"/>
      <c r="P243" s="110"/>
    </row>
    <row r="244" spans="1:16" s="108" customFormat="1" ht="17.649999999999999" customHeight="1" x14ac:dyDescent="0.25">
      <c r="A244" s="381">
        <v>294</v>
      </c>
      <c r="B244" s="382" t="s">
        <v>619</v>
      </c>
      <c r="C244" s="335" t="s">
        <v>1256</v>
      </c>
      <c r="D244" s="371">
        <v>985.01734661439991</v>
      </c>
      <c r="E244" s="377">
        <v>985.01734661439991</v>
      </c>
      <c r="F244" s="372">
        <f t="shared" si="10"/>
        <v>0</v>
      </c>
      <c r="G244" s="371">
        <v>985.01734814925135</v>
      </c>
      <c r="H244" s="339">
        <f t="shared" si="11"/>
        <v>484.22459313360957</v>
      </c>
      <c r="I244" s="339">
        <f t="shared" si="9"/>
        <v>49.158991442936149</v>
      </c>
      <c r="J244" s="385"/>
      <c r="K244" s="371">
        <v>0</v>
      </c>
      <c r="L244" s="374">
        <v>484.22459313360957</v>
      </c>
      <c r="M244" s="91"/>
      <c r="N244" s="109"/>
      <c r="P244" s="110"/>
    </row>
    <row r="245" spans="1:16" s="108" customFormat="1" ht="17.649999999999999" customHeight="1" x14ac:dyDescent="0.25">
      <c r="A245" s="381">
        <v>295</v>
      </c>
      <c r="B245" s="382" t="s">
        <v>597</v>
      </c>
      <c r="C245" s="335" t="s">
        <v>1257</v>
      </c>
      <c r="D245" s="371">
        <v>378.00359857479998</v>
      </c>
      <c r="E245" s="377">
        <v>378.00359857479998</v>
      </c>
      <c r="F245" s="372">
        <f t="shared" si="10"/>
        <v>0</v>
      </c>
      <c r="G245" s="371">
        <v>378.00360158058152</v>
      </c>
      <c r="H245" s="339">
        <f t="shared" si="11"/>
        <v>195.61468260232536</v>
      </c>
      <c r="I245" s="339">
        <f t="shared" si="9"/>
        <v>51.749423375824499</v>
      </c>
      <c r="J245" s="385"/>
      <c r="K245" s="371">
        <v>0</v>
      </c>
      <c r="L245" s="374">
        <v>195.61468260232536</v>
      </c>
      <c r="M245" s="91"/>
      <c r="N245" s="109"/>
      <c r="P245" s="110"/>
    </row>
    <row r="246" spans="1:16" s="108" customFormat="1" ht="17.649999999999999" customHeight="1" x14ac:dyDescent="0.25">
      <c r="A246" s="381">
        <v>296</v>
      </c>
      <c r="B246" s="382" t="s">
        <v>495</v>
      </c>
      <c r="C246" s="335" t="s">
        <v>1258</v>
      </c>
      <c r="D246" s="371">
        <v>13912.9211848</v>
      </c>
      <c r="E246" s="377">
        <v>13912.9211848</v>
      </c>
      <c r="F246" s="372">
        <f t="shared" si="10"/>
        <v>0</v>
      </c>
      <c r="G246" s="371">
        <v>10087.076081098496</v>
      </c>
      <c r="H246" s="339">
        <f t="shared" si="11"/>
        <v>9731.2220259284059</v>
      </c>
      <c r="I246" s="339">
        <f t="shared" si="9"/>
        <v>69.943773106109873</v>
      </c>
      <c r="J246" s="385"/>
      <c r="K246" s="371">
        <v>942.25999999999988</v>
      </c>
      <c r="L246" s="374">
        <v>8788.9620259284056</v>
      </c>
      <c r="M246" s="91"/>
      <c r="N246" s="109"/>
      <c r="P246" s="110"/>
    </row>
    <row r="247" spans="1:16" s="108" customFormat="1" ht="17.649999999999999" customHeight="1" x14ac:dyDescent="0.25">
      <c r="A247" s="381">
        <v>297</v>
      </c>
      <c r="B247" s="382" t="s">
        <v>505</v>
      </c>
      <c r="C247" s="335" t="s">
        <v>1259</v>
      </c>
      <c r="D247" s="371">
        <v>2711.2456381339998</v>
      </c>
      <c r="E247" s="377">
        <v>2711.2456381339998</v>
      </c>
      <c r="F247" s="372">
        <f t="shared" si="10"/>
        <v>0</v>
      </c>
      <c r="G247" s="371">
        <v>1893.6078043083314</v>
      </c>
      <c r="H247" s="339">
        <f t="shared" si="11"/>
        <v>1827.7601035998064</v>
      </c>
      <c r="I247" s="339">
        <f t="shared" si="9"/>
        <v>67.414035744018847</v>
      </c>
      <c r="J247" s="385"/>
      <c r="K247" s="371">
        <v>188.452</v>
      </c>
      <c r="L247" s="374">
        <v>1639.3081035998064</v>
      </c>
      <c r="M247" s="91"/>
      <c r="N247" s="109"/>
      <c r="P247" s="110"/>
    </row>
    <row r="248" spans="1:16" s="108" customFormat="1" ht="17.649999999999999" customHeight="1" x14ac:dyDescent="0.25">
      <c r="A248" s="381">
        <v>298</v>
      </c>
      <c r="B248" s="382" t="s">
        <v>495</v>
      </c>
      <c r="C248" s="335" t="s">
        <v>1260</v>
      </c>
      <c r="D248" s="371">
        <v>13168.168491851999</v>
      </c>
      <c r="E248" s="377">
        <v>13168.168491851999</v>
      </c>
      <c r="F248" s="372">
        <f t="shared" si="10"/>
        <v>0</v>
      </c>
      <c r="G248" s="371">
        <v>8015.0951298175996</v>
      </c>
      <c r="H248" s="339">
        <f t="shared" si="11"/>
        <v>8015.0951298175996</v>
      </c>
      <c r="I248" s="339">
        <f t="shared" si="9"/>
        <v>60.867197551254449</v>
      </c>
      <c r="J248" s="385"/>
      <c r="K248" s="371">
        <v>8015.0951298175996</v>
      </c>
      <c r="L248" s="374">
        <v>0</v>
      </c>
      <c r="M248" s="91"/>
      <c r="N248" s="109"/>
      <c r="P248" s="110"/>
    </row>
    <row r="249" spans="1:16" s="108" customFormat="1" ht="17.649999999999999" customHeight="1" x14ac:dyDescent="0.25">
      <c r="A249" s="381">
        <v>300</v>
      </c>
      <c r="B249" s="382" t="s">
        <v>505</v>
      </c>
      <c r="C249" s="335" t="s">
        <v>1261</v>
      </c>
      <c r="D249" s="371">
        <v>1238.3047119079997</v>
      </c>
      <c r="E249" s="377">
        <v>1202.4988319079998</v>
      </c>
      <c r="F249" s="372">
        <f t="shared" si="10"/>
        <v>-2.8915241665219469</v>
      </c>
      <c r="G249" s="371">
        <v>484.5947631488429</v>
      </c>
      <c r="H249" s="339">
        <f>K249+L249</f>
        <v>460.36502498795977</v>
      </c>
      <c r="I249" s="339">
        <f>+H249/E249*100</f>
        <v>38.284030950574852</v>
      </c>
      <c r="J249" s="385"/>
      <c r="K249" s="371">
        <v>0</v>
      </c>
      <c r="L249" s="374">
        <v>460.36502498795977</v>
      </c>
      <c r="M249" s="91"/>
      <c r="N249" s="109"/>
      <c r="P249" s="110"/>
    </row>
    <row r="250" spans="1:16" s="108" customFormat="1" ht="17.649999999999999" customHeight="1" x14ac:dyDescent="0.25">
      <c r="A250" s="381">
        <v>304</v>
      </c>
      <c r="B250" s="382" t="s">
        <v>505</v>
      </c>
      <c r="C250" s="335" t="s">
        <v>1262</v>
      </c>
      <c r="D250" s="371">
        <v>4743.336839999999</v>
      </c>
      <c r="E250" s="377">
        <v>4696.2238399999997</v>
      </c>
      <c r="F250" s="372">
        <f t="shared" si="10"/>
        <v>-0.99324592769168873</v>
      </c>
      <c r="G250" s="371">
        <v>2390.1317597123998</v>
      </c>
      <c r="H250" s="339">
        <f>K250+L250</f>
        <v>2390.1317597123998</v>
      </c>
      <c r="I250" s="339">
        <f>+H250/E250*100</f>
        <v>50.894758025682187</v>
      </c>
      <c r="J250" s="385"/>
      <c r="K250" s="371">
        <v>2390.1317597123998</v>
      </c>
      <c r="L250" s="374">
        <v>0</v>
      </c>
      <c r="M250" s="91"/>
      <c r="N250" s="109"/>
      <c r="P250" s="110"/>
    </row>
    <row r="251" spans="1:16" s="108" customFormat="1" ht="17.649999999999999" customHeight="1" x14ac:dyDescent="0.25">
      <c r="A251" s="381">
        <v>305</v>
      </c>
      <c r="B251" s="382" t="s">
        <v>615</v>
      </c>
      <c r="C251" s="335" t="s">
        <v>1263</v>
      </c>
      <c r="D251" s="371">
        <v>152.02863817679997</v>
      </c>
      <c r="E251" s="377">
        <v>152.02863817679997</v>
      </c>
      <c r="F251" s="372">
        <f t="shared" si="10"/>
        <v>0</v>
      </c>
      <c r="G251" s="371">
        <v>152.02864873028614</v>
      </c>
      <c r="H251" s="339">
        <f>K251+L251</f>
        <v>78.396881549571276</v>
      </c>
      <c r="I251" s="339">
        <f>+H251/E251*100</f>
        <v>51.567180032488693</v>
      </c>
      <c r="J251" s="385"/>
      <c r="K251" s="371">
        <v>0</v>
      </c>
      <c r="L251" s="374">
        <v>78.396881549571276</v>
      </c>
      <c r="M251" s="91"/>
      <c r="N251" s="109"/>
      <c r="P251" s="110"/>
    </row>
    <row r="252" spans="1:16" s="108" customFormat="1" ht="17.649999999999999" customHeight="1" x14ac:dyDescent="0.25">
      <c r="A252" s="381">
        <v>306</v>
      </c>
      <c r="B252" s="382" t="s">
        <v>615</v>
      </c>
      <c r="C252" s="335" t="s">
        <v>1264</v>
      </c>
      <c r="D252" s="371">
        <v>1333.9940228428</v>
      </c>
      <c r="E252" s="377">
        <v>1333.9940228428</v>
      </c>
      <c r="F252" s="372">
        <f t="shared" si="10"/>
        <v>0</v>
      </c>
      <c r="G252" s="371">
        <v>1333.9940300074861</v>
      </c>
      <c r="H252" s="339">
        <f t="shared" si="11"/>
        <v>1005.3799105912731</v>
      </c>
      <c r="I252" s="339">
        <f t="shared" si="9"/>
        <v>75.366148076793053</v>
      </c>
      <c r="J252" s="385"/>
      <c r="K252" s="371">
        <v>0</v>
      </c>
      <c r="L252" s="374">
        <v>1005.3799105912731</v>
      </c>
      <c r="M252" s="91"/>
      <c r="N252" s="109"/>
      <c r="P252" s="110"/>
    </row>
    <row r="253" spans="1:16" s="108" customFormat="1" ht="17.649999999999999" customHeight="1" x14ac:dyDescent="0.25">
      <c r="A253" s="381">
        <v>307</v>
      </c>
      <c r="B253" s="382" t="s">
        <v>597</v>
      </c>
      <c r="C253" s="335" t="s">
        <v>1265</v>
      </c>
      <c r="D253" s="371">
        <v>2029.2347972115997</v>
      </c>
      <c r="E253" s="377">
        <v>1631.9943199999998</v>
      </c>
      <c r="F253" s="372">
        <f t="shared" si="10"/>
        <v>-19.575875485550199</v>
      </c>
      <c r="G253" s="371">
        <v>1494.2623454541977</v>
      </c>
      <c r="H253" s="339">
        <f t="shared" si="11"/>
        <v>1494.4243599999998</v>
      </c>
      <c r="I253" s="339">
        <f t="shared" si="9"/>
        <v>91.5704387990762</v>
      </c>
      <c r="J253" s="385"/>
      <c r="K253" s="371">
        <v>306.2992592008265</v>
      </c>
      <c r="L253" s="374">
        <v>1188.1251007991732</v>
      </c>
      <c r="M253" s="91"/>
      <c r="N253" s="109"/>
      <c r="P253" s="110"/>
    </row>
    <row r="254" spans="1:16" s="108" customFormat="1" ht="17.649999999999999" customHeight="1" x14ac:dyDescent="0.25">
      <c r="A254" s="381">
        <v>308</v>
      </c>
      <c r="B254" s="382" t="s">
        <v>597</v>
      </c>
      <c r="C254" s="335" t="s">
        <v>1266</v>
      </c>
      <c r="D254" s="371">
        <v>977.17056339319993</v>
      </c>
      <c r="E254" s="377">
        <v>977.17056339319993</v>
      </c>
      <c r="F254" s="372">
        <f t="shared" si="10"/>
        <v>0</v>
      </c>
      <c r="G254" s="371">
        <v>977.17055565028159</v>
      </c>
      <c r="H254" s="339">
        <f t="shared" si="11"/>
        <v>621.96233333040072</v>
      </c>
      <c r="I254" s="339">
        <f t="shared" si="9"/>
        <v>63.649311249271811</v>
      </c>
      <c r="J254" s="385"/>
      <c r="K254" s="371">
        <v>0</v>
      </c>
      <c r="L254" s="374">
        <v>621.96233333040072</v>
      </c>
      <c r="M254" s="91"/>
      <c r="N254" s="109"/>
      <c r="P254" s="110"/>
    </row>
    <row r="255" spans="1:16" s="108" customFormat="1" ht="17.649999999999999" customHeight="1" x14ac:dyDescent="0.25">
      <c r="A255" s="381">
        <v>309</v>
      </c>
      <c r="B255" s="382" t="s">
        <v>597</v>
      </c>
      <c r="C255" s="335" t="s">
        <v>1267</v>
      </c>
      <c r="D255" s="371">
        <v>1809.7045559999999</v>
      </c>
      <c r="E255" s="377">
        <v>1809.7045559999999</v>
      </c>
      <c r="F255" s="372">
        <f t="shared" si="10"/>
        <v>0</v>
      </c>
      <c r="G255" s="371">
        <v>914.29893105596216</v>
      </c>
      <c r="H255" s="339">
        <f t="shared" si="11"/>
        <v>914.55755599999998</v>
      </c>
      <c r="I255" s="339">
        <f t="shared" si="9"/>
        <v>50.536290742476311</v>
      </c>
      <c r="J255" s="385"/>
      <c r="K255" s="371">
        <v>58.634541007282515</v>
      </c>
      <c r="L255" s="374">
        <v>855.92301499271741</v>
      </c>
      <c r="M255" s="91"/>
      <c r="N255" s="109"/>
      <c r="P255" s="110"/>
    </row>
    <row r="256" spans="1:16" s="108" customFormat="1" ht="17.649999999999999" customHeight="1" x14ac:dyDescent="0.25">
      <c r="A256" s="381">
        <v>310</v>
      </c>
      <c r="B256" s="382" t="s">
        <v>597</v>
      </c>
      <c r="C256" s="335" t="s">
        <v>1268</v>
      </c>
      <c r="D256" s="371">
        <v>2205.3406848</v>
      </c>
      <c r="E256" s="377">
        <v>2205.3406848</v>
      </c>
      <c r="F256" s="372">
        <f t="shared" si="10"/>
        <v>0</v>
      </c>
      <c r="G256" s="371">
        <v>525.37788946284604</v>
      </c>
      <c r="H256" s="339">
        <f t="shared" si="11"/>
        <v>506.87953010973752</v>
      </c>
      <c r="I256" s="339">
        <f t="shared" si="9"/>
        <v>22.984182607400903</v>
      </c>
      <c r="J256" s="385"/>
      <c r="K256" s="371">
        <v>197.91700169999999</v>
      </c>
      <c r="L256" s="374">
        <v>308.9625284097375</v>
      </c>
      <c r="M256" s="91"/>
      <c r="N256" s="109"/>
      <c r="P256" s="110"/>
    </row>
    <row r="257" spans="1:16" s="108" customFormat="1" ht="17.649999999999999" customHeight="1" x14ac:dyDescent="0.25">
      <c r="A257" s="381">
        <v>311</v>
      </c>
      <c r="B257" s="382" t="s">
        <v>574</v>
      </c>
      <c r="C257" s="335" t="s">
        <v>1269</v>
      </c>
      <c r="D257" s="371">
        <v>6191.0251039999994</v>
      </c>
      <c r="E257" s="377">
        <v>6660.9462032651991</v>
      </c>
      <c r="F257" s="372">
        <f t="shared" si="10"/>
        <v>7.5903600998417033</v>
      </c>
      <c r="G257" s="371">
        <v>6661.8682996550078</v>
      </c>
      <c r="H257" s="339">
        <f t="shared" si="11"/>
        <v>6660.9462032651991</v>
      </c>
      <c r="I257" s="339">
        <f t="shared" si="9"/>
        <v>100</v>
      </c>
      <c r="J257" s="385"/>
      <c r="K257" s="371">
        <v>3778.6742189697156</v>
      </c>
      <c r="L257" s="374">
        <v>2882.2719842954839</v>
      </c>
      <c r="M257" s="91"/>
      <c r="N257" s="109"/>
      <c r="P257" s="110"/>
    </row>
    <row r="258" spans="1:16" s="108" customFormat="1" ht="17.649999999999999" customHeight="1" x14ac:dyDescent="0.25">
      <c r="A258" s="381">
        <v>312</v>
      </c>
      <c r="B258" s="382" t="s">
        <v>574</v>
      </c>
      <c r="C258" s="344" t="s">
        <v>1270</v>
      </c>
      <c r="D258" s="371">
        <v>499.26588359999994</v>
      </c>
      <c r="E258" s="377">
        <v>499.26588359999994</v>
      </c>
      <c r="F258" s="372">
        <f t="shared" si="10"/>
        <v>0</v>
      </c>
      <c r="G258" s="371">
        <v>498.82047729699826</v>
      </c>
      <c r="H258" s="339">
        <f t="shared" si="11"/>
        <v>451.45441010894365</v>
      </c>
      <c r="I258" s="339">
        <f t="shared" si="9"/>
        <v>90.423644983248693</v>
      </c>
      <c r="J258" s="385"/>
      <c r="K258" s="371">
        <v>0</v>
      </c>
      <c r="L258" s="374">
        <v>451.45441010894365</v>
      </c>
      <c r="M258" s="91"/>
      <c r="N258" s="109"/>
      <c r="P258" s="110"/>
    </row>
    <row r="259" spans="1:16" s="108" customFormat="1" ht="17.649999999999999" customHeight="1" x14ac:dyDescent="0.25">
      <c r="A259" s="381">
        <v>313</v>
      </c>
      <c r="B259" s="382" t="s">
        <v>495</v>
      </c>
      <c r="C259" s="344" t="s">
        <v>1271</v>
      </c>
      <c r="D259" s="371">
        <v>13667.8205136</v>
      </c>
      <c r="E259" s="377">
        <v>13667.8205136</v>
      </c>
      <c r="F259" s="372">
        <f t="shared" si="10"/>
        <v>0</v>
      </c>
      <c r="G259" s="371">
        <v>7348.5564813385545</v>
      </c>
      <c r="H259" s="339">
        <f t="shared" si="11"/>
        <v>7348.5564813385545</v>
      </c>
      <c r="I259" s="339">
        <f t="shared" si="9"/>
        <v>53.765386178626372</v>
      </c>
      <c r="J259" s="385"/>
      <c r="K259" s="371">
        <v>0</v>
      </c>
      <c r="L259" s="374">
        <v>7348.5564813385545</v>
      </c>
      <c r="M259" s="91"/>
      <c r="N259" s="109"/>
      <c r="P259" s="110"/>
    </row>
    <row r="260" spans="1:16" s="108" customFormat="1" ht="17.649999999999999" customHeight="1" x14ac:dyDescent="0.25">
      <c r="A260" s="381">
        <v>314</v>
      </c>
      <c r="B260" s="382" t="s">
        <v>505</v>
      </c>
      <c r="C260" s="344" t="s">
        <v>1272</v>
      </c>
      <c r="D260" s="371">
        <v>2678.6748382371998</v>
      </c>
      <c r="E260" s="377">
        <v>2678.6748382371998</v>
      </c>
      <c r="F260" s="372">
        <f t="shared" si="10"/>
        <v>0</v>
      </c>
      <c r="G260" s="371">
        <v>1804.5206811256742</v>
      </c>
      <c r="H260" s="339">
        <f t="shared" si="11"/>
        <v>1804.2575582371999</v>
      </c>
      <c r="I260" s="339">
        <f t="shared" si="9"/>
        <v>67.356348463128796</v>
      </c>
      <c r="J260" s="385"/>
      <c r="K260" s="371">
        <v>133.39803544188115</v>
      </c>
      <c r="L260" s="374">
        <v>1670.8595227953188</v>
      </c>
      <c r="M260" s="91"/>
      <c r="N260" s="109"/>
      <c r="P260" s="110"/>
    </row>
    <row r="261" spans="1:16" s="108" customFormat="1" ht="17.649999999999999" customHeight="1" x14ac:dyDescent="0.25">
      <c r="A261" s="381">
        <v>316</v>
      </c>
      <c r="B261" s="382" t="s">
        <v>509</v>
      </c>
      <c r="C261" s="344" t="s">
        <v>1273</v>
      </c>
      <c r="D261" s="371">
        <v>336.65387532919993</v>
      </c>
      <c r="E261" s="377">
        <v>336.65387532919993</v>
      </c>
      <c r="F261" s="372">
        <f t="shared" si="10"/>
        <v>0</v>
      </c>
      <c r="G261" s="371">
        <v>336.65386816222957</v>
      </c>
      <c r="H261" s="339">
        <f t="shared" si="11"/>
        <v>273.8436145574953</v>
      </c>
      <c r="I261" s="339">
        <f t="shared" si="9"/>
        <v>81.342778035664949</v>
      </c>
      <c r="J261" s="385"/>
      <c r="K261" s="371">
        <v>0</v>
      </c>
      <c r="L261" s="374">
        <v>273.8436145574953</v>
      </c>
      <c r="M261" s="91"/>
      <c r="N261" s="109"/>
      <c r="P261" s="110"/>
    </row>
    <row r="262" spans="1:16" s="108" customFormat="1" ht="17.649999999999999" customHeight="1" x14ac:dyDescent="0.25">
      <c r="A262" s="381">
        <v>317</v>
      </c>
      <c r="B262" s="382" t="s">
        <v>597</v>
      </c>
      <c r="C262" s="344" t="s">
        <v>1274</v>
      </c>
      <c r="D262" s="371">
        <v>1265.0237191459998</v>
      </c>
      <c r="E262" s="377">
        <v>1265.0237191459998</v>
      </c>
      <c r="F262" s="372">
        <f t="shared" si="10"/>
        <v>0</v>
      </c>
      <c r="G262" s="371">
        <v>1265.0237196699402</v>
      </c>
      <c r="H262" s="339">
        <f t="shared" si="11"/>
        <v>973.50656410767817</v>
      </c>
      <c r="I262" s="339">
        <f t="shared" si="9"/>
        <v>76.955597699375872</v>
      </c>
      <c r="J262" s="385"/>
      <c r="K262" s="371">
        <v>0</v>
      </c>
      <c r="L262" s="374">
        <v>973.50656410767817</v>
      </c>
      <c r="M262" s="91"/>
      <c r="N262" s="109"/>
      <c r="P262" s="110"/>
    </row>
    <row r="263" spans="1:16" s="108" customFormat="1" ht="17.649999999999999" customHeight="1" x14ac:dyDescent="0.25">
      <c r="A263" s="381">
        <v>318</v>
      </c>
      <c r="B263" s="382" t="s">
        <v>509</v>
      </c>
      <c r="C263" s="344" t="s">
        <v>758</v>
      </c>
      <c r="D263" s="371">
        <v>283.53244136799998</v>
      </c>
      <c r="E263" s="377">
        <v>283.53244136799998</v>
      </c>
      <c r="F263" s="372">
        <f t="shared" si="10"/>
        <v>0</v>
      </c>
      <c r="G263" s="371">
        <v>283.53243452274137</v>
      </c>
      <c r="H263" s="339">
        <f t="shared" si="11"/>
        <v>180.79227086786716</v>
      </c>
      <c r="I263" s="339">
        <f t="shared" si="9"/>
        <v>63.764227470963299</v>
      </c>
      <c r="J263" s="385"/>
      <c r="K263" s="371">
        <v>0</v>
      </c>
      <c r="L263" s="374">
        <v>180.79227086786716</v>
      </c>
      <c r="M263" s="91"/>
      <c r="N263" s="109"/>
      <c r="P263" s="110"/>
    </row>
    <row r="264" spans="1:16" s="108" customFormat="1" ht="17.649999999999999" customHeight="1" x14ac:dyDescent="0.25">
      <c r="A264" s="381">
        <v>319</v>
      </c>
      <c r="B264" s="382" t="s">
        <v>597</v>
      </c>
      <c r="C264" s="344" t="s">
        <v>1275</v>
      </c>
      <c r="D264" s="371">
        <v>849.03712999599986</v>
      </c>
      <c r="E264" s="377">
        <v>849.03712999599986</v>
      </c>
      <c r="F264" s="372">
        <f t="shared" si="10"/>
        <v>0</v>
      </c>
      <c r="G264" s="371">
        <v>849.03713876701124</v>
      </c>
      <c r="H264" s="339">
        <f t="shared" si="11"/>
        <v>594.32599713391494</v>
      </c>
      <c r="I264" s="339">
        <f t="shared" si="9"/>
        <v>70.000000722785245</v>
      </c>
      <c r="J264" s="385"/>
      <c r="K264" s="371">
        <v>0</v>
      </c>
      <c r="L264" s="374">
        <v>594.32599713391494</v>
      </c>
      <c r="M264" s="91"/>
      <c r="N264" s="109"/>
      <c r="P264" s="110"/>
    </row>
    <row r="265" spans="1:16" s="108" customFormat="1" ht="17.649999999999999" customHeight="1" x14ac:dyDescent="0.25">
      <c r="A265" s="381">
        <v>320</v>
      </c>
      <c r="B265" s="382" t="s">
        <v>505</v>
      </c>
      <c r="C265" s="344" t="s">
        <v>1276</v>
      </c>
      <c r="D265" s="371">
        <v>1141.2883596795998</v>
      </c>
      <c r="E265" s="377">
        <v>1141.2883596795998</v>
      </c>
      <c r="F265" s="372">
        <f t="shared" si="10"/>
        <v>0</v>
      </c>
      <c r="G265" s="371">
        <v>1141.2883571403918</v>
      </c>
      <c r="H265" s="339">
        <f t="shared" si="11"/>
        <v>921.01105168709159</v>
      </c>
      <c r="I265" s="339">
        <f t="shared" si="9"/>
        <v>80.699241683815302</v>
      </c>
      <c r="J265" s="385"/>
      <c r="K265" s="371">
        <v>0</v>
      </c>
      <c r="L265" s="374">
        <v>921.01105168709159</v>
      </c>
      <c r="M265" s="91"/>
      <c r="N265" s="109"/>
      <c r="P265" s="110"/>
    </row>
    <row r="266" spans="1:16" s="108" customFormat="1" ht="17.649999999999999" customHeight="1" x14ac:dyDescent="0.25">
      <c r="A266" s="381">
        <v>321</v>
      </c>
      <c r="B266" s="382" t="s">
        <v>597</v>
      </c>
      <c r="C266" s="388" t="s">
        <v>1277</v>
      </c>
      <c r="D266" s="371">
        <v>1106.8539767999998</v>
      </c>
      <c r="E266" s="377">
        <v>1106.8539767999998</v>
      </c>
      <c r="F266" s="372">
        <f t="shared" si="10"/>
        <v>0</v>
      </c>
      <c r="G266" s="371">
        <v>1060.995689006076</v>
      </c>
      <c r="H266" s="339">
        <f t="shared" si="11"/>
        <v>1046.8220556404851</v>
      </c>
      <c r="I266" s="339">
        <f t="shared" si="9"/>
        <v>94.5763467975178</v>
      </c>
      <c r="J266" s="385"/>
      <c r="K266" s="371">
        <v>639.47897712600002</v>
      </c>
      <c r="L266" s="374">
        <v>407.34307851448517</v>
      </c>
      <c r="M266" s="91"/>
      <c r="N266" s="109"/>
      <c r="P266" s="110"/>
    </row>
    <row r="267" spans="1:16" s="108" customFormat="1" ht="17.649999999999999" customHeight="1" x14ac:dyDescent="0.25">
      <c r="A267" s="381">
        <v>322</v>
      </c>
      <c r="B267" s="382" t="s">
        <v>597</v>
      </c>
      <c r="C267" s="344" t="s">
        <v>1278</v>
      </c>
      <c r="D267" s="371">
        <v>10613.013593599999</v>
      </c>
      <c r="E267" s="377">
        <v>10613.013593599999</v>
      </c>
      <c r="F267" s="372">
        <f t="shared" si="10"/>
        <v>0</v>
      </c>
      <c r="G267" s="371">
        <v>8342.1745359990782</v>
      </c>
      <c r="H267" s="339">
        <f t="shared" si="11"/>
        <v>7315.0383585728068</v>
      </c>
      <c r="I267" s="339">
        <f t="shared" si="9"/>
        <v>68.925176567982717</v>
      </c>
      <c r="J267" s="385"/>
      <c r="K267" s="371">
        <v>0</v>
      </c>
      <c r="L267" s="374">
        <v>7315.0383585728068</v>
      </c>
      <c r="M267" s="91"/>
      <c r="N267" s="109"/>
      <c r="P267" s="110"/>
    </row>
    <row r="268" spans="1:16" s="108" customFormat="1" ht="17.649999999999999" customHeight="1" x14ac:dyDescent="0.25">
      <c r="A268" s="381">
        <v>327</v>
      </c>
      <c r="B268" s="382" t="s">
        <v>493</v>
      </c>
      <c r="C268" s="344" t="s">
        <v>763</v>
      </c>
      <c r="D268" s="371">
        <v>1188.3406215999998</v>
      </c>
      <c r="E268" s="377">
        <v>1188.3406215999998</v>
      </c>
      <c r="F268" s="372">
        <f t="shared" si="10"/>
        <v>0</v>
      </c>
      <c r="G268" s="371">
        <v>966.47608199999991</v>
      </c>
      <c r="H268" s="339">
        <f t="shared" si="11"/>
        <v>966.47608199999991</v>
      </c>
      <c r="I268" s="339">
        <f t="shared" si="9"/>
        <v>81.329886770909326</v>
      </c>
      <c r="J268" s="385"/>
      <c r="K268" s="371">
        <v>0</v>
      </c>
      <c r="L268" s="374">
        <v>966.47608199999991</v>
      </c>
      <c r="M268" s="91"/>
      <c r="N268" s="109"/>
      <c r="P268" s="110"/>
    </row>
    <row r="269" spans="1:16" s="108" customFormat="1" ht="17.649999999999999" customHeight="1" x14ac:dyDescent="0.25">
      <c r="A269" s="381">
        <v>328</v>
      </c>
      <c r="B269" s="382" t="s">
        <v>505</v>
      </c>
      <c r="C269" s="344" t="s">
        <v>1279</v>
      </c>
      <c r="D269" s="371">
        <v>96.826637599999984</v>
      </c>
      <c r="E269" s="377">
        <v>85.414361383999989</v>
      </c>
      <c r="F269" s="372">
        <f t="shared" si="10"/>
        <v>-11.786298170494362</v>
      </c>
      <c r="G269" s="371">
        <v>85.414356118290911</v>
      </c>
      <c r="H269" s="339">
        <f t="shared" si="11"/>
        <v>82.441992333072307</v>
      </c>
      <c r="I269" s="339">
        <f t="shared" si="9"/>
        <v>96.520059387244359</v>
      </c>
      <c r="J269" s="385"/>
      <c r="K269" s="371">
        <v>0</v>
      </c>
      <c r="L269" s="374">
        <v>82.441992333072307</v>
      </c>
      <c r="M269" s="91"/>
      <c r="N269" s="109"/>
      <c r="P269" s="110"/>
    </row>
    <row r="270" spans="1:16" s="108" customFormat="1" ht="17.649999999999999" customHeight="1" x14ac:dyDescent="0.25">
      <c r="A270" s="381">
        <v>336</v>
      </c>
      <c r="B270" s="382" t="s">
        <v>597</v>
      </c>
      <c r="C270" s="344" t="s">
        <v>1280</v>
      </c>
      <c r="D270" s="371">
        <v>2457.2633183999997</v>
      </c>
      <c r="E270" s="377">
        <v>2423.3419583999998</v>
      </c>
      <c r="F270" s="372">
        <f t="shared" si="10"/>
        <v>-1.3804527885146314</v>
      </c>
      <c r="G270" s="371">
        <v>1704.2467817363051</v>
      </c>
      <c r="H270" s="339">
        <f t="shared" si="11"/>
        <v>1704.2467817363051</v>
      </c>
      <c r="I270" s="339">
        <f t="shared" si="9"/>
        <v>70.326301900105179</v>
      </c>
      <c r="J270" s="385"/>
      <c r="K270" s="371">
        <v>571.14857819845747</v>
      </c>
      <c r="L270" s="374">
        <v>1133.0982035378477</v>
      </c>
      <c r="M270" s="91"/>
      <c r="N270" s="109"/>
      <c r="P270" s="110"/>
    </row>
    <row r="271" spans="1:16" s="108" customFormat="1" ht="17.649999999999999" customHeight="1" x14ac:dyDescent="0.25">
      <c r="A271" s="381">
        <v>337</v>
      </c>
      <c r="B271" s="389" t="s">
        <v>1281</v>
      </c>
      <c r="C271" s="389"/>
      <c r="D271" s="371">
        <v>2771.1489695999999</v>
      </c>
      <c r="E271" s="377">
        <v>2739.1121296000001</v>
      </c>
      <c r="F271" s="372">
        <f t="shared" si="10"/>
        <v>-1.1560850878624507</v>
      </c>
      <c r="G271" s="371">
        <v>1349.1226329033677</v>
      </c>
      <c r="H271" s="339">
        <f>K271+L271</f>
        <v>1349.122632903368</v>
      </c>
      <c r="I271" s="339">
        <f>+H271/E271*100</f>
        <v>49.25401258036063</v>
      </c>
      <c r="J271" s="385"/>
      <c r="K271" s="371">
        <v>288.88999619546132</v>
      </c>
      <c r="L271" s="374">
        <v>1060.2326367079065</v>
      </c>
      <c r="M271" s="91"/>
      <c r="N271" s="109"/>
      <c r="P271" s="110"/>
    </row>
    <row r="272" spans="1:16" s="108" customFormat="1" ht="17.649999999999999" customHeight="1" x14ac:dyDescent="0.25">
      <c r="A272" s="381">
        <v>338</v>
      </c>
      <c r="B272" s="382" t="s">
        <v>597</v>
      </c>
      <c r="C272" s="344" t="s">
        <v>1282</v>
      </c>
      <c r="D272" s="371">
        <v>3139.4218679999999</v>
      </c>
      <c r="E272" s="377">
        <v>3139.4218679999999</v>
      </c>
      <c r="F272" s="372">
        <f t="shared" ref="F272:F310" si="12">E272/D272*100-100</f>
        <v>0</v>
      </c>
      <c r="G272" s="371">
        <v>601.04776758636456</v>
      </c>
      <c r="H272" s="339">
        <f t="shared" si="11"/>
        <v>592.81800395477933</v>
      </c>
      <c r="I272" s="339">
        <f>+H272/E272*100</f>
        <v>18.883030980874192</v>
      </c>
      <c r="J272" s="385"/>
      <c r="K272" s="371">
        <v>187.5851208</v>
      </c>
      <c r="L272" s="374">
        <v>405.2328831547793</v>
      </c>
      <c r="M272" s="91"/>
      <c r="N272" s="109"/>
      <c r="P272" s="110"/>
    </row>
    <row r="273" spans="1:16" s="108" customFormat="1" ht="17.649999999999999" customHeight="1" x14ac:dyDescent="0.25">
      <c r="A273" s="381">
        <v>339</v>
      </c>
      <c r="B273" s="382" t="s">
        <v>597</v>
      </c>
      <c r="C273" s="388" t="s">
        <v>1283</v>
      </c>
      <c r="D273" s="371">
        <v>15921.631052799999</v>
      </c>
      <c r="E273" s="377">
        <v>15921.631052799999</v>
      </c>
      <c r="F273" s="372">
        <f t="shared" si="12"/>
        <v>0</v>
      </c>
      <c r="G273" s="371">
        <v>10301.505260093491</v>
      </c>
      <c r="H273" s="339">
        <f>K273+L273</f>
        <v>10301.992412799998</v>
      </c>
      <c r="I273" s="339">
        <f>+H273/E273*100</f>
        <v>64.704378456177551</v>
      </c>
      <c r="J273" s="385"/>
      <c r="K273" s="371">
        <v>772.18673113858586</v>
      </c>
      <c r="L273" s="374">
        <v>9529.8056816614135</v>
      </c>
      <c r="M273" s="91"/>
      <c r="N273" s="109"/>
      <c r="P273" s="110"/>
    </row>
    <row r="274" spans="1:16" s="108" customFormat="1" ht="17.649999999999999" customHeight="1" x14ac:dyDescent="0.25">
      <c r="A274" s="381">
        <v>349</v>
      </c>
      <c r="B274" s="382" t="s">
        <v>597</v>
      </c>
      <c r="C274" s="388" t="s">
        <v>1284</v>
      </c>
      <c r="D274" s="371">
        <v>1564.1892903999999</v>
      </c>
      <c r="E274" s="377">
        <v>1564.1892903999999</v>
      </c>
      <c r="F274" s="372">
        <f t="shared" si="12"/>
        <v>0</v>
      </c>
      <c r="G274" s="371">
        <v>221.93195079400678</v>
      </c>
      <c r="H274" s="339">
        <f>K274+L274</f>
        <v>221.43324995901253</v>
      </c>
      <c r="I274" s="339">
        <f>+H274/E274*100</f>
        <v>14.156422839488107</v>
      </c>
      <c r="J274" s="385"/>
      <c r="K274" s="371">
        <v>112.562285374</v>
      </c>
      <c r="L274" s="374">
        <v>108.87096458501252</v>
      </c>
      <c r="M274" s="91"/>
      <c r="N274" s="109"/>
      <c r="P274" s="110"/>
    </row>
    <row r="275" spans="1:16" s="108" customFormat="1" ht="17.649999999999999" customHeight="1" x14ac:dyDescent="0.25">
      <c r="A275" s="381">
        <v>350</v>
      </c>
      <c r="B275" s="382" t="s">
        <v>597</v>
      </c>
      <c r="C275" s="388" t="s">
        <v>1285</v>
      </c>
      <c r="D275" s="371">
        <v>2472.9048343999998</v>
      </c>
      <c r="E275" s="377">
        <v>2472.9048343999998</v>
      </c>
      <c r="F275" s="372">
        <f t="shared" si="12"/>
        <v>0</v>
      </c>
      <c r="G275" s="371">
        <v>2472.859332043412</v>
      </c>
      <c r="H275" s="339">
        <f>K275+L275</f>
        <v>2472.9048344000003</v>
      </c>
      <c r="I275" s="339">
        <f>+H275/E275*100</f>
        <v>100.00000000000003</v>
      </c>
      <c r="J275" s="385"/>
      <c r="K275" s="371">
        <v>1122.0627907521207</v>
      </c>
      <c r="L275" s="374">
        <v>1350.8420436478793</v>
      </c>
      <c r="M275" s="91"/>
      <c r="N275" s="109"/>
      <c r="P275" s="110"/>
    </row>
    <row r="276" spans="1:16" s="108" customFormat="1" ht="17.649999999999999" customHeight="1" x14ac:dyDescent="0.25">
      <c r="A276" s="513" t="s">
        <v>1286</v>
      </c>
      <c r="B276" s="513"/>
      <c r="C276" s="513"/>
      <c r="D276" s="365">
        <f>SUM(D277:D310)</f>
        <v>253966.33874144364</v>
      </c>
      <c r="E276" s="365">
        <f>SUM(E277:E310)</f>
        <v>253966.33874056715</v>
      </c>
      <c r="F276" s="390">
        <f t="shared" si="12"/>
        <v>-3.4512481761339586E-10</v>
      </c>
      <c r="G276" s="365">
        <f>SUM(G277:G310)</f>
        <v>205417.70247255822</v>
      </c>
      <c r="H276" s="365">
        <f>SUM(H277:H310)</f>
        <v>205418.23017621817</v>
      </c>
      <c r="I276" s="366">
        <f t="shared" ref="I276:I310" si="13">+H276/E276*100</f>
        <v>80.884038095323305</v>
      </c>
      <c r="J276" s="365"/>
      <c r="K276" s="365">
        <f>SUM(K277:K310)</f>
        <v>17662.611536486398</v>
      </c>
      <c r="L276" s="365">
        <f>SUM(L277:L310)</f>
        <v>187755.61863973175</v>
      </c>
      <c r="M276" s="91"/>
      <c r="N276" s="109"/>
    </row>
    <row r="277" spans="1:16" s="108" customFormat="1" ht="17.649999999999999" customHeight="1" x14ac:dyDescent="0.25">
      <c r="A277" s="369">
        <v>1</v>
      </c>
      <c r="B277" s="200" t="s">
        <v>1287</v>
      </c>
      <c r="C277" s="391" t="s">
        <v>1288</v>
      </c>
      <c r="D277" s="371">
        <v>6794.0715039999986</v>
      </c>
      <c r="E277" s="371">
        <v>6794.0715039999986</v>
      </c>
      <c r="F277" s="339">
        <f t="shared" si="12"/>
        <v>0</v>
      </c>
      <c r="G277" s="371">
        <v>6794.0715039999986</v>
      </c>
      <c r="H277" s="371">
        <v>6794.0715039999986</v>
      </c>
      <c r="I277" s="339">
        <f t="shared" si="13"/>
        <v>100</v>
      </c>
      <c r="J277" s="373"/>
      <c r="K277" s="371">
        <v>0</v>
      </c>
      <c r="L277" s="371">
        <v>6794.0715039999986</v>
      </c>
      <c r="M277" s="91"/>
      <c r="N277" s="109"/>
    </row>
    <row r="278" spans="1:16" s="108" customFormat="1" ht="17.649999999999999" customHeight="1" x14ac:dyDescent="0.25">
      <c r="A278" s="369">
        <v>2</v>
      </c>
      <c r="B278" s="200" t="s">
        <v>495</v>
      </c>
      <c r="C278" s="391" t="s">
        <v>1289</v>
      </c>
      <c r="D278" s="371">
        <v>4859.0463679999993</v>
      </c>
      <c r="E278" s="371">
        <v>4859.0463679999993</v>
      </c>
      <c r="F278" s="339">
        <f t="shared" si="12"/>
        <v>0</v>
      </c>
      <c r="G278" s="371">
        <v>4859.0463679999993</v>
      </c>
      <c r="H278" s="371">
        <v>4859.0463679999993</v>
      </c>
      <c r="I278" s="339">
        <f t="shared" si="13"/>
        <v>100</v>
      </c>
      <c r="J278" s="373"/>
      <c r="K278" s="371">
        <v>0</v>
      </c>
      <c r="L278" s="371">
        <v>4859.0463679999993</v>
      </c>
      <c r="M278" s="91"/>
      <c r="N278" s="109"/>
    </row>
    <row r="279" spans="1:16" s="108" customFormat="1" ht="17.649999999999999" customHeight="1" x14ac:dyDescent="0.25">
      <c r="A279" s="369">
        <v>3</v>
      </c>
      <c r="B279" s="200" t="s">
        <v>495</v>
      </c>
      <c r="C279" s="391" t="s">
        <v>1290</v>
      </c>
      <c r="D279" s="371">
        <v>6919.7689879999998</v>
      </c>
      <c r="E279" s="371">
        <v>6919.7689879999998</v>
      </c>
      <c r="F279" s="339">
        <f t="shared" si="12"/>
        <v>0</v>
      </c>
      <c r="G279" s="371">
        <v>6919.9574399999992</v>
      </c>
      <c r="H279" s="371">
        <v>6919.9574399999992</v>
      </c>
      <c r="I279" s="339">
        <f t="shared" si="13"/>
        <v>100.0027233857131</v>
      </c>
      <c r="J279" s="373"/>
      <c r="K279" s="371">
        <v>0</v>
      </c>
      <c r="L279" s="371">
        <v>6919.9574399999992</v>
      </c>
      <c r="M279" s="91"/>
      <c r="N279" s="109"/>
    </row>
    <row r="280" spans="1:16" s="108" customFormat="1" ht="17.649999999999999" customHeight="1" x14ac:dyDescent="0.25">
      <c r="A280" s="369">
        <v>4</v>
      </c>
      <c r="B280" s="200" t="s">
        <v>495</v>
      </c>
      <c r="C280" s="391" t="s">
        <v>1291</v>
      </c>
      <c r="D280" s="371">
        <v>2821.5053983459302</v>
      </c>
      <c r="E280" s="371">
        <v>2821.5053981267997</v>
      </c>
      <c r="F280" s="339">
        <f t="shared" si="12"/>
        <v>-7.7664452646786231E-9</v>
      </c>
      <c r="G280" s="371">
        <v>2821.5053984963133</v>
      </c>
      <c r="H280" s="371">
        <v>2821.5053984963133</v>
      </c>
      <c r="I280" s="339">
        <f t="shared" si="13"/>
        <v>100.00000001309633</v>
      </c>
      <c r="J280" s="373"/>
      <c r="K280" s="371">
        <v>0</v>
      </c>
      <c r="L280" s="371">
        <v>2821.5053984963133</v>
      </c>
      <c r="M280" s="91"/>
      <c r="N280" s="109"/>
    </row>
    <row r="281" spans="1:16" s="108" customFormat="1" ht="17.649999999999999" customHeight="1" x14ac:dyDescent="0.25">
      <c r="A281" s="369">
        <v>5</v>
      </c>
      <c r="B281" s="200" t="s">
        <v>495</v>
      </c>
      <c r="C281" s="391" t="s">
        <v>1292</v>
      </c>
      <c r="D281" s="371">
        <v>3301.5279387481391</v>
      </c>
      <c r="E281" s="371">
        <v>3301.5279391863996</v>
      </c>
      <c r="F281" s="339">
        <f t="shared" si="12"/>
        <v>1.3274473076307913E-8</v>
      </c>
      <c r="G281" s="371">
        <v>3301.6790399999995</v>
      </c>
      <c r="H281" s="371">
        <v>3301.6790399999995</v>
      </c>
      <c r="I281" s="339">
        <f t="shared" si="13"/>
        <v>100.00457669346991</v>
      </c>
      <c r="J281" s="373"/>
      <c r="K281" s="371">
        <v>0</v>
      </c>
      <c r="L281" s="371">
        <v>3301.6790399999995</v>
      </c>
      <c r="M281" s="91"/>
      <c r="N281" s="109"/>
    </row>
    <row r="282" spans="1:16" s="108" customFormat="1" ht="17.649999999999999" customHeight="1" x14ac:dyDescent="0.25">
      <c r="A282" s="369">
        <v>6</v>
      </c>
      <c r="B282" s="200" t="s">
        <v>503</v>
      </c>
      <c r="C282" s="391" t="s">
        <v>1293</v>
      </c>
      <c r="D282" s="371">
        <v>3848.6609699999999</v>
      </c>
      <c r="E282" s="371">
        <v>3848.6609699999995</v>
      </c>
      <c r="F282" s="339">
        <f t="shared" si="12"/>
        <v>0</v>
      </c>
      <c r="G282" s="371">
        <v>3848.6609699999995</v>
      </c>
      <c r="H282" s="371">
        <v>3848.6609699999995</v>
      </c>
      <c r="I282" s="339">
        <f t="shared" si="13"/>
        <v>100</v>
      </c>
      <c r="J282" s="373"/>
      <c r="K282" s="371">
        <v>0</v>
      </c>
      <c r="L282" s="371">
        <v>3848.6609699999995</v>
      </c>
      <c r="M282" s="91"/>
      <c r="N282" s="109"/>
    </row>
    <row r="283" spans="1:16" s="108" customFormat="1" ht="17.649999999999999" customHeight="1" x14ac:dyDescent="0.25">
      <c r="A283" s="369">
        <v>7</v>
      </c>
      <c r="B283" s="200" t="s">
        <v>495</v>
      </c>
      <c r="C283" s="391" t="s">
        <v>1294</v>
      </c>
      <c r="D283" s="371">
        <v>4876.3839519999992</v>
      </c>
      <c r="E283" s="371">
        <v>4876.3839519999992</v>
      </c>
      <c r="F283" s="339">
        <f t="shared" si="12"/>
        <v>0</v>
      </c>
      <c r="G283" s="371">
        <v>4877.1377599999996</v>
      </c>
      <c r="H283" s="371">
        <v>4877.1377599999996</v>
      </c>
      <c r="I283" s="339">
        <f t="shared" si="13"/>
        <v>100.01545833977433</v>
      </c>
      <c r="J283" s="373"/>
      <c r="K283" s="371">
        <v>0</v>
      </c>
      <c r="L283" s="371">
        <v>4877.1377599999996</v>
      </c>
      <c r="M283" s="91"/>
      <c r="N283" s="109"/>
    </row>
    <row r="284" spans="1:16" s="108" customFormat="1" ht="17.649999999999999" customHeight="1" x14ac:dyDescent="0.25">
      <c r="A284" s="369">
        <v>8</v>
      </c>
      <c r="B284" s="200" t="s">
        <v>495</v>
      </c>
      <c r="C284" s="391" t="s">
        <v>1295</v>
      </c>
      <c r="D284" s="371">
        <v>3043.8767039999993</v>
      </c>
      <c r="E284" s="371">
        <v>3043.8767039999998</v>
      </c>
      <c r="F284" s="339">
        <f t="shared" si="12"/>
        <v>0</v>
      </c>
      <c r="G284" s="371">
        <v>3043.8767039999998</v>
      </c>
      <c r="H284" s="371">
        <v>3043.8767039999998</v>
      </c>
      <c r="I284" s="339">
        <f t="shared" si="13"/>
        <v>100</v>
      </c>
      <c r="J284" s="373"/>
      <c r="K284" s="371">
        <v>0</v>
      </c>
      <c r="L284" s="371">
        <v>3043.8767039999998</v>
      </c>
      <c r="M284" s="91"/>
      <c r="N284" s="109"/>
    </row>
    <row r="285" spans="1:16" s="108" customFormat="1" ht="17.649999999999999" customHeight="1" x14ac:dyDescent="0.25">
      <c r="A285" s="369">
        <v>9</v>
      </c>
      <c r="B285" s="200" t="s">
        <v>495</v>
      </c>
      <c r="C285" s="391" t="s">
        <v>1296</v>
      </c>
      <c r="D285" s="371">
        <v>4484.2153399999997</v>
      </c>
      <c r="E285" s="371">
        <v>4484.2153399999997</v>
      </c>
      <c r="F285" s="339">
        <f t="shared" si="12"/>
        <v>0</v>
      </c>
      <c r="G285" s="371">
        <v>4484.2153399999997</v>
      </c>
      <c r="H285" s="371">
        <v>4484.2153399999997</v>
      </c>
      <c r="I285" s="339">
        <f t="shared" si="13"/>
        <v>100</v>
      </c>
      <c r="J285" s="373"/>
      <c r="K285" s="371">
        <v>0</v>
      </c>
      <c r="L285" s="371">
        <v>4484.2153399999997</v>
      </c>
      <c r="M285" s="91"/>
      <c r="N285" s="109"/>
    </row>
    <row r="286" spans="1:16" s="108" customFormat="1" ht="17.649999999999999" customHeight="1" x14ac:dyDescent="0.25">
      <c r="A286" s="369">
        <v>10</v>
      </c>
      <c r="B286" s="200" t="s">
        <v>495</v>
      </c>
      <c r="C286" s="391" t="s">
        <v>1297</v>
      </c>
      <c r="D286" s="371">
        <v>6692.8727799999997</v>
      </c>
      <c r="E286" s="371">
        <v>6692.8727799999988</v>
      </c>
      <c r="F286" s="339">
        <f t="shared" si="12"/>
        <v>0</v>
      </c>
      <c r="G286" s="371">
        <v>6692.8727799999988</v>
      </c>
      <c r="H286" s="371">
        <v>6692.8727799999988</v>
      </c>
      <c r="I286" s="339">
        <f t="shared" si="13"/>
        <v>100</v>
      </c>
      <c r="J286" s="373"/>
      <c r="K286" s="371">
        <v>0</v>
      </c>
      <c r="L286" s="371">
        <v>6692.8727799999988</v>
      </c>
      <c r="M286" s="91"/>
      <c r="N286" s="109"/>
    </row>
    <row r="287" spans="1:16" s="108" customFormat="1" ht="17.649999999999999" customHeight="1" x14ac:dyDescent="0.25">
      <c r="A287" s="369">
        <v>11</v>
      </c>
      <c r="B287" s="200" t="s">
        <v>495</v>
      </c>
      <c r="C287" s="391" t="s">
        <v>1298</v>
      </c>
      <c r="D287" s="371">
        <v>3223.6599119999996</v>
      </c>
      <c r="E287" s="371">
        <v>3223.6599119999996</v>
      </c>
      <c r="F287" s="339">
        <f t="shared" si="12"/>
        <v>0</v>
      </c>
      <c r="G287" s="371">
        <v>3224.4137199999996</v>
      </c>
      <c r="H287" s="371">
        <v>3224.4137199999996</v>
      </c>
      <c r="I287" s="339">
        <f t="shared" si="13"/>
        <v>100.02338360809074</v>
      </c>
      <c r="J287" s="373"/>
      <c r="K287" s="371">
        <v>0</v>
      </c>
      <c r="L287" s="371">
        <v>3224.4137199999996</v>
      </c>
      <c r="M287" s="91"/>
      <c r="N287" s="109"/>
    </row>
    <row r="288" spans="1:16" s="108" customFormat="1" ht="17.649999999999999" customHeight="1" x14ac:dyDescent="0.25">
      <c r="A288" s="369">
        <v>12</v>
      </c>
      <c r="B288" s="200" t="s">
        <v>495</v>
      </c>
      <c r="C288" s="391" t="s">
        <v>1299</v>
      </c>
      <c r="D288" s="371">
        <v>5724.2294999999995</v>
      </c>
      <c r="E288" s="371">
        <v>5724.2294999999995</v>
      </c>
      <c r="F288" s="339">
        <f t="shared" si="12"/>
        <v>0</v>
      </c>
      <c r="G288" s="371">
        <v>5724.2294999999995</v>
      </c>
      <c r="H288" s="371">
        <v>5724.2294999999995</v>
      </c>
      <c r="I288" s="339">
        <f t="shared" si="13"/>
        <v>100</v>
      </c>
      <c r="J288" s="373"/>
      <c r="K288" s="371">
        <v>0</v>
      </c>
      <c r="L288" s="371">
        <v>5724.2294999999995</v>
      </c>
      <c r="M288" s="91"/>
      <c r="N288" s="109"/>
    </row>
    <row r="289" spans="1:14" s="108" customFormat="1" ht="17.649999999999999" customHeight="1" x14ac:dyDescent="0.25">
      <c r="A289" s="369">
        <v>13</v>
      </c>
      <c r="B289" s="200" t="s">
        <v>1287</v>
      </c>
      <c r="C289" s="391" t="s">
        <v>1300</v>
      </c>
      <c r="D289" s="371">
        <v>5711.0943955999992</v>
      </c>
      <c r="E289" s="371">
        <v>5711.0943955999992</v>
      </c>
      <c r="F289" s="339">
        <f t="shared" si="12"/>
        <v>0</v>
      </c>
      <c r="G289" s="371">
        <v>5711.9801200000002</v>
      </c>
      <c r="H289" s="371">
        <v>5711.9801200000002</v>
      </c>
      <c r="I289" s="339">
        <f t="shared" si="13"/>
        <v>100.01550883838802</v>
      </c>
      <c r="J289" s="373"/>
      <c r="K289" s="371">
        <v>0</v>
      </c>
      <c r="L289" s="371">
        <v>5711.9801200000002</v>
      </c>
      <c r="M289" s="91"/>
      <c r="N289" s="109"/>
    </row>
    <row r="290" spans="1:14" s="108" customFormat="1" ht="17.649999999999999" customHeight="1" x14ac:dyDescent="0.25">
      <c r="A290" s="369">
        <v>15</v>
      </c>
      <c r="B290" s="200" t="s">
        <v>495</v>
      </c>
      <c r="C290" s="391" t="s">
        <v>1301</v>
      </c>
      <c r="D290" s="371">
        <v>10165.908886576068</v>
      </c>
      <c r="E290" s="371">
        <v>10165.908886795198</v>
      </c>
      <c r="F290" s="339">
        <f t="shared" si="12"/>
        <v>2.1555450757659855E-9</v>
      </c>
      <c r="G290" s="371">
        <v>10165.908887041542</v>
      </c>
      <c r="H290" s="371">
        <v>10165.908887041542</v>
      </c>
      <c r="I290" s="339">
        <f t="shared" si="13"/>
        <v>100.00000000242323</v>
      </c>
      <c r="J290" s="373"/>
      <c r="K290" s="371">
        <v>0</v>
      </c>
      <c r="L290" s="371">
        <v>10165.908887041542</v>
      </c>
      <c r="M290" s="91"/>
      <c r="N290" s="109"/>
    </row>
    <row r="291" spans="1:14" s="108" customFormat="1" ht="17.649999999999999" customHeight="1" x14ac:dyDescent="0.25">
      <c r="A291" s="369">
        <v>16</v>
      </c>
      <c r="B291" s="200" t="s">
        <v>495</v>
      </c>
      <c r="C291" s="391" t="s">
        <v>1302</v>
      </c>
      <c r="D291" s="371">
        <v>3202.4059941359296</v>
      </c>
      <c r="E291" s="371">
        <v>3202.4059939168001</v>
      </c>
      <c r="F291" s="339">
        <f t="shared" si="12"/>
        <v>-6.8426544430622016E-9</v>
      </c>
      <c r="G291" s="371">
        <v>3202.4059939168001</v>
      </c>
      <c r="H291" s="371">
        <v>3202.4059936704571</v>
      </c>
      <c r="I291" s="339">
        <f t="shared" si="13"/>
        <v>99.999999992307565</v>
      </c>
      <c r="J291" s="373"/>
      <c r="K291" s="371">
        <v>0</v>
      </c>
      <c r="L291" s="371">
        <v>3202.4059936704571</v>
      </c>
      <c r="M291" s="91"/>
      <c r="N291" s="109"/>
    </row>
    <row r="292" spans="1:14" s="108" customFormat="1" ht="17.649999999999999" customHeight="1" x14ac:dyDescent="0.25">
      <c r="A292" s="369">
        <v>17</v>
      </c>
      <c r="B292" s="200" t="s">
        <v>495</v>
      </c>
      <c r="C292" s="391" t="s">
        <v>1303</v>
      </c>
      <c r="D292" s="371">
        <v>6395.20839875193</v>
      </c>
      <c r="E292" s="371">
        <v>6395.208398532799</v>
      </c>
      <c r="F292" s="339">
        <f t="shared" si="12"/>
        <v>-3.4264786563653615E-9</v>
      </c>
      <c r="G292" s="371">
        <v>6395.208398532799</v>
      </c>
      <c r="H292" s="371">
        <v>6396.0608799999991</v>
      </c>
      <c r="I292" s="339">
        <f t="shared" si="13"/>
        <v>100.01333000293462</v>
      </c>
      <c r="J292" s="392"/>
      <c r="K292" s="371">
        <v>0</v>
      </c>
      <c r="L292" s="371">
        <v>6396.0608799999991</v>
      </c>
      <c r="M292" s="91"/>
      <c r="N292" s="109"/>
    </row>
    <row r="293" spans="1:14" s="108" customFormat="1" ht="17.649999999999999" customHeight="1" x14ac:dyDescent="0.25">
      <c r="A293" s="369">
        <v>18</v>
      </c>
      <c r="B293" s="200" t="s">
        <v>495</v>
      </c>
      <c r="C293" s="391" t="s">
        <v>1304</v>
      </c>
      <c r="D293" s="371">
        <v>5029.8909777098606</v>
      </c>
      <c r="E293" s="371">
        <v>5029.8909772715997</v>
      </c>
      <c r="F293" s="339">
        <f t="shared" si="12"/>
        <v>-8.7131297732412349E-9</v>
      </c>
      <c r="G293" s="371">
        <v>5029.8909772715997</v>
      </c>
      <c r="H293" s="371">
        <v>5029.8909773947707</v>
      </c>
      <c r="I293" s="339">
        <f t="shared" si="13"/>
        <v>100.00000000244877</v>
      </c>
      <c r="J293" s="392"/>
      <c r="K293" s="371">
        <v>0</v>
      </c>
      <c r="L293" s="371">
        <v>5029.8909773947707</v>
      </c>
      <c r="M293" s="91"/>
      <c r="N293" s="109"/>
    </row>
    <row r="294" spans="1:14" s="108" customFormat="1" ht="17.649999999999999" customHeight="1" x14ac:dyDescent="0.25">
      <c r="A294" s="369">
        <v>19</v>
      </c>
      <c r="B294" s="200" t="s">
        <v>495</v>
      </c>
      <c r="C294" s="391" t="s">
        <v>1305</v>
      </c>
      <c r="D294" s="371">
        <v>10937.901166786</v>
      </c>
      <c r="E294" s="371">
        <v>10937.901166786</v>
      </c>
      <c r="F294" s="339">
        <f t="shared" si="12"/>
        <v>0</v>
      </c>
      <c r="G294" s="371">
        <v>10937.754079999999</v>
      </c>
      <c r="H294" s="371">
        <v>10937.754079999999</v>
      </c>
      <c r="I294" s="339">
        <f t="shared" si="13"/>
        <v>99.998655255850665</v>
      </c>
      <c r="J294" s="393"/>
      <c r="K294" s="371">
        <v>0</v>
      </c>
      <c r="L294" s="371">
        <v>10937.754079999999</v>
      </c>
      <c r="M294" s="91"/>
      <c r="N294" s="109"/>
    </row>
    <row r="295" spans="1:14" s="108" customFormat="1" ht="17.649999999999999" customHeight="1" x14ac:dyDescent="0.25">
      <c r="A295" s="369">
        <v>20</v>
      </c>
      <c r="B295" s="200" t="s">
        <v>495</v>
      </c>
      <c r="C295" s="391" t="s">
        <v>1306</v>
      </c>
      <c r="D295" s="371">
        <v>10770.849587454</v>
      </c>
      <c r="E295" s="371">
        <v>10770.849587454</v>
      </c>
      <c r="F295" s="339">
        <f t="shared" si="12"/>
        <v>0</v>
      </c>
      <c r="G295" s="371">
        <v>10770.849587454</v>
      </c>
      <c r="H295" s="371">
        <v>10770.849588069854</v>
      </c>
      <c r="I295" s="339">
        <f t="shared" si="13"/>
        <v>100.00000000571778</v>
      </c>
      <c r="J295" s="393"/>
      <c r="K295" s="371">
        <v>0</v>
      </c>
      <c r="L295" s="371">
        <v>10770.849588069854</v>
      </c>
      <c r="M295" s="91"/>
      <c r="N295" s="109"/>
    </row>
    <row r="296" spans="1:14" s="108" customFormat="1" ht="17.649999999999999" customHeight="1" x14ac:dyDescent="0.25">
      <c r="A296" s="369">
        <v>21</v>
      </c>
      <c r="B296" s="200" t="s">
        <v>495</v>
      </c>
      <c r="C296" s="391" t="s">
        <v>1307</v>
      </c>
      <c r="D296" s="371">
        <v>9102.9552556800008</v>
      </c>
      <c r="E296" s="371">
        <v>9102.955255679999</v>
      </c>
      <c r="F296" s="339">
        <f t="shared" si="12"/>
        <v>0</v>
      </c>
      <c r="G296" s="371">
        <v>9102.955255679999</v>
      </c>
      <c r="H296" s="371">
        <v>9102.2315999999992</v>
      </c>
      <c r="I296" s="339">
        <f t="shared" si="13"/>
        <v>99.992050321465129</v>
      </c>
      <c r="J296" s="393"/>
      <c r="K296" s="371">
        <v>0</v>
      </c>
      <c r="L296" s="371">
        <v>9102.2315999999992</v>
      </c>
      <c r="M296" s="91"/>
      <c r="N296" s="109"/>
    </row>
    <row r="297" spans="1:14" s="108" customFormat="1" ht="17.649999999999999" customHeight="1" x14ac:dyDescent="0.25">
      <c r="A297" s="369">
        <v>24</v>
      </c>
      <c r="B297" s="200" t="s">
        <v>495</v>
      </c>
      <c r="C297" s="391" t="s">
        <v>1308</v>
      </c>
      <c r="D297" s="371">
        <v>5038.4146989220008</v>
      </c>
      <c r="E297" s="371">
        <v>5038.4146989219989</v>
      </c>
      <c r="F297" s="339">
        <f t="shared" si="12"/>
        <v>0</v>
      </c>
      <c r="G297" s="371">
        <v>5038.4146989219989</v>
      </c>
      <c r="H297" s="371">
        <v>5039.2064799999989</v>
      </c>
      <c r="I297" s="339">
        <f t="shared" si="13"/>
        <v>100.01571488504449</v>
      </c>
      <c r="J297" s="393"/>
      <c r="K297" s="371">
        <v>0</v>
      </c>
      <c r="L297" s="371">
        <v>5039.2064799999989</v>
      </c>
      <c r="M297" s="91"/>
      <c r="N297" s="109"/>
    </row>
    <row r="298" spans="1:14" s="108" customFormat="1" ht="17.649999999999999" customHeight="1" x14ac:dyDescent="0.25">
      <c r="A298" s="369">
        <v>25</v>
      </c>
      <c r="B298" s="200" t="s">
        <v>495</v>
      </c>
      <c r="C298" s="391" t="s">
        <v>1309</v>
      </c>
      <c r="D298" s="371">
        <v>5558.4943893661393</v>
      </c>
      <c r="E298" s="371">
        <v>5558.4943898043994</v>
      </c>
      <c r="F298" s="339">
        <f t="shared" si="12"/>
        <v>7.8845090456525213E-9</v>
      </c>
      <c r="G298" s="371">
        <v>5559.3339999999998</v>
      </c>
      <c r="H298" s="371">
        <v>5559.3339999999998</v>
      </c>
      <c r="I298" s="339">
        <f t="shared" si="13"/>
        <v>100.01510499312801</v>
      </c>
      <c r="J298" s="393"/>
      <c r="K298" s="371">
        <v>0</v>
      </c>
      <c r="L298" s="371">
        <v>5559.3339999999998</v>
      </c>
      <c r="M298" s="91"/>
      <c r="N298" s="109"/>
    </row>
    <row r="299" spans="1:14" s="108" customFormat="1" ht="17.649999999999999" customHeight="1" x14ac:dyDescent="0.25">
      <c r="A299" s="369">
        <v>26</v>
      </c>
      <c r="B299" s="200" t="s">
        <v>495</v>
      </c>
      <c r="C299" s="391" t="s">
        <v>1310</v>
      </c>
      <c r="D299" s="371">
        <v>5007.916041398139</v>
      </c>
      <c r="E299" s="371">
        <v>5007.916041836399</v>
      </c>
      <c r="F299" s="339">
        <f t="shared" si="12"/>
        <v>8.7513569724251283E-9</v>
      </c>
      <c r="G299" s="371">
        <v>5007.916041836399</v>
      </c>
      <c r="H299" s="371">
        <v>5007.9160417132289</v>
      </c>
      <c r="I299" s="339">
        <f t="shared" si="13"/>
        <v>99.999999997540485</v>
      </c>
      <c r="J299" s="393"/>
      <c r="K299" s="371">
        <v>0</v>
      </c>
      <c r="L299" s="371">
        <v>5007.9160417132289</v>
      </c>
      <c r="M299" s="91"/>
      <c r="N299" s="109"/>
    </row>
    <row r="300" spans="1:14" s="108" customFormat="1" ht="17.649999999999999" customHeight="1" x14ac:dyDescent="0.25">
      <c r="A300" s="369">
        <v>28</v>
      </c>
      <c r="B300" s="200" t="s">
        <v>561</v>
      </c>
      <c r="C300" s="391" t="s">
        <v>1311</v>
      </c>
      <c r="D300" s="371">
        <v>8865.4303362539304</v>
      </c>
      <c r="E300" s="371">
        <v>8865.4303360347985</v>
      </c>
      <c r="F300" s="339">
        <f t="shared" si="12"/>
        <v>-2.4717508040339453E-9</v>
      </c>
      <c r="G300" s="371">
        <v>8865.4303360347985</v>
      </c>
      <c r="H300" s="371">
        <v>8864.782079999999</v>
      </c>
      <c r="I300" s="339">
        <f t="shared" si="13"/>
        <v>99.992687822133519</v>
      </c>
      <c r="J300" s="393"/>
      <c r="K300" s="371">
        <v>0</v>
      </c>
      <c r="L300" s="371">
        <v>8864.782079999999</v>
      </c>
      <c r="M300" s="91"/>
      <c r="N300" s="109"/>
    </row>
    <row r="301" spans="1:14" s="108" customFormat="1" ht="17.649999999999999" customHeight="1" x14ac:dyDescent="0.25">
      <c r="A301" s="369">
        <v>29</v>
      </c>
      <c r="B301" s="200" t="s">
        <v>495</v>
      </c>
      <c r="C301" s="391" t="s">
        <v>594</v>
      </c>
      <c r="D301" s="371">
        <v>9075.5844871999998</v>
      </c>
      <c r="E301" s="371">
        <v>9075.5844871999998</v>
      </c>
      <c r="F301" s="339">
        <f t="shared" si="12"/>
        <v>0</v>
      </c>
      <c r="G301" s="371">
        <v>9075.5844871999998</v>
      </c>
      <c r="H301" s="371">
        <v>9075.8483199999991</v>
      </c>
      <c r="I301" s="339">
        <f t="shared" si="13"/>
        <v>100.00290706125176</v>
      </c>
      <c r="J301" s="393"/>
      <c r="K301" s="371">
        <v>0</v>
      </c>
      <c r="L301" s="371">
        <v>9075.8483199999991</v>
      </c>
      <c r="M301" s="91"/>
      <c r="N301" s="109"/>
    </row>
    <row r="302" spans="1:14" s="108" customFormat="1" ht="17.649999999999999" customHeight="1" x14ac:dyDescent="0.25">
      <c r="A302" s="369">
        <v>31</v>
      </c>
      <c r="B302" s="200" t="s">
        <v>1312</v>
      </c>
      <c r="C302" s="391" t="s">
        <v>1313</v>
      </c>
      <c r="D302" s="371">
        <v>3017.3672553859997</v>
      </c>
      <c r="E302" s="371">
        <v>3017.3672553859997</v>
      </c>
      <c r="F302" s="339">
        <f t="shared" si="12"/>
        <v>0</v>
      </c>
      <c r="G302" s="371">
        <v>3017.3672553859997</v>
      </c>
      <c r="H302" s="371">
        <v>3017.1165199999996</v>
      </c>
      <c r="I302" s="339">
        <f t="shared" si="13"/>
        <v>99.991690259594606</v>
      </c>
      <c r="J302" s="393"/>
      <c r="K302" s="371">
        <v>0</v>
      </c>
      <c r="L302" s="371">
        <v>3017.1165199999996</v>
      </c>
      <c r="M302" s="91"/>
      <c r="N302" s="109"/>
    </row>
    <row r="303" spans="1:14" s="108" customFormat="1" ht="17.649999999999999" customHeight="1" x14ac:dyDescent="0.25">
      <c r="A303" s="369">
        <v>33</v>
      </c>
      <c r="B303" s="200" t="s">
        <v>1312</v>
      </c>
      <c r="C303" s="391" t="s">
        <v>1314</v>
      </c>
      <c r="D303" s="371">
        <v>3046.4887429459995</v>
      </c>
      <c r="E303" s="371">
        <v>3046.4887429459995</v>
      </c>
      <c r="F303" s="339">
        <f t="shared" si="12"/>
        <v>0</v>
      </c>
      <c r="G303" s="371">
        <v>3046.4887429459995</v>
      </c>
      <c r="H303" s="371">
        <v>3047.2688399999997</v>
      </c>
      <c r="I303" s="339">
        <f t="shared" si="13"/>
        <v>100.02560643152896</v>
      </c>
      <c r="J303" s="393"/>
      <c r="K303" s="371">
        <v>0</v>
      </c>
      <c r="L303" s="371">
        <v>3047.2688399999997</v>
      </c>
      <c r="M303" s="91"/>
      <c r="N303" s="109"/>
    </row>
    <row r="304" spans="1:14" s="108" customFormat="1" ht="17.649999999999999" customHeight="1" x14ac:dyDescent="0.25">
      <c r="A304" s="369">
        <v>34</v>
      </c>
      <c r="B304" s="200" t="s">
        <v>1312</v>
      </c>
      <c r="C304" s="391" t="s">
        <v>1315</v>
      </c>
      <c r="D304" s="371">
        <v>9484.8075713221388</v>
      </c>
      <c r="E304" s="371">
        <v>9484.8075717603988</v>
      </c>
      <c r="F304" s="339">
        <f t="shared" si="12"/>
        <v>4.6206594106479315E-9</v>
      </c>
      <c r="G304" s="371">
        <v>9484.8075717603988</v>
      </c>
      <c r="H304" s="371">
        <v>9484.7891600000003</v>
      </c>
      <c r="I304" s="339">
        <f t="shared" si="13"/>
        <v>99.999805881561016</v>
      </c>
      <c r="J304" s="393"/>
      <c r="K304" s="371">
        <v>0</v>
      </c>
      <c r="L304" s="371">
        <v>9484.7891600000003</v>
      </c>
      <c r="M304" s="91"/>
      <c r="N304" s="109"/>
    </row>
    <row r="305" spans="1:14" s="108" customFormat="1" ht="17.649999999999999" customHeight="1" x14ac:dyDescent="0.25">
      <c r="A305" s="369">
        <v>36</v>
      </c>
      <c r="B305" s="200" t="s">
        <v>495</v>
      </c>
      <c r="C305" s="391" t="s">
        <v>1316</v>
      </c>
      <c r="D305" s="371">
        <v>4968.1141506858594</v>
      </c>
      <c r="E305" s="371">
        <v>4968.1141502475994</v>
      </c>
      <c r="F305" s="339">
        <f t="shared" si="12"/>
        <v>-8.8214591187352198E-9</v>
      </c>
      <c r="G305" s="371">
        <v>4968.1141502475994</v>
      </c>
      <c r="H305" s="371">
        <v>4967.5947200000001</v>
      </c>
      <c r="I305" s="339">
        <f t="shared" si="13"/>
        <v>99.989544719950246</v>
      </c>
      <c r="J305" s="393"/>
      <c r="K305" s="371">
        <v>0</v>
      </c>
      <c r="L305" s="371">
        <v>4967.5947200000001</v>
      </c>
      <c r="M305" s="91"/>
      <c r="N305" s="109"/>
    </row>
    <row r="306" spans="1:14" s="108" customFormat="1" ht="17.649999999999999" customHeight="1" x14ac:dyDescent="0.25">
      <c r="A306" s="369">
        <v>38</v>
      </c>
      <c r="B306" s="200" t="s">
        <v>495</v>
      </c>
      <c r="C306" s="391" t="s">
        <v>1317</v>
      </c>
      <c r="D306" s="371">
        <v>19388.479187851859</v>
      </c>
      <c r="E306" s="371">
        <v>19388.479187413599</v>
      </c>
      <c r="F306" s="339">
        <f t="shared" si="12"/>
        <v>-2.2604069727094611E-9</v>
      </c>
      <c r="G306" s="371">
        <v>10597.9790061112</v>
      </c>
      <c r="H306" s="371">
        <v>10597.9790061112</v>
      </c>
      <c r="I306" s="339">
        <f t="shared" si="13"/>
        <v>54.661218673567134</v>
      </c>
      <c r="J306" s="393"/>
      <c r="K306" s="371">
        <v>10597.9790061112</v>
      </c>
      <c r="L306" s="371">
        <v>0</v>
      </c>
      <c r="M306" s="91"/>
      <c r="N306" s="109"/>
    </row>
    <row r="307" spans="1:14" s="108" customFormat="1" ht="17.649999999999999" customHeight="1" x14ac:dyDescent="0.25">
      <c r="A307" s="369">
        <v>40</v>
      </c>
      <c r="B307" s="200" t="s">
        <v>1312</v>
      </c>
      <c r="C307" s="391" t="s">
        <v>1318</v>
      </c>
      <c r="D307" s="371">
        <v>10607.111842315999</v>
      </c>
      <c r="E307" s="371">
        <v>10607.111842315999</v>
      </c>
      <c r="F307" s="339">
        <f t="shared" si="12"/>
        <v>0</v>
      </c>
      <c r="G307" s="371">
        <v>2969.1976050219996</v>
      </c>
      <c r="H307" s="371">
        <v>2969.1976050219996</v>
      </c>
      <c r="I307" s="339">
        <f t="shared" si="13"/>
        <v>27.992517182450044</v>
      </c>
      <c r="J307" s="393"/>
      <c r="K307" s="371">
        <v>0</v>
      </c>
      <c r="L307" s="371">
        <v>2969.1976050219996</v>
      </c>
      <c r="M307" s="91"/>
      <c r="N307" s="109"/>
    </row>
    <row r="308" spans="1:14" s="108" customFormat="1" ht="17.649999999999999" customHeight="1" x14ac:dyDescent="0.25">
      <c r="A308" s="369">
        <v>42</v>
      </c>
      <c r="B308" s="200" t="s">
        <v>495</v>
      </c>
      <c r="C308" s="391" t="s">
        <v>1319</v>
      </c>
      <c r="D308" s="371">
        <v>12355.222049801843</v>
      </c>
      <c r="E308" s="371">
        <v>12355.2220493636</v>
      </c>
      <c r="F308" s="339">
        <f t="shared" si="12"/>
        <v>-3.5470293369144201E-9</v>
      </c>
      <c r="G308" s="371">
        <v>6303.5966046767999</v>
      </c>
      <c r="H308" s="371">
        <v>6303.5966046767999</v>
      </c>
      <c r="I308" s="339">
        <f t="shared" si="13"/>
        <v>51.019694988011075</v>
      </c>
      <c r="J308" s="393"/>
      <c r="K308" s="371">
        <v>0</v>
      </c>
      <c r="L308" s="371">
        <v>6303.5966046767999</v>
      </c>
      <c r="M308" s="91"/>
      <c r="N308" s="109"/>
    </row>
    <row r="309" spans="1:14" s="108" customFormat="1" ht="14.25" x14ac:dyDescent="0.25">
      <c r="A309" s="369">
        <v>43</v>
      </c>
      <c r="B309" s="200" t="s">
        <v>495</v>
      </c>
      <c r="C309" s="391" t="s">
        <v>1320</v>
      </c>
      <c r="D309" s="371">
        <v>27757.936612405996</v>
      </c>
      <c r="E309" s="371">
        <v>27757.936612405996</v>
      </c>
      <c r="F309" s="339">
        <f t="shared" si="12"/>
        <v>0</v>
      </c>
      <c r="G309" s="371">
        <v>6510.2196176467996</v>
      </c>
      <c r="H309" s="371">
        <v>6510.2196176467996</v>
      </c>
      <c r="I309" s="339">
        <f t="shared" si="13"/>
        <v>23.453543066083498</v>
      </c>
      <c r="J309" s="393"/>
      <c r="K309" s="371">
        <v>0</v>
      </c>
      <c r="L309" s="371">
        <v>6510.2196176467996</v>
      </c>
      <c r="M309" s="91"/>
      <c r="N309" s="109"/>
    </row>
    <row r="310" spans="1:14" s="108" customFormat="1" ht="15" thickBot="1" x14ac:dyDescent="0.3">
      <c r="A310" s="394">
        <v>45</v>
      </c>
      <c r="B310" s="395" t="s">
        <v>495</v>
      </c>
      <c r="C310" s="396" t="s">
        <v>1321</v>
      </c>
      <c r="D310" s="397">
        <v>11888.937357799912</v>
      </c>
      <c r="E310" s="397">
        <v>11888.937357580799</v>
      </c>
      <c r="F310" s="349">
        <f t="shared" si="12"/>
        <v>-1.8430057480145479E-9</v>
      </c>
      <c r="G310" s="397">
        <v>7064.6325303751992</v>
      </c>
      <c r="H310" s="397">
        <v>7064.6325303751992</v>
      </c>
      <c r="I310" s="349">
        <f t="shared" si="13"/>
        <v>59.421900527304437</v>
      </c>
      <c r="J310" s="398"/>
      <c r="K310" s="397">
        <v>7064.6325303751992</v>
      </c>
      <c r="L310" s="397">
        <v>0</v>
      </c>
      <c r="M310" s="91"/>
      <c r="N310" s="109"/>
    </row>
    <row r="311" spans="1:14" ht="15" customHeight="1" x14ac:dyDescent="0.25">
      <c r="A311" s="254" t="s">
        <v>1480</v>
      </c>
      <c r="B311" s="254"/>
      <c r="C311" s="254"/>
      <c r="D311" s="254"/>
      <c r="E311" s="254"/>
      <c r="F311" s="254"/>
      <c r="G311" s="254"/>
      <c r="H311" s="254"/>
      <c r="I311" s="254"/>
      <c r="J311" s="254"/>
      <c r="K311" s="254"/>
      <c r="L311" s="254"/>
    </row>
    <row r="312" spans="1:14" ht="15" customHeight="1" x14ac:dyDescent="0.25">
      <c r="A312" s="254" t="s">
        <v>773</v>
      </c>
      <c r="B312" s="254"/>
      <c r="C312" s="254"/>
      <c r="D312" s="254"/>
      <c r="E312" s="254"/>
      <c r="F312" s="254"/>
      <c r="G312" s="254"/>
      <c r="H312" s="254"/>
      <c r="I312" s="254"/>
      <c r="J312" s="254"/>
      <c r="K312" s="254"/>
      <c r="L312" s="254"/>
      <c r="N312" s="114"/>
    </row>
    <row r="313" spans="1:14" s="92" customFormat="1" ht="15" customHeight="1" x14ac:dyDescent="0.25">
      <c r="A313" s="310" t="s">
        <v>1322</v>
      </c>
      <c r="B313" s="310"/>
      <c r="C313" s="310"/>
      <c r="D313" s="310"/>
      <c r="E313" s="310"/>
      <c r="F313" s="310"/>
      <c r="G313" s="310"/>
      <c r="H313" s="310"/>
      <c r="I313" s="310"/>
      <c r="J313" s="310"/>
      <c r="K313" s="310"/>
      <c r="L313" s="310"/>
      <c r="M313" s="97"/>
    </row>
    <row r="314" spans="1:14" s="92" customFormat="1" ht="15" customHeight="1" x14ac:dyDescent="0.25">
      <c r="A314" s="310" t="s">
        <v>772</v>
      </c>
      <c r="B314" s="171"/>
      <c r="C314" s="359"/>
      <c r="D314" s="310"/>
      <c r="E314" s="310"/>
      <c r="F314" s="310"/>
      <c r="G314" s="310"/>
      <c r="H314" s="310"/>
      <c r="I314" s="310"/>
      <c r="J314" s="310"/>
      <c r="K314" s="310"/>
      <c r="L314" s="310"/>
      <c r="M314" s="97"/>
    </row>
    <row r="315" spans="1:14" ht="15" customHeight="1" x14ac:dyDescent="0.25">
      <c r="A315" s="360" t="s">
        <v>775</v>
      </c>
      <c r="B315" s="360"/>
      <c r="C315" s="360"/>
      <c r="D315" s="360"/>
      <c r="E315" s="360"/>
      <c r="F315" s="360"/>
      <c r="G315" s="360"/>
      <c r="H315" s="360"/>
      <c r="I315" s="360"/>
      <c r="J315" s="360"/>
      <c r="K315" s="360"/>
      <c r="L315" s="360"/>
    </row>
    <row r="316" spans="1:14" s="115" customFormat="1" ht="15" x14ac:dyDescent="0.25">
      <c r="A316" s="254"/>
      <c r="B316" s="237"/>
      <c r="C316" s="361"/>
      <c r="D316" s="254"/>
      <c r="E316" s="254"/>
      <c r="F316" s="254"/>
      <c r="G316" s="254"/>
      <c r="H316" s="254"/>
      <c r="I316" s="254"/>
      <c r="J316" s="254"/>
      <c r="K316" s="254"/>
      <c r="L316" s="254"/>
      <c r="M316" s="118"/>
    </row>
    <row r="317" spans="1:14" s="115" customFormat="1" ht="15" x14ac:dyDescent="0.25">
      <c r="B317" s="116"/>
      <c r="C317" s="117"/>
      <c r="D317" s="119"/>
      <c r="E317" s="119"/>
      <c r="F317" s="119"/>
      <c r="G317" s="119"/>
      <c r="H317" s="119"/>
      <c r="I317" s="119"/>
      <c r="J317" s="119"/>
      <c r="K317" s="119"/>
      <c r="L317" s="119"/>
      <c r="M317" s="118"/>
    </row>
    <row r="318" spans="1:14" s="115" customFormat="1" ht="15" x14ac:dyDescent="0.25">
      <c r="B318" s="116"/>
      <c r="C318" s="117"/>
      <c r="D318" s="119"/>
      <c r="E318" s="119"/>
      <c r="F318" s="119"/>
      <c r="G318" s="119"/>
      <c r="H318" s="119"/>
      <c r="I318" s="119"/>
      <c r="J318" s="119"/>
      <c r="K318" s="119"/>
      <c r="L318" s="119"/>
      <c r="M318" s="118"/>
    </row>
    <row r="319" spans="1:14" s="115" customFormat="1" ht="15" x14ac:dyDescent="0.25">
      <c r="B319" s="116"/>
      <c r="C319" s="117"/>
      <c r="D319" s="119"/>
      <c r="E319" s="119"/>
      <c r="F319" s="119"/>
      <c r="G319" s="119"/>
      <c r="H319" s="119"/>
      <c r="I319" s="119"/>
      <c r="J319" s="119"/>
      <c r="K319" s="119"/>
      <c r="L319" s="119"/>
      <c r="M319" s="118"/>
    </row>
    <row r="320" spans="1:14" s="115" customFormat="1" ht="15" x14ac:dyDescent="0.25">
      <c r="B320" s="116"/>
      <c r="C320" s="117"/>
      <c r="D320" s="120"/>
      <c r="E320" s="120"/>
      <c r="G320" s="120"/>
      <c r="H320" s="120"/>
      <c r="K320" s="120"/>
      <c r="L320" s="120"/>
      <c r="M320" s="118"/>
    </row>
    <row r="321" spans="1:16" x14ac:dyDescent="0.25">
      <c r="A321" s="73"/>
      <c r="B321" s="121"/>
      <c r="C321" s="122"/>
      <c r="D321" s="123"/>
      <c r="E321" s="123"/>
      <c r="F321" s="123"/>
      <c r="G321" s="123"/>
      <c r="H321" s="123"/>
      <c r="I321" s="123"/>
      <c r="J321" s="123"/>
      <c r="K321" s="123"/>
      <c r="L321" s="123"/>
    </row>
    <row r="322" spans="1:16" x14ac:dyDescent="0.25">
      <c r="A322" s="73"/>
      <c r="B322" s="121"/>
      <c r="C322" s="122"/>
      <c r="D322" s="124"/>
      <c r="E322" s="124"/>
      <c r="F322" s="124"/>
      <c r="G322" s="124"/>
      <c r="H322" s="124"/>
      <c r="I322" s="124"/>
      <c r="J322" s="124"/>
      <c r="K322" s="124"/>
      <c r="L322" s="124"/>
    </row>
    <row r="323" spans="1:16" x14ac:dyDescent="0.25">
      <c r="A323" s="73"/>
      <c r="B323" s="121"/>
      <c r="C323" s="122"/>
      <c r="D323" s="73"/>
      <c r="E323" s="73"/>
      <c r="F323" s="73"/>
      <c r="G323" s="73"/>
      <c r="H323" s="73"/>
      <c r="I323" s="73"/>
      <c r="J323" s="73"/>
      <c r="K323" s="73"/>
      <c r="L323" s="73"/>
    </row>
    <row r="324" spans="1:16" x14ac:dyDescent="0.25">
      <c r="A324" s="73"/>
      <c r="B324" s="121"/>
      <c r="C324" s="122"/>
      <c r="D324" s="73"/>
      <c r="E324" s="73"/>
      <c r="F324" s="73"/>
      <c r="G324" s="73"/>
      <c r="H324" s="73"/>
      <c r="I324" s="73"/>
      <c r="J324" s="73"/>
      <c r="K324" s="73"/>
      <c r="L324" s="73"/>
    </row>
    <row r="325" spans="1:16" s="113" customFormat="1" x14ac:dyDescent="0.25">
      <c r="A325" s="73"/>
      <c r="B325" s="121"/>
      <c r="C325" s="122"/>
      <c r="D325" s="73"/>
      <c r="E325" s="73"/>
      <c r="F325" s="73"/>
      <c r="G325" s="73"/>
      <c r="H325" s="73"/>
      <c r="I325" s="73"/>
      <c r="J325" s="73"/>
      <c r="K325" s="73"/>
      <c r="L325" s="73"/>
      <c r="N325" s="73"/>
      <c r="O325" s="73"/>
      <c r="P325" s="73"/>
    </row>
    <row r="326" spans="1:16" s="113" customFormat="1" x14ac:dyDescent="0.25">
      <c r="A326" s="73"/>
      <c r="B326" s="121"/>
      <c r="C326" s="122"/>
      <c r="D326" s="73"/>
      <c r="E326" s="73"/>
      <c r="F326" s="73"/>
      <c r="G326" s="73"/>
      <c r="H326" s="73"/>
      <c r="I326" s="73"/>
      <c r="J326" s="73"/>
      <c r="K326" s="73"/>
      <c r="L326" s="73"/>
      <c r="N326" s="73"/>
      <c r="O326" s="73"/>
      <c r="P326" s="73"/>
    </row>
    <row r="327" spans="1:16" s="113" customFormat="1" x14ac:dyDescent="0.25">
      <c r="A327" s="73"/>
      <c r="B327" s="121"/>
      <c r="C327" s="122"/>
      <c r="D327" s="73"/>
      <c r="E327" s="73"/>
      <c r="F327" s="73"/>
      <c r="G327" s="73"/>
      <c r="H327" s="73"/>
      <c r="I327" s="73"/>
      <c r="J327" s="73"/>
      <c r="K327" s="73"/>
      <c r="L327" s="73"/>
      <c r="N327" s="73"/>
      <c r="O327" s="73"/>
      <c r="P327" s="73"/>
    </row>
    <row r="328" spans="1:16" s="113" customFormat="1" x14ac:dyDescent="0.25">
      <c r="A328" s="73"/>
      <c r="B328" s="121"/>
      <c r="C328" s="122"/>
      <c r="D328" s="73"/>
      <c r="E328" s="73"/>
      <c r="F328" s="73"/>
      <c r="G328" s="73"/>
      <c r="H328" s="73"/>
      <c r="I328" s="73"/>
      <c r="J328" s="73"/>
      <c r="K328" s="73"/>
      <c r="L328" s="73"/>
      <c r="N328" s="73"/>
      <c r="O328" s="73"/>
      <c r="P328" s="73"/>
    </row>
    <row r="329" spans="1:16" s="113" customFormat="1" x14ac:dyDescent="0.25">
      <c r="A329" s="73"/>
      <c r="B329" s="121"/>
      <c r="C329" s="122"/>
      <c r="D329" s="73"/>
      <c r="E329" s="73"/>
      <c r="F329" s="73"/>
      <c r="G329" s="73"/>
      <c r="H329" s="73"/>
      <c r="I329" s="73"/>
      <c r="J329" s="73"/>
      <c r="K329" s="73"/>
      <c r="L329" s="73"/>
      <c r="N329" s="73"/>
      <c r="O329" s="73"/>
      <c r="P329" s="73"/>
    </row>
    <row r="330" spans="1:16" s="113" customFormat="1" x14ac:dyDescent="0.25">
      <c r="A330" s="73"/>
      <c r="B330" s="121"/>
      <c r="C330" s="122"/>
      <c r="D330" s="73"/>
      <c r="E330" s="73"/>
      <c r="F330" s="73"/>
      <c r="G330" s="73"/>
      <c r="H330" s="73"/>
      <c r="I330" s="73"/>
      <c r="J330" s="73"/>
      <c r="K330" s="73"/>
      <c r="L330" s="73"/>
      <c r="N330" s="73"/>
      <c r="O330" s="73"/>
      <c r="P330" s="73"/>
    </row>
    <row r="331" spans="1:16" s="113" customFormat="1" x14ac:dyDescent="0.25">
      <c r="A331" s="73"/>
      <c r="B331" s="121"/>
      <c r="C331" s="122"/>
      <c r="D331" s="73"/>
      <c r="E331" s="73"/>
      <c r="F331" s="73"/>
      <c r="G331" s="73"/>
      <c r="H331" s="73"/>
      <c r="I331" s="73"/>
      <c r="J331" s="73"/>
      <c r="K331" s="73"/>
      <c r="L331" s="73"/>
      <c r="N331" s="73"/>
      <c r="O331" s="73"/>
      <c r="P331" s="73"/>
    </row>
    <row r="332" spans="1:16" s="113" customFormat="1" x14ac:dyDescent="0.25">
      <c r="A332" s="73"/>
      <c r="B332" s="121"/>
      <c r="C332" s="122"/>
      <c r="D332" s="73"/>
      <c r="E332" s="73"/>
      <c r="F332" s="73"/>
      <c r="G332" s="73"/>
      <c r="H332" s="73"/>
      <c r="I332" s="73"/>
      <c r="J332" s="73"/>
      <c r="K332" s="73"/>
      <c r="L332" s="73"/>
      <c r="N332" s="73"/>
      <c r="O332" s="73"/>
      <c r="P332" s="73"/>
    </row>
    <row r="333" spans="1:16" s="113" customFormat="1" x14ac:dyDescent="0.25">
      <c r="A333" s="73"/>
      <c r="B333" s="121"/>
      <c r="C333" s="122"/>
      <c r="D333" s="73"/>
      <c r="E333" s="73"/>
      <c r="F333" s="73"/>
      <c r="G333" s="73"/>
      <c r="H333" s="73"/>
      <c r="I333" s="73"/>
      <c r="J333" s="73"/>
      <c r="K333" s="73"/>
      <c r="L333" s="73"/>
      <c r="N333" s="73"/>
      <c r="O333" s="73"/>
      <c r="P333" s="73"/>
    </row>
    <row r="334" spans="1:16" s="113" customFormat="1" x14ac:dyDescent="0.25">
      <c r="A334" s="73"/>
      <c r="B334" s="121"/>
      <c r="C334" s="122"/>
      <c r="D334" s="73"/>
      <c r="E334" s="73"/>
      <c r="F334" s="73"/>
      <c r="G334" s="73"/>
      <c r="H334" s="73"/>
      <c r="I334" s="73"/>
      <c r="J334" s="73"/>
      <c r="K334" s="73"/>
      <c r="L334" s="73"/>
      <c r="N334" s="73"/>
      <c r="O334" s="73"/>
      <c r="P334" s="73"/>
    </row>
    <row r="335" spans="1:16" s="113" customFormat="1" x14ac:dyDescent="0.25">
      <c r="A335" s="73"/>
      <c r="B335" s="121"/>
      <c r="C335" s="122"/>
      <c r="D335" s="73"/>
      <c r="E335" s="73"/>
      <c r="F335" s="73"/>
      <c r="G335" s="73"/>
      <c r="H335" s="73"/>
      <c r="I335" s="73"/>
      <c r="J335" s="73"/>
      <c r="K335" s="73"/>
      <c r="L335" s="73"/>
      <c r="N335" s="73"/>
      <c r="O335" s="73"/>
      <c r="P335" s="73"/>
    </row>
    <row r="336" spans="1:16" s="113" customFormat="1" x14ac:dyDescent="0.25">
      <c r="A336" s="73"/>
      <c r="B336" s="121"/>
      <c r="C336" s="122"/>
      <c r="D336" s="73"/>
      <c r="E336" s="73"/>
      <c r="F336" s="73"/>
      <c r="G336" s="73"/>
      <c r="H336" s="73"/>
      <c r="I336" s="73"/>
      <c r="J336" s="73"/>
      <c r="K336" s="73"/>
      <c r="L336" s="73"/>
      <c r="N336" s="73"/>
      <c r="O336" s="73"/>
      <c r="P336" s="73"/>
    </row>
    <row r="337" spans="1:16" s="113" customFormat="1" x14ac:dyDescent="0.25">
      <c r="A337" s="73"/>
      <c r="B337" s="121"/>
      <c r="C337" s="122"/>
      <c r="D337" s="73"/>
      <c r="E337" s="73"/>
      <c r="F337" s="73"/>
      <c r="G337" s="73"/>
      <c r="H337" s="73"/>
      <c r="I337" s="73"/>
      <c r="J337" s="73"/>
      <c r="K337" s="73"/>
      <c r="L337" s="73"/>
      <c r="N337" s="73"/>
      <c r="O337" s="73"/>
      <c r="P337" s="73"/>
    </row>
    <row r="338" spans="1:16" s="113" customFormat="1" x14ac:dyDescent="0.25">
      <c r="A338" s="73"/>
      <c r="B338" s="121"/>
      <c r="C338" s="122"/>
      <c r="D338" s="73"/>
      <c r="E338" s="73"/>
      <c r="F338" s="73"/>
      <c r="G338" s="73"/>
      <c r="H338" s="73"/>
      <c r="I338" s="73"/>
      <c r="J338" s="73"/>
      <c r="K338" s="73"/>
      <c r="L338" s="73"/>
      <c r="N338" s="73"/>
      <c r="O338" s="73"/>
      <c r="P338" s="73"/>
    </row>
    <row r="339" spans="1:16" s="113" customFormat="1" x14ac:dyDescent="0.25">
      <c r="A339" s="73"/>
      <c r="B339" s="121"/>
      <c r="C339" s="122"/>
      <c r="D339" s="73"/>
      <c r="E339" s="73"/>
      <c r="F339" s="73"/>
      <c r="G339" s="73"/>
      <c r="H339" s="73"/>
      <c r="I339" s="73"/>
      <c r="J339" s="73"/>
      <c r="K339" s="73"/>
      <c r="L339" s="73"/>
      <c r="N339" s="73"/>
      <c r="O339" s="73"/>
      <c r="P339" s="73"/>
    </row>
    <row r="340" spans="1:16" s="113" customFormat="1" x14ac:dyDescent="0.25">
      <c r="A340" s="73"/>
      <c r="B340" s="121"/>
      <c r="C340" s="122"/>
      <c r="D340" s="73"/>
      <c r="E340" s="73"/>
      <c r="F340" s="73"/>
      <c r="G340" s="73"/>
      <c r="H340" s="73"/>
      <c r="I340" s="73"/>
      <c r="J340" s="73"/>
      <c r="K340" s="73"/>
      <c r="L340" s="73"/>
      <c r="N340" s="73"/>
      <c r="O340" s="73"/>
      <c r="P340" s="73"/>
    </row>
    <row r="341" spans="1:16" s="113" customFormat="1" x14ac:dyDescent="0.25">
      <c r="A341" s="73"/>
      <c r="B341" s="121"/>
      <c r="C341" s="122"/>
      <c r="D341" s="73"/>
      <c r="E341" s="73"/>
      <c r="F341" s="73"/>
      <c r="G341" s="73"/>
      <c r="H341" s="73"/>
      <c r="I341" s="73"/>
      <c r="J341" s="73"/>
      <c r="K341" s="73"/>
      <c r="L341" s="73"/>
      <c r="N341" s="73"/>
      <c r="O341" s="73"/>
      <c r="P341" s="73"/>
    </row>
    <row r="342" spans="1:16" s="113" customFormat="1" x14ac:dyDescent="0.25">
      <c r="A342" s="73"/>
      <c r="B342" s="121"/>
      <c r="C342" s="122"/>
      <c r="D342" s="73"/>
      <c r="E342" s="73"/>
      <c r="F342" s="73"/>
      <c r="G342" s="73"/>
      <c r="H342" s="73"/>
      <c r="I342" s="73"/>
      <c r="J342" s="73"/>
      <c r="K342" s="73"/>
      <c r="L342" s="73"/>
      <c r="N342" s="73"/>
      <c r="O342" s="73"/>
      <c r="P342" s="73"/>
    </row>
    <row r="343" spans="1:16" s="113" customFormat="1" x14ac:dyDescent="0.25">
      <c r="A343" s="73"/>
      <c r="B343" s="121"/>
      <c r="C343" s="122"/>
      <c r="D343" s="73"/>
      <c r="E343" s="73"/>
      <c r="F343" s="73"/>
      <c r="G343" s="73"/>
      <c r="H343" s="73"/>
      <c r="I343" s="73"/>
      <c r="J343" s="73"/>
      <c r="K343" s="73"/>
      <c r="L343" s="73"/>
      <c r="N343" s="73"/>
      <c r="O343" s="73"/>
      <c r="P343" s="73"/>
    </row>
    <row r="344" spans="1:16" s="113" customFormat="1" x14ac:dyDescent="0.25">
      <c r="A344" s="73"/>
      <c r="B344" s="121"/>
      <c r="C344" s="122"/>
      <c r="D344" s="73"/>
      <c r="E344" s="73"/>
      <c r="F344" s="73"/>
      <c r="G344" s="73"/>
      <c r="H344" s="73"/>
      <c r="I344" s="73"/>
      <c r="J344" s="73"/>
      <c r="K344" s="73"/>
      <c r="L344" s="73"/>
      <c r="N344" s="73"/>
      <c r="O344" s="73"/>
      <c r="P344" s="73"/>
    </row>
    <row r="345" spans="1:16" s="113" customFormat="1" x14ac:dyDescent="0.25">
      <c r="A345" s="73"/>
      <c r="B345" s="121"/>
      <c r="C345" s="122"/>
      <c r="D345" s="73"/>
      <c r="E345" s="73"/>
      <c r="F345" s="73"/>
      <c r="G345" s="73"/>
      <c r="H345" s="73"/>
      <c r="I345" s="73"/>
      <c r="J345" s="73"/>
      <c r="K345" s="73"/>
      <c r="L345" s="73"/>
      <c r="N345" s="73"/>
      <c r="O345" s="73"/>
      <c r="P345" s="73"/>
    </row>
    <row r="346" spans="1:16" s="113" customFormat="1" x14ac:dyDescent="0.25">
      <c r="A346" s="73"/>
      <c r="B346" s="121"/>
      <c r="C346" s="122"/>
      <c r="D346" s="73"/>
      <c r="E346" s="73"/>
      <c r="F346" s="73"/>
      <c r="G346" s="73"/>
      <c r="H346" s="73"/>
      <c r="I346" s="73"/>
      <c r="J346" s="73"/>
      <c r="K346" s="73"/>
      <c r="L346" s="73"/>
      <c r="N346" s="73"/>
      <c r="O346" s="73"/>
      <c r="P346" s="73"/>
    </row>
    <row r="347" spans="1:16" s="113" customFormat="1" x14ac:dyDescent="0.25">
      <c r="A347" s="73"/>
      <c r="B347" s="121"/>
      <c r="C347" s="122"/>
      <c r="D347" s="73"/>
      <c r="E347" s="73"/>
      <c r="F347" s="73"/>
      <c r="G347" s="73"/>
      <c r="H347" s="73"/>
      <c r="I347" s="73"/>
      <c r="J347" s="73"/>
      <c r="K347" s="73"/>
      <c r="L347" s="73"/>
      <c r="N347" s="73"/>
      <c r="O347" s="73"/>
      <c r="P347" s="73"/>
    </row>
  </sheetData>
  <mergeCells count="15">
    <mergeCell ref="M3:P3"/>
    <mergeCell ref="A13:C13"/>
    <mergeCell ref="A14:C14"/>
    <mergeCell ref="A276:C276"/>
    <mergeCell ref="A1:C1"/>
    <mergeCell ref="A2:L2"/>
    <mergeCell ref="A3:F3"/>
    <mergeCell ref="G3:L3"/>
    <mergeCell ref="A9:A11"/>
    <mergeCell ref="B9:C11"/>
    <mergeCell ref="D9:F9"/>
    <mergeCell ref="G9:G10"/>
    <mergeCell ref="H9:I9"/>
    <mergeCell ref="K9:L9"/>
    <mergeCell ref="A4:L4"/>
  </mergeCells>
  <printOptions horizontalCentered="1"/>
  <pageMargins left="0.39370078740157483" right="0.39370078740157483" top="0.39370078740157483" bottom="0.39370078740157483" header="0" footer="0"/>
  <pageSetup scale="63" fitToHeight="4" orientation="landscape" r:id="rId1"/>
  <headerFooter alignWithMargins="0"/>
  <ignoredErrors>
    <ignoredError sqref="D11:G12 K11:P11 D13:E16 G13:G16" numberStoredAsText="1"/>
    <ignoredError sqref="F13:F16" numberStoredAsText="1" formula="1"/>
    <ignoredError sqref="F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1"/>
  <sheetViews>
    <sheetView showGridLines="0" zoomScaleNormal="100" zoomScaleSheetLayoutView="100" workbookViewId="0">
      <selection activeCell="A8" sqref="A8"/>
    </sheetView>
  </sheetViews>
  <sheetFormatPr baseColWidth="10" defaultColWidth="11.42578125" defaultRowHeight="12.75" x14ac:dyDescent="0.25"/>
  <cols>
    <col min="1" max="2" width="5" style="137" customWidth="1"/>
    <col min="3" max="3" width="46" style="137" customWidth="1"/>
    <col min="4" max="5" width="18.7109375" style="137" customWidth="1"/>
    <col min="6" max="6" width="1.5703125" style="137" customWidth="1"/>
    <col min="7" max="7" width="18.7109375" style="137" customWidth="1"/>
    <col min="8" max="10" width="13.7109375" style="137" customWidth="1"/>
    <col min="11" max="12" width="9.28515625" style="137" customWidth="1"/>
    <col min="13" max="13" width="12.42578125" style="137" customWidth="1"/>
    <col min="14" max="16384" width="11.42578125" style="137"/>
  </cols>
  <sheetData>
    <row r="1" spans="1:16" s="270" customFormat="1" ht="45" customHeight="1" x14ac:dyDescent="0.2">
      <c r="A1" s="471" t="s">
        <v>1437</v>
      </c>
      <c r="B1" s="471"/>
      <c r="C1" s="471"/>
      <c r="D1" s="154" t="s">
        <v>1439</v>
      </c>
      <c r="E1" s="154"/>
      <c r="F1" s="350"/>
      <c r="G1" s="350"/>
      <c r="H1" s="350"/>
      <c r="I1" s="350"/>
      <c r="J1" s="350"/>
      <c r="K1" s="350"/>
      <c r="L1" s="350"/>
      <c r="M1" s="350"/>
      <c r="N1" s="153"/>
    </row>
    <row r="2" spans="1:16" s="1" customFormat="1" ht="36" customHeight="1" thickBot="1" x14ac:dyDescent="0.45">
      <c r="A2" s="484" t="s">
        <v>1438</v>
      </c>
      <c r="B2" s="484"/>
      <c r="C2" s="484"/>
      <c r="D2" s="484"/>
      <c r="E2" s="484"/>
      <c r="F2" s="484"/>
      <c r="G2" s="484"/>
      <c r="H2" s="484"/>
      <c r="I2" s="484"/>
      <c r="J2" s="484"/>
      <c r="K2" s="484"/>
      <c r="L2" s="401"/>
      <c r="M2" s="9"/>
      <c r="N2" s="352"/>
      <c r="O2" s="352"/>
    </row>
    <row r="3" spans="1:16" customFormat="1" ht="6" customHeight="1" x14ac:dyDescent="0.4">
      <c r="A3" s="473"/>
      <c r="B3" s="473"/>
      <c r="C3" s="473"/>
      <c r="D3" s="473"/>
      <c r="E3" s="473"/>
      <c r="F3" s="473"/>
      <c r="G3" s="473"/>
      <c r="H3" s="473"/>
      <c r="I3" s="473"/>
      <c r="J3" s="473"/>
      <c r="K3" s="473"/>
      <c r="L3" s="510"/>
      <c r="M3" s="510"/>
      <c r="N3" s="510"/>
      <c r="O3" s="510"/>
    </row>
    <row r="4" spans="1:16" s="84" customFormat="1" ht="17.100000000000001" customHeight="1" x14ac:dyDescent="0.25">
      <c r="A4" s="404" t="s">
        <v>1466</v>
      </c>
      <c r="B4" s="404"/>
      <c r="C4" s="404"/>
      <c r="D4" s="404"/>
      <c r="E4" s="404"/>
      <c r="F4" s="404"/>
      <c r="G4" s="404"/>
      <c r="H4" s="404"/>
      <c r="I4" s="404"/>
      <c r="J4" s="404"/>
      <c r="K4" s="404"/>
      <c r="L4" s="404"/>
      <c r="M4" s="104"/>
      <c r="N4" s="104"/>
      <c r="O4" s="104"/>
      <c r="P4" s="104"/>
    </row>
    <row r="5" spans="1:16" s="84" customFormat="1" ht="17.100000000000001" customHeight="1" x14ac:dyDescent="0.25">
      <c r="A5" s="404" t="s">
        <v>1323</v>
      </c>
      <c r="B5" s="404"/>
      <c r="C5" s="404"/>
      <c r="D5" s="404"/>
      <c r="E5" s="404"/>
      <c r="F5" s="404"/>
      <c r="G5" s="404"/>
      <c r="H5" s="404"/>
      <c r="I5" s="404"/>
      <c r="J5" s="404"/>
      <c r="K5" s="404"/>
      <c r="L5" s="404"/>
      <c r="M5" s="128">
        <v>18.845199999999998</v>
      </c>
      <c r="N5" s="104"/>
      <c r="O5" s="104"/>
      <c r="P5" s="104"/>
    </row>
    <row r="6" spans="1:16" s="84" customFormat="1" ht="17.100000000000001" customHeight="1" x14ac:dyDescent="0.25">
      <c r="A6" s="404" t="s">
        <v>1</v>
      </c>
      <c r="B6" s="405"/>
      <c r="C6" s="404"/>
      <c r="D6" s="405"/>
      <c r="E6" s="404"/>
      <c r="F6" s="404"/>
      <c r="G6" s="405"/>
      <c r="H6" s="404"/>
      <c r="I6" s="405"/>
      <c r="J6" s="404"/>
      <c r="K6" s="405"/>
      <c r="L6" s="404"/>
      <c r="M6" s="524"/>
      <c r="N6" s="524"/>
      <c r="O6" s="524"/>
      <c r="P6" s="524"/>
    </row>
    <row r="7" spans="1:16" s="84" customFormat="1" ht="17.100000000000001" customHeight="1" x14ac:dyDescent="0.25">
      <c r="A7" s="404" t="s">
        <v>1487</v>
      </c>
      <c r="B7" s="404"/>
      <c r="C7" s="404"/>
      <c r="D7" s="404"/>
      <c r="E7" s="404"/>
      <c r="F7" s="404"/>
      <c r="G7" s="404"/>
      <c r="H7" s="404"/>
      <c r="I7" s="404"/>
      <c r="J7" s="404"/>
      <c r="K7" s="404"/>
      <c r="L7" s="404"/>
      <c r="M7" s="524"/>
      <c r="N7" s="524"/>
      <c r="O7" s="524"/>
      <c r="P7" s="524"/>
    </row>
    <row r="8" spans="1:16" s="84" customFormat="1" ht="17.100000000000001" customHeight="1" x14ac:dyDescent="0.25">
      <c r="A8" s="406" t="s">
        <v>1489</v>
      </c>
      <c r="B8" s="406"/>
      <c r="C8" s="406"/>
      <c r="D8" s="406"/>
      <c r="E8" s="406"/>
      <c r="F8" s="406"/>
      <c r="G8" s="406"/>
      <c r="H8" s="406"/>
      <c r="I8" s="406"/>
      <c r="J8" s="406"/>
      <c r="K8" s="406"/>
      <c r="L8" s="406"/>
      <c r="M8" s="104"/>
      <c r="N8" s="104"/>
      <c r="O8" s="104"/>
      <c r="P8" s="104"/>
    </row>
    <row r="9" spans="1:16" s="100" customFormat="1" ht="32.25" customHeight="1" x14ac:dyDescent="0.25">
      <c r="A9" s="522" t="s">
        <v>1324</v>
      </c>
      <c r="B9" s="479" t="s">
        <v>1467</v>
      </c>
      <c r="C9" s="479"/>
      <c r="D9" s="523" t="s">
        <v>1325</v>
      </c>
      <c r="E9" s="523"/>
      <c r="F9" s="407"/>
      <c r="G9" s="407" t="s">
        <v>1326</v>
      </c>
      <c r="H9" s="522" t="s">
        <v>1468</v>
      </c>
      <c r="I9" s="522" t="s">
        <v>1327</v>
      </c>
      <c r="J9" s="522" t="s">
        <v>1469</v>
      </c>
      <c r="K9" s="522" t="s">
        <v>1328</v>
      </c>
      <c r="L9" s="522"/>
      <c r="M9" s="88"/>
      <c r="N9" s="88"/>
      <c r="O9" s="88"/>
      <c r="P9" s="88"/>
    </row>
    <row r="10" spans="1:16" s="100" customFormat="1" ht="4.9000000000000004" customHeight="1" x14ac:dyDescent="0.25">
      <c r="A10" s="522"/>
      <c r="B10" s="479"/>
      <c r="C10" s="479"/>
      <c r="D10" s="522" t="s">
        <v>1329</v>
      </c>
      <c r="E10" s="522" t="s">
        <v>1330</v>
      </c>
      <c r="F10" s="408"/>
      <c r="G10" s="522" t="s">
        <v>1330</v>
      </c>
      <c r="H10" s="522"/>
      <c r="I10" s="522"/>
      <c r="J10" s="522"/>
      <c r="K10" s="523"/>
      <c r="L10" s="523"/>
    </row>
    <row r="11" spans="1:16" s="100" customFormat="1" ht="46.5" customHeight="1" thickBot="1" x14ac:dyDescent="0.3">
      <c r="A11" s="523"/>
      <c r="B11" s="525"/>
      <c r="C11" s="525"/>
      <c r="D11" s="523"/>
      <c r="E11" s="523"/>
      <c r="F11" s="407"/>
      <c r="G11" s="523"/>
      <c r="H11" s="523"/>
      <c r="I11" s="523"/>
      <c r="J11" s="523"/>
      <c r="K11" s="409" t="s">
        <v>1331</v>
      </c>
      <c r="L11" s="409" t="s">
        <v>1332</v>
      </c>
    </row>
    <row r="12" spans="1:16" s="100" customFormat="1" ht="4.5" customHeight="1" thickBot="1" x14ac:dyDescent="0.3">
      <c r="A12" s="402"/>
      <c r="B12" s="403"/>
      <c r="C12" s="403"/>
      <c r="D12" s="402"/>
      <c r="E12" s="402"/>
      <c r="F12" s="402"/>
      <c r="G12" s="402"/>
      <c r="H12" s="402"/>
      <c r="I12" s="402"/>
      <c r="J12" s="403"/>
      <c r="K12" s="403"/>
      <c r="L12" s="403"/>
    </row>
    <row r="13" spans="1:16" s="94" customFormat="1" ht="17.100000000000001" customHeight="1" x14ac:dyDescent="0.25">
      <c r="A13" s="410"/>
      <c r="B13" s="411"/>
      <c r="C13" s="325" t="s">
        <v>1333</v>
      </c>
      <c r="D13" s="412">
        <f>D14+D30+D39+D53+D64+D77+D116+D134+D144+D166+D191+D213+D224+D234+D238+D248+D263+D277+D287+D303</f>
        <v>3231766.2004471617</v>
      </c>
      <c r="E13" s="412">
        <f>E14+E30+E39+E53+E64+E77+E116+E134+E144+E166+E191+E213+E224+E234+E238+E248+E263+E277+E287+E303</f>
        <v>3231766.2004471617</v>
      </c>
      <c r="F13" s="412"/>
      <c r="G13" s="412">
        <f>G14+G30+G39+G53+G64+G77+G116+G134+G144+G166+G191+G213+G224+G234+G238+G248+G263+G277+G287+G303</f>
        <v>3231766.2004471617</v>
      </c>
      <c r="H13" s="413"/>
      <c r="I13" s="414"/>
      <c r="J13" s="415"/>
      <c r="K13" s="415"/>
      <c r="L13" s="410"/>
    </row>
    <row r="14" spans="1:16" s="131" customFormat="1" ht="17.100000000000001" customHeight="1" x14ac:dyDescent="0.25">
      <c r="A14" s="513" t="s">
        <v>1334</v>
      </c>
      <c r="B14" s="513"/>
      <c r="C14" s="513"/>
      <c r="D14" s="416">
        <f>SUM(D15:D29)</f>
        <v>91699.360904579982</v>
      </c>
      <c r="E14" s="416">
        <f>SUM(E15:E29)</f>
        <v>91699.360904579982</v>
      </c>
      <c r="F14" s="416"/>
      <c r="G14" s="416">
        <f>SUM(G15:G29)</f>
        <v>91699.360904579982</v>
      </c>
      <c r="H14" s="417"/>
      <c r="I14" s="325"/>
      <c r="J14" s="325"/>
      <c r="K14" s="325"/>
      <c r="L14" s="200"/>
    </row>
    <row r="15" spans="1:16" s="131" customFormat="1" ht="17.100000000000001" customHeight="1" x14ac:dyDescent="0.25">
      <c r="A15" s="200">
        <v>1</v>
      </c>
      <c r="B15" s="200" t="s">
        <v>493</v>
      </c>
      <c r="C15" s="418" t="s">
        <v>494</v>
      </c>
      <c r="D15" s="419">
        <v>4107.8318067335995</v>
      </c>
      <c r="E15" s="419">
        <v>4107.8318067335995</v>
      </c>
      <c r="F15" s="419"/>
      <c r="G15" s="419">
        <v>4107.8318067335995</v>
      </c>
      <c r="H15" s="420">
        <v>36732</v>
      </c>
      <c r="I15" s="420">
        <v>36732</v>
      </c>
      <c r="J15" s="420">
        <v>42128</v>
      </c>
      <c r="K15" s="200">
        <v>14</v>
      </c>
      <c r="L15" s="200">
        <v>9</v>
      </c>
    </row>
    <row r="16" spans="1:16" s="131" customFormat="1" ht="17.100000000000001" customHeight="1" x14ac:dyDescent="0.25">
      <c r="A16" s="200">
        <v>2</v>
      </c>
      <c r="B16" s="200" t="s">
        <v>495</v>
      </c>
      <c r="C16" s="418" t="s">
        <v>1107</v>
      </c>
      <c r="D16" s="419">
        <v>18662.107574879999</v>
      </c>
      <c r="E16" s="419">
        <v>18662.107574879999</v>
      </c>
      <c r="F16" s="419"/>
      <c r="G16" s="419">
        <v>18662.107574879999</v>
      </c>
      <c r="H16" s="420">
        <v>37019</v>
      </c>
      <c r="I16" s="420">
        <v>37019</v>
      </c>
      <c r="J16" s="420">
        <v>42460</v>
      </c>
      <c r="K16" s="200">
        <v>14</v>
      </c>
      <c r="L16" s="200">
        <v>3</v>
      </c>
    </row>
    <row r="17" spans="1:12" s="131" customFormat="1" ht="17.100000000000001" customHeight="1" x14ac:dyDescent="0.25">
      <c r="A17" s="200">
        <v>3</v>
      </c>
      <c r="B17" s="200" t="s">
        <v>497</v>
      </c>
      <c r="C17" s="418" t="s">
        <v>498</v>
      </c>
      <c r="D17" s="419">
        <v>818.74916224639992</v>
      </c>
      <c r="E17" s="419">
        <v>818.74916224639992</v>
      </c>
      <c r="F17" s="419"/>
      <c r="G17" s="419">
        <v>818.74916224639992</v>
      </c>
      <c r="H17" s="420">
        <v>38080</v>
      </c>
      <c r="I17" s="420">
        <v>38080</v>
      </c>
      <c r="J17" s="420">
        <v>41780</v>
      </c>
      <c r="K17" s="200">
        <v>9</v>
      </c>
      <c r="L17" s="200">
        <v>6</v>
      </c>
    </row>
    <row r="18" spans="1:12" s="131" customFormat="1" ht="17.100000000000001" customHeight="1" x14ac:dyDescent="0.25">
      <c r="A18" s="200">
        <v>4</v>
      </c>
      <c r="B18" s="200" t="s">
        <v>495</v>
      </c>
      <c r="C18" s="418" t="s">
        <v>499</v>
      </c>
      <c r="D18" s="419">
        <v>11849.093780409597</v>
      </c>
      <c r="E18" s="419">
        <v>11849.093780409597</v>
      </c>
      <c r="F18" s="419"/>
      <c r="G18" s="419">
        <v>11849.093780409597</v>
      </c>
      <c r="H18" s="420">
        <v>36786</v>
      </c>
      <c r="I18" s="420">
        <v>36786</v>
      </c>
      <c r="J18" s="420">
        <v>41944</v>
      </c>
      <c r="K18" s="200">
        <v>14</v>
      </c>
      <c r="L18" s="200">
        <v>0</v>
      </c>
    </row>
    <row r="19" spans="1:12" s="131" customFormat="1" ht="17.100000000000001" customHeight="1" x14ac:dyDescent="0.25">
      <c r="A19" s="200">
        <v>5</v>
      </c>
      <c r="B19" s="200" t="s">
        <v>500</v>
      </c>
      <c r="C19" s="418" t="s">
        <v>501</v>
      </c>
      <c r="D19" s="419">
        <v>1392.2501142219999</v>
      </c>
      <c r="E19" s="419">
        <v>1392.2501142219999</v>
      </c>
      <c r="F19" s="419"/>
      <c r="G19" s="419">
        <v>1392.2501142219999</v>
      </c>
      <c r="H19" s="420">
        <v>37248</v>
      </c>
      <c r="I19" s="420">
        <v>37248</v>
      </c>
      <c r="J19" s="420">
        <v>40878</v>
      </c>
      <c r="K19" s="200">
        <v>9</v>
      </c>
      <c r="L19" s="200">
        <v>5</v>
      </c>
    </row>
    <row r="20" spans="1:12" s="131" customFormat="1" ht="17.100000000000001" customHeight="1" x14ac:dyDescent="0.25">
      <c r="A20" s="200">
        <v>6</v>
      </c>
      <c r="B20" s="200" t="s">
        <v>495</v>
      </c>
      <c r="C20" s="418" t="s">
        <v>502</v>
      </c>
      <c r="D20" s="419">
        <v>10712.449236068798</v>
      </c>
      <c r="E20" s="419">
        <v>10712.449236068798</v>
      </c>
      <c r="F20" s="419"/>
      <c r="G20" s="419">
        <v>10712.449236068798</v>
      </c>
      <c r="H20" s="420">
        <v>37076</v>
      </c>
      <c r="I20" s="420">
        <v>37076</v>
      </c>
      <c r="J20" s="420">
        <v>42521</v>
      </c>
      <c r="K20" s="200">
        <v>14</v>
      </c>
      <c r="L20" s="200">
        <v>6</v>
      </c>
    </row>
    <row r="21" spans="1:12" s="131" customFormat="1" ht="17.100000000000001" customHeight="1" x14ac:dyDescent="0.25">
      <c r="A21" s="200">
        <v>7</v>
      </c>
      <c r="B21" s="200" t="s">
        <v>503</v>
      </c>
      <c r="C21" s="418" t="s">
        <v>504</v>
      </c>
      <c r="D21" s="419">
        <v>12227.5321377484</v>
      </c>
      <c r="E21" s="419">
        <v>12227.5321377484</v>
      </c>
      <c r="F21" s="419"/>
      <c r="G21" s="419">
        <v>12227.5321377484</v>
      </c>
      <c r="H21" s="420">
        <v>36168</v>
      </c>
      <c r="I21" s="420">
        <v>36168</v>
      </c>
      <c r="J21" s="420">
        <v>43511</v>
      </c>
      <c r="K21" s="200">
        <v>19</v>
      </c>
      <c r="L21" s="200">
        <v>9</v>
      </c>
    </row>
    <row r="22" spans="1:12" s="131" customFormat="1" ht="17.100000000000001" customHeight="1" x14ac:dyDescent="0.25">
      <c r="A22" s="200">
        <v>9</v>
      </c>
      <c r="B22" s="200" t="s">
        <v>505</v>
      </c>
      <c r="C22" s="418" t="s">
        <v>506</v>
      </c>
      <c r="D22" s="419">
        <v>5442.6355889751994</v>
      </c>
      <c r="E22" s="419">
        <v>5442.6355889751994</v>
      </c>
      <c r="F22" s="419"/>
      <c r="G22" s="419">
        <v>5442.6355889751994</v>
      </c>
      <c r="H22" s="420">
        <v>36372</v>
      </c>
      <c r="I22" s="420">
        <v>36433</v>
      </c>
      <c r="J22" s="420">
        <v>40009</v>
      </c>
      <c r="K22" s="200">
        <v>9</v>
      </c>
      <c r="L22" s="200">
        <v>9</v>
      </c>
    </row>
    <row r="23" spans="1:12" s="131" customFormat="1" ht="17.100000000000001" customHeight="1" x14ac:dyDescent="0.25">
      <c r="A23" s="200">
        <v>10</v>
      </c>
      <c r="B23" s="200" t="s">
        <v>505</v>
      </c>
      <c r="C23" s="418" t="s">
        <v>507</v>
      </c>
      <c r="D23" s="419">
        <v>6047.6230445751999</v>
      </c>
      <c r="E23" s="419">
        <v>6047.6230445751999</v>
      </c>
      <c r="F23" s="419"/>
      <c r="G23" s="419">
        <v>6047.6230445751999</v>
      </c>
      <c r="H23" s="420">
        <v>36483</v>
      </c>
      <c r="I23" s="420">
        <v>36742</v>
      </c>
      <c r="J23" s="420">
        <v>42200</v>
      </c>
      <c r="K23" s="200">
        <v>15</v>
      </c>
      <c r="L23" s="200">
        <v>0</v>
      </c>
    </row>
    <row r="24" spans="1:12" s="131" customFormat="1" ht="17.100000000000001" customHeight="1" x14ac:dyDescent="0.25">
      <c r="A24" s="200">
        <v>11</v>
      </c>
      <c r="B24" s="200" t="s">
        <v>505</v>
      </c>
      <c r="C24" s="418" t="s">
        <v>508</v>
      </c>
      <c r="D24" s="419">
        <v>3916.9026428839998</v>
      </c>
      <c r="E24" s="419">
        <v>3916.9026428839998</v>
      </c>
      <c r="F24" s="419"/>
      <c r="G24" s="419">
        <v>3916.9026428839998</v>
      </c>
      <c r="H24" s="420">
        <v>36314</v>
      </c>
      <c r="I24" s="420">
        <v>36692</v>
      </c>
      <c r="J24" s="420">
        <v>40101</v>
      </c>
      <c r="K24" s="200">
        <v>10</v>
      </c>
      <c r="L24" s="200">
        <v>0</v>
      </c>
    </row>
    <row r="25" spans="1:12" s="131" customFormat="1" ht="17.100000000000001" customHeight="1" x14ac:dyDescent="0.25">
      <c r="A25" s="200">
        <v>12</v>
      </c>
      <c r="B25" s="200" t="s">
        <v>509</v>
      </c>
      <c r="C25" s="418" t="s">
        <v>510</v>
      </c>
      <c r="D25" s="419">
        <v>4470.4462453815995</v>
      </c>
      <c r="E25" s="419">
        <v>4470.4462453815995</v>
      </c>
      <c r="F25" s="419"/>
      <c r="G25" s="419">
        <v>4470.4462453815995</v>
      </c>
      <c r="H25" s="420">
        <v>36348</v>
      </c>
      <c r="I25" s="420">
        <v>36748</v>
      </c>
      <c r="J25" s="420">
        <v>41654</v>
      </c>
      <c r="K25" s="200">
        <v>14</v>
      </c>
      <c r="L25" s="200">
        <v>3</v>
      </c>
    </row>
    <row r="26" spans="1:12" s="131" customFormat="1" ht="17.100000000000001" customHeight="1" x14ac:dyDescent="0.25">
      <c r="A26" s="200">
        <v>13</v>
      </c>
      <c r="B26" s="200" t="s">
        <v>509</v>
      </c>
      <c r="C26" s="418" t="s">
        <v>511</v>
      </c>
      <c r="D26" s="419">
        <v>4047.4779242259997</v>
      </c>
      <c r="E26" s="419">
        <v>4047.4779242259997</v>
      </c>
      <c r="F26" s="419"/>
      <c r="G26" s="419">
        <v>4047.4779242259997</v>
      </c>
      <c r="H26" s="420">
        <v>36341</v>
      </c>
      <c r="I26" s="420">
        <v>36341</v>
      </c>
      <c r="J26" s="420">
        <v>42109</v>
      </c>
      <c r="K26" s="200">
        <v>15</v>
      </c>
      <c r="L26" s="200">
        <v>3</v>
      </c>
    </row>
    <row r="27" spans="1:12" s="131" customFormat="1" ht="17.100000000000001" customHeight="1" x14ac:dyDescent="0.25">
      <c r="A27" s="200">
        <v>14</v>
      </c>
      <c r="B27" s="200" t="s">
        <v>509</v>
      </c>
      <c r="C27" s="418" t="s">
        <v>512</v>
      </c>
      <c r="D27" s="419">
        <v>2573.1203666255997</v>
      </c>
      <c r="E27" s="419">
        <v>2573.1203666255997</v>
      </c>
      <c r="F27" s="419"/>
      <c r="G27" s="419">
        <v>2573.1203666255997</v>
      </c>
      <c r="H27" s="420">
        <v>36402</v>
      </c>
      <c r="I27" s="420">
        <v>36402</v>
      </c>
      <c r="J27" s="420">
        <v>40009</v>
      </c>
      <c r="K27" s="200">
        <v>9</v>
      </c>
      <c r="L27" s="200">
        <v>9</v>
      </c>
    </row>
    <row r="28" spans="1:12" s="131" customFormat="1" ht="17.100000000000001" customHeight="1" x14ac:dyDescent="0.25">
      <c r="A28" s="200">
        <v>15</v>
      </c>
      <c r="B28" s="200" t="s">
        <v>509</v>
      </c>
      <c r="C28" s="418" t="s">
        <v>513</v>
      </c>
      <c r="D28" s="419">
        <v>2267.2629779227996</v>
      </c>
      <c r="E28" s="419">
        <v>2267.2629779227996</v>
      </c>
      <c r="F28" s="419"/>
      <c r="G28" s="419">
        <v>2267.2629779227996</v>
      </c>
      <c r="H28" s="420">
        <v>36294</v>
      </c>
      <c r="I28" s="420">
        <v>36707</v>
      </c>
      <c r="J28" s="420">
        <v>40101</v>
      </c>
      <c r="K28" s="200">
        <v>10</v>
      </c>
      <c r="L28" s="200">
        <v>0</v>
      </c>
    </row>
    <row r="29" spans="1:12" s="131" customFormat="1" ht="17.100000000000001" customHeight="1" x14ac:dyDescent="0.25">
      <c r="A29" s="200">
        <v>16</v>
      </c>
      <c r="B29" s="200" t="s">
        <v>509</v>
      </c>
      <c r="C29" s="418" t="s">
        <v>514</v>
      </c>
      <c r="D29" s="419">
        <v>3163.8783016807997</v>
      </c>
      <c r="E29" s="419">
        <v>3163.8783016807997</v>
      </c>
      <c r="F29" s="419"/>
      <c r="G29" s="419">
        <v>3163.8783016807997</v>
      </c>
      <c r="H29" s="420">
        <v>36433</v>
      </c>
      <c r="I29" s="420">
        <v>36433</v>
      </c>
      <c r="J29" s="420">
        <v>41835</v>
      </c>
      <c r="K29" s="200">
        <v>14</v>
      </c>
      <c r="L29" s="200">
        <v>9</v>
      </c>
    </row>
    <row r="30" spans="1:12" s="131" customFormat="1" ht="17.100000000000001" customHeight="1" x14ac:dyDescent="0.25">
      <c r="A30" s="513" t="s">
        <v>1335</v>
      </c>
      <c r="B30" s="513"/>
      <c r="C30" s="513"/>
      <c r="D30" s="416">
        <f>SUM(D31:D38)</f>
        <v>10954.541930670801</v>
      </c>
      <c r="E30" s="416">
        <f>SUM(E31:E38)</f>
        <v>10954.541930670801</v>
      </c>
      <c r="F30" s="416"/>
      <c r="G30" s="416">
        <f>SUM(G31:G38)</f>
        <v>10954.541930670801</v>
      </c>
      <c r="H30" s="200"/>
      <c r="I30" s="200"/>
      <c r="J30" s="200"/>
      <c r="K30" s="200"/>
      <c r="L30" s="200"/>
    </row>
    <row r="31" spans="1:12" s="131" customFormat="1" ht="17.100000000000001" customHeight="1" x14ac:dyDescent="0.25">
      <c r="A31" s="200">
        <v>17</v>
      </c>
      <c r="B31" s="200" t="s">
        <v>505</v>
      </c>
      <c r="C31" s="418" t="s">
        <v>515</v>
      </c>
      <c r="D31" s="419">
        <v>1511.7913236667998</v>
      </c>
      <c r="E31" s="419">
        <v>1511.7913236667998</v>
      </c>
      <c r="F31" s="419"/>
      <c r="G31" s="419">
        <v>1511.7913236667998</v>
      </c>
      <c r="H31" s="420">
        <v>37075</v>
      </c>
      <c r="I31" s="420">
        <v>37498</v>
      </c>
      <c r="J31" s="420">
        <v>40816</v>
      </c>
      <c r="K31" s="200">
        <v>9</v>
      </c>
      <c r="L31" s="200">
        <v>11</v>
      </c>
    </row>
    <row r="32" spans="1:12" s="131" customFormat="1" ht="17.100000000000001" customHeight="1" x14ac:dyDescent="0.25">
      <c r="A32" s="200">
        <v>18</v>
      </c>
      <c r="B32" s="200" t="s">
        <v>505</v>
      </c>
      <c r="C32" s="418" t="s">
        <v>516</v>
      </c>
      <c r="D32" s="419">
        <v>1377.1365088095999</v>
      </c>
      <c r="E32" s="419">
        <v>1377.1365088095999</v>
      </c>
      <c r="F32" s="419"/>
      <c r="G32" s="419">
        <v>1377.1365088095999</v>
      </c>
      <c r="H32" s="420">
        <v>37106</v>
      </c>
      <c r="I32" s="420">
        <v>37398</v>
      </c>
      <c r="J32" s="420">
        <v>40908</v>
      </c>
      <c r="K32" s="200">
        <v>9</v>
      </c>
      <c r="L32" s="200">
        <v>11</v>
      </c>
    </row>
    <row r="33" spans="1:12" s="131" customFormat="1" ht="17.100000000000001" customHeight="1" x14ac:dyDescent="0.25">
      <c r="A33" s="200">
        <v>19</v>
      </c>
      <c r="B33" s="200" t="s">
        <v>505</v>
      </c>
      <c r="C33" s="418" t="s">
        <v>517</v>
      </c>
      <c r="D33" s="419">
        <v>1199.6257680967999</v>
      </c>
      <c r="E33" s="419">
        <v>1199.6257680967999</v>
      </c>
      <c r="F33" s="419"/>
      <c r="G33" s="419">
        <v>1199.6257680967999</v>
      </c>
      <c r="H33" s="420">
        <v>37105</v>
      </c>
      <c r="I33" s="420">
        <v>37188</v>
      </c>
      <c r="J33" s="420">
        <v>40739</v>
      </c>
      <c r="K33" s="200">
        <v>9</v>
      </c>
      <c r="L33" s="200">
        <v>9</v>
      </c>
    </row>
    <row r="34" spans="1:12" s="131" customFormat="1" ht="17.100000000000001" customHeight="1" x14ac:dyDescent="0.25">
      <c r="A34" s="200">
        <v>20</v>
      </c>
      <c r="B34" s="200" t="s">
        <v>505</v>
      </c>
      <c r="C34" s="418" t="s">
        <v>518</v>
      </c>
      <c r="D34" s="419">
        <v>1150.9258891856</v>
      </c>
      <c r="E34" s="419">
        <v>1150.9258891856</v>
      </c>
      <c r="F34" s="419"/>
      <c r="G34" s="419">
        <v>1150.9258891856</v>
      </c>
      <c r="H34" s="420">
        <v>37022</v>
      </c>
      <c r="I34" s="420">
        <v>37103</v>
      </c>
      <c r="J34" s="420">
        <v>40816</v>
      </c>
      <c r="K34" s="200">
        <v>10</v>
      </c>
      <c r="L34" s="200">
        <v>4</v>
      </c>
    </row>
    <row r="35" spans="1:12" s="131" customFormat="1" ht="17.100000000000001" customHeight="1" x14ac:dyDescent="0.25">
      <c r="A35" s="200">
        <v>21</v>
      </c>
      <c r="B35" s="200" t="s">
        <v>509</v>
      </c>
      <c r="C35" s="418" t="s">
        <v>519</v>
      </c>
      <c r="D35" s="419">
        <v>1745.0336904571998</v>
      </c>
      <c r="E35" s="419">
        <v>1745.0336904571998</v>
      </c>
      <c r="F35" s="419"/>
      <c r="G35" s="419">
        <v>1745.0336904571998</v>
      </c>
      <c r="H35" s="420">
        <v>37075</v>
      </c>
      <c r="I35" s="420">
        <v>37134</v>
      </c>
      <c r="J35" s="420">
        <v>40786</v>
      </c>
      <c r="K35" s="200">
        <v>10</v>
      </c>
      <c r="L35" s="200">
        <v>1</v>
      </c>
    </row>
    <row r="36" spans="1:12" s="131" customFormat="1" ht="17.100000000000001" customHeight="1" x14ac:dyDescent="0.25">
      <c r="A36" s="200">
        <v>22</v>
      </c>
      <c r="B36" s="200" t="s">
        <v>509</v>
      </c>
      <c r="C36" s="418" t="s">
        <v>520</v>
      </c>
      <c r="D36" s="419">
        <v>1379.3961613608001</v>
      </c>
      <c r="E36" s="419">
        <v>1379.3961613608001</v>
      </c>
      <c r="F36" s="419"/>
      <c r="G36" s="419">
        <v>1379.3961613608001</v>
      </c>
      <c r="H36" s="420">
        <v>37134</v>
      </c>
      <c r="I36" s="420">
        <v>37200</v>
      </c>
      <c r="J36" s="420">
        <v>40739</v>
      </c>
      <c r="K36" s="200">
        <v>9</v>
      </c>
      <c r="L36" s="200">
        <v>11</v>
      </c>
    </row>
    <row r="37" spans="1:12" s="131" customFormat="1" ht="17.100000000000001" customHeight="1" x14ac:dyDescent="0.25">
      <c r="A37" s="200">
        <v>23</v>
      </c>
      <c r="B37" s="200" t="s">
        <v>509</v>
      </c>
      <c r="C37" s="418" t="s">
        <v>521</v>
      </c>
      <c r="D37" s="419">
        <v>918.34868257439996</v>
      </c>
      <c r="E37" s="419">
        <v>918.34868257439996</v>
      </c>
      <c r="F37" s="419"/>
      <c r="G37" s="419">
        <v>918.34868257439996</v>
      </c>
      <c r="H37" s="420">
        <v>36999</v>
      </c>
      <c r="I37" s="420">
        <v>36999</v>
      </c>
      <c r="J37" s="420">
        <v>40816</v>
      </c>
      <c r="K37" s="200">
        <v>9</v>
      </c>
      <c r="L37" s="200">
        <v>11</v>
      </c>
    </row>
    <row r="38" spans="1:12" s="131" customFormat="1" ht="17.100000000000001" customHeight="1" x14ac:dyDescent="0.25">
      <c r="A38" s="200">
        <v>24</v>
      </c>
      <c r="B38" s="200" t="s">
        <v>509</v>
      </c>
      <c r="C38" s="418" t="s">
        <v>522</v>
      </c>
      <c r="D38" s="419">
        <v>1672.2839065195997</v>
      </c>
      <c r="E38" s="419">
        <v>1672.2839065195997</v>
      </c>
      <c r="F38" s="419"/>
      <c r="G38" s="419">
        <v>1672.2839065195997</v>
      </c>
      <c r="H38" s="420">
        <v>37022</v>
      </c>
      <c r="I38" s="420">
        <v>37314</v>
      </c>
      <c r="J38" s="420">
        <v>40908</v>
      </c>
      <c r="K38" s="200">
        <v>10</v>
      </c>
      <c r="L38" s="200">
        <v>2</v>
      </c>
    </row>
    <row r="39" spans="1:12" s="131" customFormat="1" ht="17.100000000000001" customHeight="1" x14ac:dyDescent="0.25">
      <c r="A39" s="513" t="s">
        <v>1336</v>
      </c>
      <c r="B39" s="513"/>
      <c r="C39" s="513"/>
      <c r="D39" s="416">
        <f>SUM(D40:D52)</f>
        <v>81115.791918339193</v>
      </c>
      <c r="E39" s="416">
        <f>SUM(E40:E52)</f>
        <v>81115.791918339193</v>
      </c>
      <c r="F39" s="416"/>
      <c r="G39" s="416">
        <f>SUM(G40:G52)</f>
        <v>81115.791918339193</v>
      </c>
      <c r="H39" s="200"/>
      <c r="I39" s="200"/>
      <c r="J39" s="200"/>
      <c r="K39" s="200"/>
      <c r="L39" s="200"/>
    </row>
    <row r="40" spans="1:12" s="131" customFormat="1" ht="17.100000000000001" customHeight="1" x14ac:dyDescent="0.25">
      <c r="A40" s="200">
        <v>25</v>
      </c>
      <c r="B40" s="200" t="s">
        <v>493</v>
      </c>
      <c r="C40" s="418" t="s">
        <v>523</v>
      </c>
      <c r="D40" s="419">
        <v>7576.2598663795998</v>
      </c>
      <c r="E40" s="419">
        <v>7576.2598663795998</v>
      </c>
      <c r="F40" s="419"/>
      <c r="G40" s="419">
        <v>7576.2598663795998</v>
      </c>
      <c r="H40" s="420">
        <v>37581</v>
      </c>
      <c r="I40" s="420">
        <v>37823</v>
      </c>
      <c r="J40" s="420">
        <v>43290</v>
      </c>
      <c r="K40" s="200">
        <v>15</v>
      </c>
      <c r="L40" s="200">
        <v>6</v>
      </c>
    </row>
    <row r="41" spans="1:12" s="131" customFormat="1" ht="17.100000000000001" customHeight="1" x14ac:dyDescent="0.25">
      <c r="A41" s="200">
        <v>26</v>
      </c>
      <c r="B41" s="200" t="s">
        <v>524</v>
      </c>
      <c r="C41" s="418" t="s">
        <v>525</v>
      </c>
      <c r="D41" s="419">
        <v>30587.632944796394</v>
      </c>
      <c r="E41" s="419">
        <v>30587.632944796394</v>
      </c>
      <c r="F41" s="419"/>
      <c r="G41" s="419">
        <v>30587.632944796394</v>
      </c>
      <c r="H41" s="420">
        <v>38380</v>
      </c>
      <c r="I41" s="420">
        <v>38380</v>
      </c>
      <c r="J41" s="420">
        <v>43341</v>
      </c>
      <c r="K41" s="200">
        <v>13</v>
      </c>
      <c r="L41" s="200">
        <v>9</v>
      </c>
    </row>
    <row r="42" spans="1:12" s="131" customFormat="1" ht="17.100000000000001" customHeight="1" x14ac:dyDescent="0.25">
      <c r="A42" s="200">
        <v>27</v>
      </c>
      <c r="B42" s="200" t="s">
        <v>505</v>
      </c>
      <c r="C42" s="418" t="s">
        <v>1116</v>
      </c>
      <c r="D42" s="419">
        <v>9543.9413029487987</v>
      </c>
      <c r="E42" s="419">
        <v>9543.9413029487987</v>
      </c>
      <c r="F42" s="419"/>
      <c r="G42" s="419">
        <v>9543.9413029487987</v>
      </c>
      <c r="H42" s="420">
        <v>37105</v>
      </c>
      <c r="I42" s="420">
        <v>37863</v>
      </c>
      <c r="J42" s="420">
        <v>43279</v>
      </c>
      <c r="K42" s="200">
        <v>16</v>
      </c>
      <c r="L42" s="200">
        <v>8</v>
      </c>
    </row>
    <row r="43" spans="1:12" s="131" customFormat="1" ht="17.100000000000001" customHeight="1" x14ac:dyDescent="0.25">
      <c r="A43" s="200">
        <v>28</v>
      </c>
      <c r="B43" s="200" t="s">
        <v>505</v>
      </c>
      <c r="C43" s="418" t="s">
        <v>527</v>
      </c>
      <c r="D43" s="419">
        <v>12096.212169483199</v>
      </c>
      <c r="E43" s="419">
        <v>12096.212169483199</v>
      </c>
      <c r="F43" s="419"/>
      <c r="G43" s="419">
        <v>12096.212169483199</v>
      </c>
      <c r="H43" s="420">
        <v>37188</v>
      </c>
      <c r="I43" s="420">
        <v>38060</v>
      </c>
      <c r="J43" s="420">
        <v>43290</v>
      </c>
      <c r="K43" s="200">
        <v>16</v>
      </c>
      <c r="L43" s="200">
        <v>3</v>
      </c>
    </row>
    <row r="44" spans="1:12" s="131" customFormat="1" ht="17.100000000000001" customHeight="1" x14ac:dyDescent="0.25">
      <c r="A44" s="200">
        <v>29</v>
      </c>
      <c r="B44" s="200" t="s">
        <v>505</v>
      </c>
      <c r="C44" s="418" t="s">
        <v>528</v>
      </c>
      <c r="D44" s="419">
        <v>1792.1001993487998</v>
      </c>
      <c r="E44" s="419">
        <v>1792.1001993487998</v>
      </c>
      <c r="F44" s="419"/>
      <c r="G44" s="419">
        <v>1792.1001993487998</v>
      </c>
      <c r="H44" s="420">
        <v>37550</v>
      </c>
      <c r="I44" s="420">
        <v>37739</v>
      </c>
      <c r="J44" s="420">
        <v>41365</v>
      </c>
      <c r="K44" s="200">
        <v>10</v>
      </c>
      <c r="L44" s="200">
        <v>6</v>
      </c>
    </row>
    <row r="45" spans="1:12" s="131" customFormat="1" ht="17.100000000000001" customHeight="1" x14ac:dyDescent="0.25">
      <c r="A45" s="200">
        <v>30</v>
      </c>
      <c r="B45" s="200" t="s">
        <v>505</v>
      </c>
      <c r="C45" s="418" t="s">
        <v>529</v>
      </c>
      <c r="D45" s="419">
        <v>4106.8148443607997</v>
      </c>
      <c r="E45" s="419">
        <v>4106.8148443607997</v>
      </c>
      <c r="F45" s="419"/>
      <c r="G45" s="419">
        <v>4106.8148443607997</v>
      </c>
      <c r="H45" s="420">
        <v>37484</v>
      </c>
      <c r="I45" s="420">
        <v>37977</v>
      </c>
      <c r="J45" s="420">
        <v>43290</v>
      </c>
      <c r="K45" s="200">
        <v>15</v>
      </c>
      <c r="L45" s="200">
        <v>9</v>
      </c>
    </row>
    <row r="46" spans="1:12" s="131" customFormat="1" ht="17.100000000000001" customHeight="1" x14ac:dyDescent="0.25">
      <c r="A46" s="200">
        <v>31</v>
      </c>
      <c r="B46" s="200" t="s">
        <v>505</v>
      </c>
      <c r="C46" s="418" t="s">
        <v>530</v>
      </c>
      <c r="D46" s="419">
        <v>2918.4641217335998</v>
      </c>
      <c r="E46" s="419">
        <v>2918.4641217335998</v>
      </c>
      <c r="F46" s="419"/>
      <c r="G46" s="419">
        <v>2918.4641217335998</v>
      </c>
      <c r="H46" s="420">
        <v>37931</v>
      </c>
      <c r="I46" s="420">
        <v>37931</v>
      </c>
      <c r="J46" s="420">
        <v>43341</v>
      </c>
      <c r="K46" s="200">
        <v>14</v>
      </c>
      <c r="L46" s="200">
        <v>9</v>
      </c>
    </row>
    <row r="47" spans="1:12" s="131" customFormat="1" ht="17.100000000000001" customHeight="1" x14ac:dyDescent="0.25">
      <c r="A47" s="200">
        <v>32</v>
      </c>
      <c r="B47" s="200" t="s">
        <v>509</v>
      </c>
      <c r="C47" s="418" t="s">
        <v>531</v>
      </c>
      <c r="D47" s="419">
        <v>1618.2160854595998</v>
      </c>
      <c r="E47" s="419">
        <v>1618.2160854595998</v>
      </c>
      <c r="F47" s="419"/>
      <c r="G47" s="419">
        <v>1618.2160854595998</v>
      </c>
      <c r="H47" s="420">
        <v>37579</v>
      </c>
      <c r="I47" s="420">
        <v>37579</v>
      </c>
      <c r="J47" s="420">
        <v>41262</v>
      </c>
      <c r="K47" s="200">
        <v>10</v>
      </c>
      <c r="L47" s="200">
        <v>0</v>
      </c>
    </row>
    <row r="48" spans="1:12" s="131" customFormat="1" ht="17.100000000000001" customHeight="1" x14ac:dyDescent="0.25">
      <c r="A48" s="200">
        <v>33</v>
      </c>
      <c r="B48" s="200" t="s">
        <v>509</v>
      </c>
      <c r="C48" s="418" t="s">
        <v>532</v>
      </c>
      <c r="D48" s="419">
        <v>2161.7598217907998</v>
      </c>
      <c r="E48" s="419">
        <v>2161.7598217907998</v>
      </c>
      <c r="F48" s="419"/>
      <c r="G48" s="419">
        <v>2161.7598217907998</v>
      </c>
      <c r="H48" s="420">
        <v>37603</v>
      </c>
      <c r="I48" s="420">
        <v>38518</v>
      </c>
      <c r="J48" s="420">
        <v>42069</v>
      </c>
      <c r="K48" s="200">
        <v>11</v>
      </c>
      <c r="L48" s="200">
        <v>9</v>
      </c>
    </row>
    <row r="49" spans="1:12" s="131" customFormat="1" ht="17.100000000000001" customHeight="1" x14ac:dyDescent="0.25">
      <c r="A49" s="200">
        <v>34</v>
      </c>
      <c r="B49" s="200" t="s">
        <v>509</v>
      </c>
      <c r="C49" s="418" t="s">
        <v>533</v>
      </c>
      <c r="D49" s="419">
        <v>787.47886960159985</v>
      </c>
      <c r="E49" s="419">
        <v>787.47886960159985</v>
      </c>
      <c r="F49" s="419"/>
      <c r="G49" s="419">
        <v>787.47886960159985</v>
      </c>
      <c r="H49" s="420">
        <v>37307</v>
      </c>
      <c r="I49" s="420">
        <v>37572</v>
      </c>
      <c r="J49" s="420">
        <v>41226</v>
      </c>
      <c r="K49" s="200">
        <v>10</v>
      </c>
      <c r="L49" s="200">
        <v>9</v>
      </c>
    </row>
    <row r="50" spans="1:12" s="131" customFormat="1" ht="17.100000000000001" customHeight="1" x14ac:dyDescent="0.25">
      <c r="A50" s="200">
        <v>35</v>
      </c>
      <c r="B50" s="200" t="s">
        <v>509</v>
      </c>
      <c r="C50" s="418" t="s">
        <v>534</v>
      </c>
      <c r="D50" s="419">
        <v>1410.3756348791999</v>
      </c>
      <c r="E50" s="419">
        <v>1410.3756348791999</v>
      </c>
      <c r="F50" s="419"/>
      <c r="G50" s="419">
        <v>1410.3756348791999</v>
      </c>
      <c r="H50" s="420">
        <v>37386</v>
      </c>
      <c r="I50" s="420">
        <v>37448</v>
      </c>
      <c r="J50" s="420">
        <v>40739</v>
      </c>
      <c r="K50" s="200">
        <v>9</v>
      </c>
      <c r="L50" s="200">
        <v>2</v>
      </c>
    </row>
    <row r="51" spans="1:12" s="131" customFormat="1" ht="17.100000000000001" customHeight="1" x14ac:dyDescent="0.25">
      <c r="A51" s="200">
        <v>36</v>
      </c>
      <c r="B51" s="200" t="s">
        <v>509</v>
      </c>
      <c r="C51" s="418" t="s">
        <v>535</v>
      </c>
      <c r="D51" s="419">
        <v>1997.1240086467999</v>
      </c>
      <c r="E51" s="419">
        <v>1997.1240086467999</v>
      </c>
      <c r="F51" s="419"/>
      <c r="G51" s="419">
        <v>1997.1240086467999</v>
      </c>
      <c r="H51" s="420">
        <v>37732</v>
      </c>
      <c r="I51" s="420">
        <v>37865</v>
      </c>
      <c r="J51" s="420">
        <v>41534</v>
      </c>
      <c r="K51" s="200">
        <v>9</v>
      </c>
      <c r="L51" s="200">
        <v>11</v>
      </c>
    </row>
    <row r="52" spans="1:12" s="131" customFormat="1" ht="17.100000000000001" customHeight="1" x14ac:dyDescent="0.25">
      <c r="A52" s="200">
        <v>37</v>
      </c>
      <c r="B52" s="200" t="s">
        <v>509</v>
      </c>
      <c r="C52" s="418" t="s">
        <v>536</v>
      </c>
      <c r="D52" s="419">
        <v>4519.4120489099996</v>
      </c>
      <c r="E52" s="419">
        <v>4519.4120489099996</v>
      </c>
      <c r="F52" s="419"/>
      <c r="G52" s="419">
        <v>4519.4120489099996</v>
      </c>
      <c r="H52" s="420">
        <v>37489</v>
      </c>
      <c r="I52" s="420">
        <v>37603</v>
      </c>
      <c r="J52" s="420">
        <v>41204</v>
      </c>
      <c r="K52" s="200">
        <v>10</v>
      </c>
      <c r="L52" s="200">
        <v>0</v>
      </c>
    </row>
    <row r="53" spans="1:12" s="131" customFormat="1" ht="17.100000000000001" customHeight="1" x14ac:dyDescent="0.25">
      <c r="A53" s="513" t="s">
        <v>1337</v>
      </c>
      <c r="B53" s="513"/>
      <c r="C53" s="513"/>
      <c r="D53" s="421">
        <f>SUM(D54:D63)</f>
        <v>50182.682435155592</v>
      </c>
      <c r="E53" s="421">
        <f>SUM(E54:E63)</f>
        <v>50182.682435155592</v>
      </c>
      <c r="F53" s="421"/>
      <c r="G53" s="421">
        <f>SUM(G54:G63)</f>
        <v>50182.682435155592</v>
      </c>
      <c r="H53" s="422"/>
      <c r="I53" s="422"/>
      <c r="J53" s="422"/>
      <c r="K53" s="200"/>
      <c r="L53" s="200"/>
    </row>
    <row r="54" spans="1:12" s="131" customFormat="1" ht="17.100000000000001" customHeight="1" x14ac:dyDescent="0.25">
      <c r="A54" s="200">
        <v>38</v>
      </c>
      <c r="B54" s="200" t="s">
        <v>495</v>
      </c>
      <c r="C54" s="418" t="s">
        <v>537</v>
      </c>
      <c r="D54" s="419">
        <v>20961.704016250802</v>
      </c>
      <c r="E54" s="419">
        <v>20961.704016250802</v>
      </c>
      <c r="F54" s="419"/>
      <c r="G54" s="419">
        <v>20961.704016250802</v>
      </c>
      <c r="H54" s="420">
        <v>37955</v>
      </c>
      <c r="I54" s="420">
        <v>37955</v>
      </c>
      <c r="J54" s="420">
        <v>43341</v>
      </c>
      <c r="K54" s="200">
        <v>14</v>
      </c>
      <c r="L54" s="200">
        <v>4</v>
      </c>
    </row>
    <row r="55" spans="1:12" s="131" customFormat="1" ht="17.100000000000001" customHeight="1" x14ac:dyDescent="0.25">
      <c r="A55" s="200">
        <v>39</v>
      </c>
      <c r="B55" s="200" t="s">
        <v>505</v>
      </c>
      <c r="C55" s="418" t="s">
        <v>538</v>
      </c>
      <c r="D55" s="419">
        <v>2442.6292856372002</v>
      </c>
      <c r="E55" s="419">
        <v>2442.6292856372002</v>
      </c>
      <c r="F55" s="419"/>
      <c r="G55" s="419">
        <v>2442.6292856372002</v>
      </c>
      <c r="H55" s="420">
        <v>37795</v>
      </c>
      <c r="I55" s="420">
        <v>37851</v>
      </c>
      <c r="J55" s="420">
        <v>43279</v>
      </c>
      <c r="K55" s="200">
        <v>14</v>
      </c>
      <c r="L55" s="200">
        <v>8</v>
      </c>
    </row>
    <row r="56" spans="1:12" s="134" customFormat="1" ht="17.100000000000001" customHeight="1" x14ac:dyDescent="0.25">
      <c r="A56" s="200">
        <v>40</v>
      </c>
      <c r="B56" s="200" t="s">
        <v>505</v>
      </c>
      <c r="C56" s="418" t="s">
        <v>1338</v>
      </c>
      <c r="D56" s="419">
        <v>970.85691257279984</v>
      </c>
      <c r="E56" s="419">
        <v>970.85691257279984</v>
      </c>
      <c r="F56" s="419"/>
      <c r="G56" s="419">
        <v>970.85691257279984</v>
      </c>
      <c r="H56" s="420">
        <v>38200</v>
      </c>
      <c r="I56" s="420">
        <v>38366</v>
      </c>
      <c r="J56" s="420">
        <v>42184</v>
      </c>
      <c r="K56" s="200">
        <v>10</v>
      </c>
      <c r="L56" s="200">
        <v>10</v>
      </c>
    </row>
    <row r="57" spans="1:12" s="131" customFormat="1" ht="17.100000000000001" customHeight="1" x14ac:dyDescent="0.25">
      <c r="A57" s="200">
        <v>41</v>
      </c>
      <c r="B57" s="200" t="s">
        <v>505</v>
      </c>
      <c r="C57" s="418" t="s">
        <v>1339</v>
      </c>
      <c r="D57" s="419">
        <v>8747.7566293744003</v>
      </c>
      <c r="E57" s="419">
        <v>8747.7566293744003</v>
      </c>
      <c r="F57" s="419"/>
      <c r="G57" s="419">
        <v>8747.7566293744003</v>
      </c>
      <c r="H57" s="420">
        <v>37966</v>
      </c>
      <c r="I57" s="420">
        <v>37966</v>
      </c>
      <c r="J57" s="420">
        <v>43290</v>
      </c>
      <c r="K57" s="200">
        <v>14</v>
      </c>
      <c r="L57" s="200">
        <v>3</v>
      </c>
    </row>
    <row r="58" spans="1:12" s="131" customFormat="1" ht="17.100000000000001" customHeight="1" x14ac:dyDescent="0.25">
      <c r="A58" s="200">
        <v>42</v>
      </c>
      <c r="B58" s="200" t="s">
        <v>505</v>
      </c>
      <c r="C58" s="418" t="s">
        <v>541</v>
      </c>
      <c r="D58" s="419">
        <v>6563.6780226291994</v>
      </c>
      <c r="E58" s="419">
        <v>6563.6780226291994</v>
      </c>
      <c r="F58" s="419"/>
      <c r="G58" s="419">
        <v>6563.6780226291994</v>
      </c>
      <c r="H58" s="420">
        <v>38958</v>
      </c>
      <c r="I58" s="420">
        <v>39113</v>
      </c>
      <c r="J58" s="420">
        <v>43341</v>
      </c>
      <c r="K58" s="200">
        <v>11</v>
      </c>
      <c r="L58" s="200">
        <v>5</v>
      </c>
    </row>
    <row r="59" spans="1:12" s="131" customFormat="1" ht="17.100000000000001" customHeight="1" x14ac:dyDescent="0.25">
      <c r="A59" s="200">
        <v>43</v>
      </c>
      <c r="B59" s="200" t="s">
        <v>505</v>
      </c>
      <c r="C59" s="418" t="s">
        <v>542</v>
      </c>
      <c r="D59" s="419">
        <v>4704.0843048363995</v>
      </c>
      <c r="E59" s="419">
        <v>4704.0843048363995</v>
      </c>
      <c r="F59" s="419"/>
      <c r="G59" s="419">
        <v>4704.0843048363995</v>
      </c>
      <c r="H59" s="420">
        <v>37904</v>
      </c>
      <c r="I59" s="420">
        <v>38121</v>
      </c>
      <c r="J59" s="420">
        <v>43341</v>
      </c>
      <c r="K59" s="200">
        <v>14</v>
      </c>
      <c r="L59" s="200">
        <v>8</v>
      </c>
    </row>
    <row r="60" spans="1:12" s="131" customFormat="1" ht="17.100000000000001" customHeight="1" x14ac:dyDescent="0.25">
      <c r="A60" s="200">
        <v>44</v>
      </c>
      <c r="B60" s="200" t="s">
        <v>509</v>
      </c>
      <c r="C60" s="418" t="s">
        <v>543</v>
      </c>
      <c r="D60" s="419">
        <v>734.31403514479985</v>
      </c>
      <c r="E60" s="419">
        <v>734.31403514479985</v>
      </c>
      <c r="F60" s="419"/>
      <c r="G60" s="419">
        <v>734.31403514479985</v>
      </c>
      <c r="H60" s="420">
        <v>37750</v>
      </c>
      <c r="I60" s="420">
        <v>37750</v>
      </c>
      <c r="J60" s="420">
        <v>41422</v>
      </c>
      <c r="K60" s="200">
        <v>9</v>
      </c>
      <c r="L60" s="200">
        <v>6</v>
      </c>
    </row>
    <row r="61" spans="1:12" s="131" customFormat="1" ht="17.100000000000001" customHeight="1" x14ac:dyDescent="0.25">
      <c r="A61" s="200">
        <v>45</v>
      </c>
      <c r="B61" s="200" t="s">
        <v>509</v>
      </c>
      <c r="C61" s="418" t="s">
        <v>544</v>
      </c>
      <c r="D61" s="419">
        <v>2453.8621932395999</v>
      </c>
      <c r="E61" s="419">
        <v>2453.8621932395999</v>
      </c>
      <c r="F61" s="419"/>
      <c r="G61" s="419">
        <v>2453.8621932395999</v>
      </c>
      <c r="H61" s="420">
        <v>37995</v>
      </c>
      <c r="I61" s="420">
        <v>38231</v>
      </c>
      <c r="J61" s="420">
        <v>43341</v>
      </c>
      <c r="K61" s="200">
        <v>13</v>
      </c>
      <c r="L61" s="200">
        <v>11</v>
      </c>
    </row>
    <row r="62" spans="1:12" s="131" customFormat="1" ht="17.100000000000001" customHeight="1" x14ac:dyDescent="0.25">
      <c r="A62" s="200">
        <v>46</v>
      </c>
      <c r="B62" s="200" t="s">
        <v>509</v>
      </c>
      <c r="C62" s="418" t="s">
        <v>545</v>
      </c>
      <c r="D62" s="419">
        <v>657.9851331328</v>
      </c>
      <c r="E62" s="419">
        <v>657.9851331328</v>
      </c>
      <c r="F62" s="419"/>
      <c r="G62" s="419">
        <v>657.9851331328</v>
      </c>
      <c r="H62" s="420">
        <v>38082</v>
      </c>
      <c r="I62" s="420">
        <v>37742</v>
      </c>
      <c r="J62" s="420">
        <v>41422</v>
      </c>
      <c r="K62" s="200">
        <v>10</v>
      </c>
      <c r="L62" s="200">
        <v>1</v>
      </c>
    </row>
    <row r="63" spans="1:12" s="131" customFormat="1" ht="17.100000000000001" customHeight="1" x14ac:dyDescent="0.25">
      <c r="A63" s="200">
        <v>47</v>
      </c>
      <c r="B63" s="200" t="s">
        <v>509</v>
      </c>
      <c r="C63" s="418" t="s">
        <v>546</v>
      </c>
      <c r="D63" s="419">
        <v>1945.8119023375998</v>
      </c>
      <c r="E63" s="419">
        <v>1945.8119023375998</v>
      </c>
      <c r="F63" s="419"/>
      <c r="G63" s="419">
        <v>1945.8119023375998</v>
      </c>
      <c r="H63" s="420">
        <v>37685</v>
      </c>
      <c r="I63" s="420">
        <v>37895</v>
      </c>
      <c r="J63" s="420">
        <v>41670</v>
      </c>
      <c r="K63" s="200">
        <v>10</v>
      </c>
      <c r="L63" s="200">
        <v>3</v>
      </c>
    </row>
    <row r="64" spans="1:12" s="131" customFormat="1" ht="17.100000000000001" customHeight="1" x14ac:dyDescent="0.25">
      <c r="A64" s="513" t="s">
        <v>1340</v>
      </c>
      <c r="B64" s="513"/>
      <c r="C64" s="513"/>
      <c r="D64" s="421">
        <f>SUM(D65:D76)</f>
        <v>24633.623129697997</v>
      </c>
      <c r="E64" s="421">
        <f>SUM(E65:E76)</f>
        <v>24633.623129697997</v>
      </c>
      <c r="F64" s="421"/>
      <c r="G64" s="421">
        <f>SUM(G65:G76)</f>
        <v>24633.623129697997</v>
      </c>
      <c r="H64" s="422"/>
      <c r="I64" s="422"/>
      <c r="J64" s="422"/>
      <c r="K64" s="200"/>
      <c r="L64" s="200"/>
    </row>
    <row r="65" spans="1:12" s="131" customFormat="1" ht="17.100000000000001" customHeight="1" x14ac:dyDescent="0.25">
      <c r="A65" s="200">
        <v>48</v>
      </c>
      <c r="B65" s="200" t="s">
        <v>497</v>
      </c>
      <c r="C65" s="418" t="s">
        <v>547</v>
      </c>
      <c r="D65" s="419">
        <v>1350.610325658</v>
      </c>
      <c r="E65" s="419">
        <v>1350.610325658</v>
      </c>
      <c r="F65" s="419"/>
      <c r="G65" s="419">
        <v>1350.610325658</v>
      </c>
      <c r="H65" s="420">
        <v>38562</v>
      </c>
      <c r="I65" s="420">
        <v>38562</v>
      </c>
      <c r="J65" s="420">
        <v>43341</v>
      </c>
      <c r="K65" s="200">
        <v>13</v>
      </c>
      <c r="L65" s="200">
        <v>0</v>
      </c>
    </row>
    <row r="66" spans="1:12" s="131" customFormat="1" ht="17.100000000000001" customHeight="1" x14ac:dyDescent="0.25">
      <c r="A66" s="200">
        <v>49</v>
      </c>
      <c r="B66" s="200" t="s">
        <v>505</v>
      </c>
      <c r="C66" s="418" t="s">
        <v>548</v>
      </c>
      <c r="D66" s="419">
        <v>3629.6155027131999</v>
      </c>
      <c r="E66" s="419">
        <v>3629.6155027131999</v>
      </c>
      <c r="F66" s="419"/>
      <c r="G66" s="419">
        <v>3629.6155027131999</v>
      </c>
      <c r="H66" s="420">
        <v>38546</v>
      </c>
      <c r="I66" s="420">
        <v>38546</v>
      </c>
      <c r="J66" s="420">
        <v>43279</v>
      </c>
      <c r="K66" s="200">
        <v>12</v>
      </c>
      <c r="L66" s="200">
        <v>9</v>
      </c>
    </row>
    <row r="67" spans="1:12" s="131" customFormat="1" ht="17.100000000000001" customHeight="1" x14ac:dyDescent="0.25">
      <c r="A67" s="200">
        <v>50</v>
      </c>
      <c r="B67" s="200" t="s">
        <v>505</v>
      </c>
      <c r="C67" s="418" t="s">
        <v>549</v>
      </c>
      <c r="D67" s="419">
        <v>2541.9075518407999</v>
      </c>
      <c r="E67" s="419">
        <v>2541.9075518407999</v>
      </c>
      <c r="F67" s="419"/>
      <c r="G67" s="419">
        <v>2541.9075518407999</v>
      </c>
      <c r="H67" s="420">
        <v>38275</v>
      </c>
      <c r="I67" s="420">
        <v>39538</v>
      </c>
      <c r="J67" s="420">
        <v>43341</v>
      </c>
      <c r="K67" s="200">
        <v>13</v>
      </c>
      <c r="L67" s="200">
        <v>8</v>
      </c>
    </row>
    <row r="68" spans="1:12" s="131" customFormat="1" ht="17.100000000000001" customHeight="1" x14ac:dyDescent="0.25">
      <c r="A68" s="200">
        <v>51</v>
      </c>
      <c r="B68" s="200" t="s">
        <v>505</v>
      </c>
      <c r="C68" s="418" t="s">
        <v>550</v>
      </c>
      <c r="D68" s="419">
        <v>2413.8191207811997</v>
      </c>
      <c r="E68" s="419">
        <v>2413.8191207811997</v>
      </c>
      <c r="F68" s="419"/>
      <c r="G68" s="419">
        <v>2413.8191207811997</v>
      </c>
      <c r="H68" s="420">
        <v>39854</v>
      </c>
      <c r="I68" s="420">
        <v>39798</v>
      </c>
      <c r="J68" s="420">
        <v>42643</v>
      </c>
      <c r="K68" s="200">
        <v>11</v>
      </c>
      <c r="L68" s="200">
        <v>8</v>
      </c>
    </row>
    <row r="69" spans="1:12" s="131" customFormat="1" ht="17.100000000000001" customHeight="1" x14ac:dyDescent="0.25">
      <c r="A69" s="200">
        <v>52</v>
      </c>
      <c r="B69" s="200" t="s">
        <v>505</v>
      </c>
      <c r="C69" s="418" t="s">
        <v>551</v>
      </c>
      <c r="D69" s="419">
        <v>1065.1317970215998</v>
      </c>
      <c r="E69" s="419">
        <v>1065.1317970215998</v>
      </c>
      <c r="F69" s="419"/>
      <c r="G69" s="419">
        <v>1065.1317970215998</v>
      </c>
      <c r="H69" s="420">
        <v>38200</v>
      </c>
      <c r="I69" s="420">
        <v>38327</v>
      </c>
      <c r="J69" s="420">
        <v>43341</v>
      </c>
      <c r="K69" s="200">
        <v>13</v>
      </c>
      <c r="L69" s="200">
        <v>5</v>
      </c>
    </row>
    <row r="70" spans="1:12" s="131" customFormat="1" ht="17.100000000000001" customHeight="1" x14ac:dyDescent="0.25">
      <c r="A70" s="200">
        <v>53</v>
      </c>
      <c r="B70" s="200" t="s">
        <v>505</v>
      </c>
      <c r="C70" s="418" t="s">
        <v>552</v>
      </c>
      <c r="D70" s="419">
        <v>680.76129109120006</v>
      </c>
      <c r="E70" s="419">
        <v>680.76129109120006</v>
      </c>
      <c r="F70" s="419"/>
      <c r="G70" s="419">
        <v>680.76129109120006</v>
      </c>
      <c r="H70" s="420">
        <v>38353</v>
      </c>
      <c r="I70" s="420">
        <v>38504</v>
      </c>
      <c r="J70" s="420">
        <v>42626</v>
      </c>
      <c r="K70" s="200">
        <v>11</v>
      </c>
      <c r="L70" s="200">
        <v>6</v>
      </c>
    </row>
    <row r="71" spans="1:12" s="131" customFormat="1" ht="17.100000000000001" customHeight="1" x14ac:dyDescent="0.25">
      <c r="A71" s="200">
        <v>54</v>
      </c>
      <c r="B71" s="200" t="s">
        <v>505</v>
      </c>
      <c r="C71" s="418" t="s">
        <v>553</v>
      </c>
      <c r="D71" s="419">
        <v>771.11618548799993</v>
      </c>
      <c r="E71" s="419">
        <v>771.11618548799993</v>
      </c>
      <c r="F71" s="419"/>
      <c r="G71" s="419">
        <v>771.11618548799993</v>
      </c>
      <c r="H71" s="420">
        <v>38279</v>
      </c>
      <c r="I71" s="420">
        <v>38777</v>
      </c>
      <c r="J71" s="420">
        <v>42479</v>
      </c>
      <c r="K71" s="200">
        <v>11</v>
      </c>
      <c r="L71" s="200">
        <v>6</v>
      </c>
    </row>
    <row r="72" spans="1:12" s="131" customFormat="1" ht="17.100000000000001" customHeight="1" x14ac:dyDescent="0.25">
      <c r="A72" s="200">
        <v>55</v>
      </c>
      <c r="B72" s="200" t="s">
        <v>505</v>
      </c>
      <c r="C72" s="418" t="s">
        <v>554</v>
      </c>
      <c r="D72" s="419">
        <v>195.11000916</v>
      </c>
      <c r="E72" s="419">
        <v>195.11000916</v>
      </c>
      <c r="F72" s="419"/>
      <c r="G72" s="419">
        <v>195.11000916</v>
      </c>
      <c r="H72" s="420">
        <v>38026</v>
      </c>
      <c r="I72" s="420">
        <v>38026</v>
      </c>
      <c r="J72" s="420">
        <v>41703</v>
      </c>
      <c r="K72" s="200">
        <v>10</v>
      </c>
      <c r="L72" s="200">
        <v>1</v>
      </c>
    </row>
    <row r="73" spans="1:12" s="129" customFormat="1" ht="17.100000000000001" customHeight="1" x14ac:dyDescent="0.25">
      <c r="A73" s="200">
        <v>57</v>
      </c>
      <c r="B73" s="200" t="s">
        <v>505</v>
      </c>
      <c r="C73" s="418" t="s">
        <v>555</v>
      </c>
      <c r="D73" s="419">
        <v>486.97753172639995</v>
      </c>
      <c r="E73" s="419">
        <v>486.97753172639995</v>
      </c>
      <c r="F73" s="419"/>
      <c r="G73" s="419">
        <v>486.97753172639995</v>
      </c>
      <c r="H73" s="420">
        <v>39692</v>
      </c>
      <c r="I73" s="420">
        <v>39677</v>
      </c>
      <c r="J73" s="420">
        <v>43111</v>
      </c>
      <c r="K73" s="200">
        <v>9</v>
      </c>
      <c r="L73" s="200">
        <v>0</v>
      </c>
    </row>
    <row r="74" spans="1:12" s="129" customFormat="1" ht="17.100000000000001" customHeight="1" x14ac:dyDescent="0.25">
      <c r="A74" s="200">
        <v>58</v>
      </c>
      <c r="B74" s="200" t="s">
        <v>509</v>
      </c>
      <c r="C74" s="418" t="s">
        <v>1341</v>
      </c>
      <c r="D74" s="419">
        <v>3683.4321926379994</v>
      </c>
      <c r="E74" s="419">
        <v>3683.4321926379994</v>
      </c>
      <c r="F74" s="419"/>
      <c r="G74" s="419">
        <v>3683.4321926379994</v>
      </c>
      <c r="H74" s="420">
        <v>38037</v>
      </c>
      <c r="I74" s="420">
        <v>38037</v>
      </c>
      <c r="J74" s="420">
        <v>43341</v>
      </c>
      <c r="K74" s="200">
        <v>14</v>
      </c>
      <c r="L74" s="200">
        <v>4</v>
      </c>
    </row>
    <row r="75" spans="1:12" s="129" customFormat="1" ht="17.100000000000001" customHeight="1" x14ac:dyDescent="0.25">
      <c r="A75" s="200">
        <v>59</v>
      </c>
      <c r="B75" s="200" t="s">
        <v>509</v>
      </c>
      <c r="C75" s="418" t="s">
        <v>557</v>
      </c>
      <c r="D75" s="419">
        <v>1133.2038631055998</v>
      </c>
      <c r="E75" s="419">
        <v>1133.2038631055998</v>
      </c>
      <c r="F75" s="419"/>
      <c r="G75" s="419">
        <v>1133.2038631055998</v>
      </c>
      <c r="H75" s="420">
        <v>38650</v>
      </c>
      <c r="I75" s="420">
        <v>39188</v>
      </c>
      <c r="J75" s="420">
        <v>42626</v>
      </c>
      <c r="K75" s="200">
        <v>10</v>
      </c>
      <c r="L75" s="200">
        <v>6</v>
      </c>
    </row>
    <row r="76" spans="1:12" s="129" customFormat="1" ht="17.100000000000001" customHeight="1" x14ac:dyDescent="0.25">
      <c r="A76" s="200">
        <v>60</v>
      </c>
      <c r="B76" s="200" t="s">
        <v>558</v>
      </c>
      <c r="C76" s="418" t="s">
        <v>559</v>
      </c>
      <c r="D76" s="419">
        <v>6681.9377584739996</v>
      </c>
      <c r="E76" s="419">
        <v>6681.9377584739996</v>
      </c>
      <c r="F76" s="419"/>
      <c r="G76" s="419">
        <v>6681.9377584739996</v>
      </c>
      <c r="H76" s="420">
        <v>38163</v>
      </c>
      <c r="I76" s="420">
        <v>39783</v>
      </c>
      <c r="J76" s="420">
        <v>42643</v>
      </c>
      <c r="K76" s="200">
        <v>10</v>
      </c>
      <c r="L76" s="200">
        <v>9</v>
      </c>
    </row>
    <row r="77" spans="1:12" s="129" customFormat="1" ht="17.100000000000001" customHeight="1" x14ac:dyDescent="0.25">
      <c r="A77" s="513" t="s">
        <v>1342</v>
      </c>
      <c r="B77" s="513"/>
      <c r="C77" s="513"/>
      <c r="D77" s="421">
        <f>SUM(D78:D115)</f>
        <v>130440.54443745161</v>
      </c>
      <c r="E77" s="421">
        <f>SUM(E78:E115)</f>
        <v>130440.54443745161</v>
      </c>
      <c r="F77" s="421"/>
      <c r="G77" s="421">
        <f>SUM(G78:G115)</f>
        <v>130440.54443745161</v>
      </c>
      <c r="H77" s="422"/>
      <c r="I77" s="422"/>
      <c r="J77" s="422"/>
      <c r="K77" s="200"/>
      <c r="L77" s="200"/>
    </row>
    <row r="78" spans="1:12" s="129" customFormat="1" ht="17.100000000000001" customHeight="1" x14ac:dyDescent="0.25">
      <c r="A78" s="200">
        <v>61</v>
      </c>
      <c r="B78" s="200" t="s">
        <v>495</v>
      </c>
      <c r="C78" s="418" t="s">
        <v>560</v>
      </c>
      <c r="D78" s="419">
        <v>10114.490078963599</v>
      </c>
      <c r="E78" s="419">
        <v>10114.490078963599</v>
      </c>
      <c r="F78" s="419"/>
      <c r="G78" s="419">
        <v>10114.490078963599</v>
      </c>
      <c r="H78" s="420">
        <v>38598</v>
      </c>
      <c r="I78" s="420">
        <v>38598</v>
      </c>
      <c r="J78" s="420">
        <v>43279</v>
      </c>
      <c r="K78" s="200">
        <v>12</v>
      </c>
      <c r="L78" s="200">
        <v>3</v>
      </c>
    </row>
    <row r="79" spans="1:12" s="129" customFormat="1" ht="17.100000000000001" customHeight="1" x14ac:dyDescent="0.25">
      <c r="A79" s="200">
        <v>62</v>
      </c>
      <c r="B79" s="200" t="s">
        <v>561</v>
      </c>
      <c r="C79" s="418" t="s">
        <v>1343</v>
      </c>
      <c r="D79" s="419">
        <v>31239.495253603996</v>
      </c>
      <c r="E79" s="419">
        <v>31239.495253603996</v>
      </c>
      <c r="F79" s="419"/>
      <c r="G79" s="419">
        <v>31239.495253603996</v>
      </c>
      <c r="H79" s="420">
        <v>40258</v>
      </c>
      <c r="I79" s="420">
        <v>40258</v>
      </c>
      <c r="J79" s="420">
        <v>44727</v>
      </c>
      <c r="K79" s="200">
        <v>11</v>
      </c>
      <c r="L79" s="200">
        <v>10</v>
      </c>
    </row>
    <row r="80" spans="1:12" s="129" customFormat="1" ht="17.100000000000001" customHeight="1" x14ac:dyDescent="0.25">
      <c r="A80" s="200">
        <v>63</v>
      </c>
      <c r="B80" s="200" t="s">
        <v>524</v>
      </c>
      <c r="C80" s="418" t="s">
        <v>1344</v>
      </c>
      <c r="D80" s="419">
        <v>12032.6634413744</v>
      </c>
      <c r="E80" s="419">
        <v>12032.6634413744</v>
      </c>
      <c r="F80" s="419"/>
      <c r="G80" s="419">
        <v>12032.6634413744</v>
      </c>
      <c r="H80" s="420">
        <v>39141</v>
      </c>
      <c r="I80" s="420">
        <v>39325</v>
      </c>
      <c r="J80" s="420">
        <v>50020</v>
      </c>
      <c r="K80" s="200">
        <v>29</v>
      </c>
      <c r="L80" s="200">
        <v>7</v>
      </c>
    </row>
    <row r="81" spans="1:12" s="129" customFormat="1" ht="17.100000000000001" customHeight="1" x14ac:dyDescent="0.25">
      <c r="A81" s="200">
        <v>64</v>
      </c>
      <c r="B81" s="200" t="s">
        <v>505</v>
      </c>
      <c r="C81" s="418" t="s">
        <v>1345</v>
      </c>
      <c r="D81" s="419">
        <v>235.06790131439999</v>
      </c>
      <c r="E81" s="419">
        <v>235.06790131439999</v>
      </c>
      <c r="F81" s="419"/>
      <c r="G81" s="419">
        <v>235.06790131439999</v>
      </c>
      <c r="H81" s="420">
        <v>38922</v>
      </c>
      <c r="I81" s="420">
        <v>38901</v>
      </c>
      <c r="J81" s="420">
        <v>42384</v>
      </c>
      <c r="K81" s="200">
        <v>9</v>
      </c>
      <c r="L81" s="200">
        <v>10</v>
      </c>
    </row>
    <row r="82" spans="1:12" s="129" customFormat="1" ht="17.100000000000001" customHeight="1" x14ac:dyDescent="0.25">
      <c r="A82" s="200">
        <v>65</v>
      </c>
      <c r="B82" s="200" t="s">
        <v>505</v>
      </c>
      <c r="C82" s="418" t="s">
        <v>566</v>
      </c>
      <c r="D82" s="419">
        <v>1103.7636843683999</v>
      </c>
      <c r="E82" s="419">
        <v>1103.7636843683999</v>
      </c>
      <c r="F82" s="419"/>
      <c r="G82" s="419">
        <v>1103.7636843683999</v>
      </c>
      <c r="H82" s="420">
        <v>38905</v>
      </c>
      <c r="I82" s="420">
        <v>38946</v>
      </c>
      <c r="J82" s="420">
        <v>43341</v>
      </c>
      <c r="K82" s="200">
        <v>12</v>
      </c>
      <c r="L82" s="200">
        <v>1</v>
      </c>
    </row>
    <row r="83" spans="1:12" s="129" customFormat="1" ht="17.100000000000001" customHeight="1" x14ac:dyDescent="0.25">
      <c r="A83" s="200">
        <v>66</v>
      </c>
      <c r="B83" s="200" t="s">
        <v>505</v>
      </c>
      <c r="C83" s="418" t="s">
        <v>567</v>
      </c>
      <c r="D83" s="419">
        <v>6759.5689391868</v>
      </c>
      <c r="E83" s="419">
        <v>6759.5689391868</v>
      </c>
      <c r="F83" s="419"/>
      <c r="G83" s="419">
        <v>6759.5689391868</v>
      </c>
      <c r="H83" s="420">
        <v>38544</v>
      </c>
      <c r="I83" s="420">
        <v>39141</v>
      </c>
      <c r="J83" s="420">
        <v>43341</v>
      </c>
      <c r="K83" s="200">
        <v>12</v>
      </c>
      <c r="L83" s="200">
        <v>11</v>
      </c>
    </row>
    <row r="84" spans="1:12" s="129" customFormat="1" ht="17.100000000000001" customHeight="1" x14ac:dyDescent="0.25">
      <c r="A84" s="200">
        <v>67</v>
      </c>
      <c r="B84" s="200" t="s">
        <v>505</v>
      </c>
      <c r="C84" s="418" t="s">
        <v>568</v>
      </c>
      <c r="D84" s="419">
        <v>2412.3039290107999</v>
      </c>
      <c r="E84" s="419">
        <v>2412.3039290107999</v>
      </c>
      <c r="F84" s="419"/>
      <c r="G84" s="419">
        <v>2412.3039290107999</v>
      </c>
      <c r="H84" s="420">
        <v>38288</v>
      </c>
      <c r="I84" s="420">
        <v>38288</v>
      </c>
      <c r="J84" s="420">
        <v>41899</v>
      </c>
      <c r="K84" s="200">
        <v>9</v>
      </c>
      <c r="L84" s="200">
        <v>5</v>
      </c>
    </row>
    <row r="85" spans="1:12" s="129" customFormat="1" ht="17.100000000000001" customHeight="1" x14ac:dyDescent="0.25">
      <c r="A85" s="200">
        <v>68</v>
      </c>
      <c r="B85" s="200" t="s">
        <v>505</v>
      </c>
      <c r="C85" s="418" t="s">
        <v>569</v>
      </c>
      <c r="D85" s="419">
        <v>3502.6774768875994</v>
      </c>
      <c r="E85" s="419">
        <v>3502.6774768875994</v>
      </c>
      <c r="F85" s="419"/>
      <c r="G85" s="419">
        <v>3502.6774768875994</v>
      </c>
      <c r="H85" s="420">
        <v>39988</v>
      </c>
      <c r="I85" s="420">
        <v>40991</v>
      </c>
      <c r="J85" s="420">
        <v>45035</v>
      </c>
      <c r="K85" s="200">
        <v>13</v>
      </c>
      <c r="L85" s="200">
        <v>6</v>
      </c>
    </row>
    <row r="86" spans="1:12" s="129" customFormat="1" ht="17.100000000000001" customHeight="1" x14ac:dyDescent="0.25">
      <c r="A86" s="200">
        <v>69</v>
      </c>
      <c r="B86" s="200" t="s">
        <v>505</v>
      </c>
      <c r="C86" s="418" t="s">
        <v>570</v>
      </c>
      <c r="D86" s="419">
        <v>1840.4508390135998</v>
      </c>
      <c r="E86" s="419">
        <v>1840.4508390135998</v>
      </c>
      <c r="F86" s="419"/>
      <c r="G86" s="419">
        <v>1840.4508390135998</v>
      </c>
      <c r="H86" s="420">
        <v>38121</v>
      </c>
      <c r="I86" s="420">
        <v>38121</v>
      </c>
      <c r="J86" s="420">
        <v>41780</v>
      </c>
      <c r="K86" s="200">
        <v>10</v>
      </c>
      <c r="L86" s="200">
        <v>0</v>
      </c>
    </row>
    <row r="87" spans="1:12" s="129" customFormat="1" ht="17.100000000000001" customHeight="1" x14ac:dyDescent="0.25">
      <c r="A87" s="200">
        <v>70</v>
      </c>
      <c r="B87" s="200" t="s">
        <v>505</v>
      </c>
      <c r="C87" s="418" t="s">
        <v>571</v>
      </c>
      <c r="D87" s="419">
        <v>1550.8965835924</v>
      </c>
      <c r="E87" s="419">
        <v>1550.8965835924</v>
      </c>
      <c r="F87" s="419"/>
      <c r="G87" s="419">
        <v>1550.8965835924</v>
      </c>
      <c r="H87" s="420">
        <v>38350</v>
      </c>
      <c r="I87" s="420">
        <v>38350</v>
      </c>
      <c r="J87" s="420">
        <v>43290</v>
      </c>
      <c r="K87" s="200">
        <v>13</v>
      </c>
      <c r="L87" s="200">
        <v>4</v>
      </c>
    </row>
    <row r="88" spans="1:12" s="129" customFormat="1" ht="17.100000000000001" customHeight="1" x14ac:dyDescent="0.25">
      <c r="A88" s="200">
        <v>71</v>
      </c>
      <c r="B88" s="200" t="s">
        <v>572</v>
      </c>
      <c r="C88" s="418" t="s">
        <v>573</v>
      </c>
      <c r="D88" s="419">
        <v>2185.3086141039998</v>
      </c>
      <c r="E88" s="419">
        <v>2185.3086141039998</v>
      </c>
      <c r="F88" s="419"/>
      <c r="G88" s="419">
        <v>2185.3086141039998</v>
      </c>
      <c r="H88" s="420">
        <v>38578</v>
      </c>
      <c r="I88" s="420">
        <v>38578</v>
      </c>
      <c r="J88" s="420">
        <v>42069</v>
      </c>
      <c r="K88" s="200">
        <v>9</v>
      </c>
      <c r="L88" s="200">
        <v>2</v>
      </c>
    </row>
    <row r="89" spans="1:12" s="129" customFormat="1" ht="17.100000000000001" customHeight="1" x14ac:dyDescent="0.25">
      <c r="A89" s="200">
        <v>72</v>
      </c>
      <c r="B89" s="200" t="s">
        <v>574</v>
      </c>
      <c r="C89" s="418" t="s">
        <v>575</v>
      </c>
      <c r="D89" s="419">
        <v>2112.5300347007997</v>
      </c>
      <c r="E89" s="419">
        <v>2112.5300347007997</v>
      </c>
      <c r="F89" s="419"/>
      <c r="G89" s="419">
        <v>2112.5300347007997</v>
      </c>
      <c r="H89" s="420">
        <v>38507</v>
      </c>
      <c r="I89" s="420">
        <v>38650</v>
      </c>
      <c r="J89" s="420">
        <v>42069</v>
      </c>
      <c r="K89" s="200">
        <v>9</v>
      </c>
      <c r="L89" s="200">
        <v>9</v>
      </c>
    </row>
    <row r="90" spans="1:12" s="129" customFormat="1" ht="17.100000000000001" customHeight="1" x14ac:dyDescent="0.25">
      <c r="A90" s="200">
        <v>73</v>
      </c>
      <c r="B90" s="200" t="s">
        <v>574</v>
      </c>
      <c r="C90" s="418" t="s">
        <v>576</v>
      </c>
      <c r="D90" s="419">
        <v>4145.5520009947995</v>
      </c>
      <c r="E90" s="419">
        <v>4145.5520009947995</v>
      </c>
      <c r="F90" s="419"/>
      <c r="G90" s="419">
        <v>4145.5520009947995</v>
      </c>
      <c r="H90" s="420">
        <v>40176</v>
      </c>
      <c r="I90" s="420">
        <v>40176</v>
      </c>
      <c r="J90" s="420">
        <v>43672</v>
      </c>
      <c r="K90" s="200">
        <v>9</v>
      </c>
      <c r="L90" s="200">
        <v>5</v>
      </c>
    </row>
    <row r="91" spans="1:12" s="129" customFormat="1" ht="17.100000000000001" customHeight="1" x14ac:dyDescent="0.25">
      <c r="A91" s="200">
        <v>74</v>
      </c>
      <c r="B91" s="200" t="s">
        <v>574</v>
      </c>
      <c r="C91" s="418" t="s">
        <v>577</v>
      </c>
      <c r="D91" s="419">
        <v>352.13283263400001</v>
      </c>
      <c r="E91" s="419">
        <v>352.13283263400001</v>
      </c>
      <c r="F91" s="419"/>
      <c r="G91" s="419">
        <v>352.13283263400001</v>
      </c>
      <c r="H91" s="420">
        <v>38457</v>
      </c>
      <c r="I91" s="420">
        <v>38457</v>
      </c>
      <c r="J91" s="420">
        <v>43341</v>
      </c>
      <c r="K91" s="200">
        <v>12</v>
      </c>
      <c r="L91" s="200">
        <v>8</v>
      </c>
    </row>
    <row r="92" spans="1:12" s="129" customFormat="1" ht="17.100000000000001" customHeight="1" x14ac:dyDescent="0.25">
      <c r="A92" s="200">
        <v>75</v>
      </c>
      <c r="B92" s="200" t="s">
        <v>574</v>
      </c>
      <c r="C92" s="418" t="s">
        <v>578</v>
      </c>
      <c r="D92" s="419">
        <v>3152.5114989323997</v>
      </c>
      <c r="E92" s="419">
        <v>3152.5114989323997</v>
      </c>
      <c r="F92" s="419"/>
      <c r="G92" s="419">
        <v>3152.5114989323997</v>
      </c>
      <c r="H92" s="420">
        <v>38290</v>
      </c>
      <c r="I92" s="420">
        <v>38404</v>
      </c>
      <c r="J92" s="420">
        <v>43341</v>
      </c>
      <c r="K92" s="200">
        <v>13</v>
      </c>
      <c r="L92" s="200">
        <v>10</v>
      </c>
    </row>
    <row r="93" spans="1:12" s="129" customFormat="1" ht="17.100000000000001" customHeight="1" x14ac:dyDescent="0.25">
      <c r="A93" s="200">
        <v>76</v>
      </c>
      <c r="B93" s="200" t="s">
        <v>574</v>
      </c>
      <c r="C93" s="418" t="s">
        <v>579</v>
      </c>
      <c r="D93" s="419">
        <v>995.12400852919995</v>
      </c>
      <c r="E93" s="419">
        <v>995.12400852919995</v>
      </c>
      <c r="F93" s="419"/>
      <c r="G93" s="419">
        <v>995.12400852919995</v>
      </c>
      <c r="H93" s="420">
        <v>38596</v>
      </c>
      <c r="I93" s="420">
        <v>38714</v>
      </c>
      <c r="J93" s="420">
        <v>42384</v>
      </c>
      <c r="K93" s="200">
        <v>9</v>
      </c>
      <c r="L93" s="200">
        <v>4</v>
      </c>
    </row>
    <row r="94" spans="1:12" s="129" customFormat="1" ht="17.100000000000001" customHeight="1" x14ac:dyDescent="0.25">
      <c r="A94" s="200">
        <v>77</v>
      </c>
      <c r="B94" s="200" t="s">
        <v>574</v>
      </c>
      <c r="C94" s="418" t="s">
        <v>580</v>
      </c>
      <c r="D94" s="419">
        <v>3321.7023288328</v>
      </c>
      <c r="E94" s="419">
        <v>3321.7023288328</v>
      </c>
      <c r="F94" s="419"/>
      <c r="G94" s="419">
        <v>3321.7023288328</v>
      </c>
      <c r="H94" s="420">
        <v>38449</v>
      </c>
      <c r="I94" s="420">
        <v>38449</v>
      </c>
      <c r="J94" s="420">
        <v>43341</v>
      </c>
      <c r="K94" s="200">
        <v>12</v>
      </c>
      <c r="L94" s="200">
        <v>8</v>
      </c>
    </row>
    <row r="95" spans="1:12" s="129" customFormat="1" ht="17.100000000000001" customHeight="1" x14ac:dyDescent="0.25">
      <c r="A95" s="200">
        <v>78</v>
      </c>
      <c r="B95" s="200" t="s">
        <v>574</v>
      </c>
      <c r="C95" s="418" t="s">
        <v>581</v>
      </c>
      <c r="D95" s="419">
        <v>244.679669432</v>
      </c>
      <c r="E95" s="419">
        <v>244.679669432</v>
      </c>
      <c r="F95" s="419"/>
      <c r="G95" s="419">
        <v>244.679669432</v>
      </c>
      <c r="H95" s="420">
        <v>38088</v>
      </c>
      <c r="I95" s="420">
        <v>38088</v>
      </c>
      <c r="J95" s="420">
        <v>41780</v>
      </c>
      <c r="K95" s="200">
        <v>10</v>
      </c>
      <c r="L95" s="200">
        <v>1</v>
      </c>
    </row>
    <row r="96" spans="1:12" s="129" customFormat="1" ht="17.100000000000001" customHeight="1" x14ac:dyDescent="0.25">
      <c r="A96" s="200">
        <v>79</v>
      </c>
      <c r="B96" s="200" t="s">
        <v>574</v>
      </c>
      <c r="C96" s="418" t="s">
        <v>583</v>
      </c>
      <c r="D96" s="419">
        <v>6455.2422330087993</v>
      </c>
      <c r="E96" s="419">
        <v>6455.2422330087993</v>
      </c>
      <c r="F96" s="419"/>
      <c r="G96" s="419">
        <v>6455.2422330087993</v>
      </c>
      <c r="H96" s="420">
        <v>39588</v>
      </c>
      <c r="I96" s="420">
        <v>39272</v>
      </c>
      <c r="J96" s="420">
        <v>43341</v>
      </c>
      <c r="K96" s="200">
        <v>10</v>
      </c>
      <c r="L96" s="200">
        <v>3</v>
      </c>
    </row>
    <row r="97" spans="1:12" s="129" customFormat="1" ht="17.100000000000001" customHeight="1" x14ac:dyDescent="0.25">
      <c r="A97" s="200">
        <v>80</v>
      </c>
      <c r="B97" s="200" t="s">
        <v>574</v>
      </c>
      <c r="C97" s="418" t="s">
        <v>584</v>
      </c>
      <c r="D97" s="419">
        <v>2283.4580528275997</v>
      </c>
      <c r="E97" s="419">
        <v>2283.4580528275997</v>
      </c>
      <c r="F97" s="419"/>
      <c r="G97" s="419">
        <v>2283.4580528275997</v>
      </c>
      <c r="H97" s="420">
        <v>38579</v>
      </c>
      <c r="I97" s="420">
        <v>39030</v>
      </c>
      <c r="J97" s="420">
        <v>42475</v>
      </c>
      <c r="K97" s="200">
        <v>10</v>
      </c>
      <c r="L97" s="200">
        <v>8</v>
      </c>
    </row>
    <row r="98" spans="1:12" s="129" customFormat="1" ht="17.100000000000001" customHeight="1" x14ac:dyDescent="0.25">
      <c r="A98" s="200">
        <v>82</v>
      </c>
      <c r="B98" s="200" t="s">
        <v>574</v>
      </c>
      <c r="C98" s="418" t="s">
        <v>585</v>
      </c>
      <c r="D98" s="419">
        <v>222.24854824039997</v>
      </c>
      <c r="E98" s="419">
        <v>222.24854824039997</v>
      </c>
      <c r="F98" s="419"/>
      <c r="G98" s="419">
        <v>222.24854824039997</v>
      </c>
      <c r="H98" s="420">
        <v>38659</v>
      </c>
      <c r="I98" s="420">
        <v>38659</v>
      </c>
      <c r="J98" s="420">
        <v>42069</v>
      </c>
      <c r="K98" s="200">
        <v>9</v>
      </c>
      <c r="L98" s="200">
        <v>0</v>
      </c>
    </row>
    <row r="99" spans="1:12" s="129" customFormat="1" ht="17.100000000000001" customHeight="1" x14ac:dyDescent="0.25">
      <c r="A99" s="200">
        <v>83</v>
      </c>
      <c r="B99" s="200" t="s">
        <v>574</v>
      </c>
      <c r="C99" s="418" t="s">
        <v>586</v>
      </c>
      <c r="D99" s="419">
        <v>67.494140335599994</v>
      </c>
      <c r="E99" s="419">
        <v>67.494140335599994</v>
      </c>
      <c r="F99" s="419"/>
      <c r="G99" s="419">
        <v>67.494140335599994</v>
      </c>
      <c r="H99" s="420">
        <v>38589</v>
      </c>
      <c r="I99" s="420">
        <v>38589</v>
      </c>
      <c r="J99" s="420">
        <v>43341</v>
      </c>
      <c r="K99" s="200">
        <v>12</v>
      </c>
      <c r="L99" s="200">
        <v>8</v>
      </c>
    </row>
    <row r="100" spans="1:12" s="129" customFormat="1" ht="17.100000000000001" customHeight="1" x14ac:dyDescent="0.25">
      <c r="A100" s="200">
        <v>84</v>
      </c>
      <c r="B100" s="200" t="s">
        <v>574</v>
      </c>
      <c r="C100" s="418" t="s">
        <v>587</v>
      </c>
      <c r="D100" s="419">
        <v>1624.9366606835999</v>
      </c>
      <c r="E100" s="419">
        <v>1624.9366606835999</v>
      </c>
      <c r="F100" s="419"/>
      <c r="G100" s="419">
        <v>1624.9366606835999</v>
      </c>
      <c r="H100" s="420">
        <v>39114</v>
      </c>
      <c r="I100" s="420">
        <v>39114</v>
      </c>
      <c r="J100" s="420">
        <v>42475</v>
      </c>
      <c r="K100" s="200">
        <v>9</v>
      </c>
      <c r="L100" s="200">
        <v>1</v>
      </c>
    </row>
    <row r="101" spans="1:12" s="129" customFormat="1" ht="17.100000000000001" customHeight="1" x14ac:dyDescent="0.25">
      <c r="A101" s="200">
        <v>87</v>
      </c>
      <c r="B101" s="200" t="s">
        <v>574</v>
      </c>
      <c r="C101" s="418" t="s">
        <v>588</v>
      </c>
      <c r="D101" s="419">
        <v>3418.7333803171996</v>
      </c>
      <c r="E101" s="419">
        <v>3418.7333803171996</v>
      </c>
      <c r="F101" s="419"/>
      <c r="G101" s="419">
        <v>3418.7333803171996</v>
      </c>
      <c r="H101" s="420">
        <v>38488</v>
      </c>
      <c r="I101" s="420">
        <v>38703</v>
      </c>
      <c r="J101" s="420">
        <v>42069</v>
      </c>
      <c r="K101" s="200">
        <v>9</v>
      </c>
      <c r="L101" s="200">
        <v>6</v>
      </c>
    </row>
    <row r="102" spans="1:12" s="129" customFormat="1" ht="17.100000000000001" customHeight="1" x14ac:dyDescent="0.25">
      <c r="A102" s="200">
        <v>90</v>
      </c>
      <c r="B102" s="200" t="s">
        <v>574</v>
      </c>
      <c r="C102" s="418" t="s">
        <v>589</v>
      </c>
      <c r="D102" s="419">
        <v>706.1872349311999</v>
      </c>
      <c r="E102" s="419">
        <v>706.1872349311999</v>
      </c>
      <c r="F102" s="419"/>
      <c r="G102" s="419">
        <v>706.1872349311999</v>
      </c>
      <c r="H102" s="420">
        <v>38548</v>
      </c>
      <c r="I102" s="420">
        <v>38548</v>
      </c>
      <c r="J102" s="420">
        <v>42069</v>
      </c>
      <c r="K102" s="200">
        <v>9</v>
      </c>
      <c r="L102" s="200">
        <v>7</v>
      </c>
    </row>
    <row r="103" spans="1:12" s="129" customFormat="1" ht="17.100000000000001" customHeight="1" x14ac:dyDescent="0.25">
      <c r="A103" s="200">
        <v>91</v>
      </c>
      <c r="B103" s="200" t="s">
        <v>574</v>
      </c>
      <c r="C103" s="418" t="s">
        <v>590</v>
      </c>
      <c r="D103" s="419">
        <v>1086.2419450739999</v>
      </c>
      <c r="E103" s="419">
        <v>1086.2419450739999</v>
      </c>
      <c r="F103" s="419"/>
      <c r="G103" s="419">
        <v>1086.2419450739999</v>
      </c>
      <c r="H103" s="420">
        <v>38862</v>
      </c>
      <c r="I103" s="420">
        <v>38872</v>
      </c>
      <c r="J103" s="420">
        <v>43341</v>
      </c>
      <c r="K103" s="200">
        <v>12</v>
      </c>
      <c r="L103" s="200">
        <v>1</v>
      </c>
    </row>
    <row r="104" spans="1:12" s="129" customFormat="1" ht="17.100000000000001" customHeight="1" x14ac:dyDescent="0.25">
      <c r="A104" s="200">
        <v>92</v>
      </c>
      <c r="B104" s="200" t="s">
        <v>574</v>
      </c>
      <c r="C104" s="418" t="s">
        <v>591</v>
      </c>
      <c r="D104" s="419">
        <v>1694.5258030579998</v>
      </c>
      <c r="E104" s="419">
        <v>1694.5258030579998</v>
      </c>
      <c r="F104" s="419"/>
      <c r="G104" s="419">
        <v>1694.5258030579998</v>
      </c>
      <c r="H104" s="420">
        <v>38510</v>
      </c>
      <c r="I104" s="420">
        <v>38700</v>
      </c>
      <c r="J104" s="420">
        <v>42384</v>
      </c>
      <c r="K104" s="200">
        <v>10</v>
      </c>
      <c r="L104" s="200">
        <v>4</v>
      </c>
    </row>
    <row r="105" spans="1:12" s="129" customFormat="1" ht="17.100000000000001" customHeight="1" x14ac:dyDescent="0.25">
      <c r="A105" s="200">
        <v>93</v>
      </c>
      <c r="B105" s="200" t="s">
        <v>574</v>
      </c>
      <c r="C105" s="418" t="s">
        <v>592</v>
      </c>
      <c r="D105" s="419">
        <v>1645.7589671511998</v>
      </c>
      <c r="E105" s="419">
        <v>1645.7589671511998</v>
      </c>
      <c r="F105" s="419"/>
      <c r="G105" s="419">
        <v>1645.7589671511998</v>
      </c>
      <c r="H105" s="420">
        <v>38651</v>
      </c>
      <c r="I105" s="420">
        <v>38651</v>
      </c>
      <c r="J105" s="420">
        <v>43341</v>
      </c>
      <c r="K105" s="200">
        <v>12</v>
      </c>
      <c r="L105" s="200">
        <v>9</v>
      </c>
    </row>
    <row r="106" spans="1:12" s="129" customFormat="1" ht="17.100000000000001" customHeight="1" x14ac:dyDescent="0.25">
      <c r="A106" s="200">
        <v>94</v>
      </c>
      <c r="B106" s="200" t="s">
        <v>574</v>
      </c>
      <c r="C106" s="418" t="s">
        <v>593</v>
      </c>
      <c r="D106" s="419">
        <v>733.51200227799995</v>
      </c>
      <c r="E106" s="419">
        <v>733.51200227799995</v>
      </c>
      <c r="F106" s="419"/>
      <c r="G106" s="419">
        <v>733.51200227799995</v>
      </c>
      <c r="H106" s="420">
        <v>38410</v>
      </c>
      <c r="I106" s="420">
        <v>38410</v>
      </c>
      <c r="J106" s="420">
        <v>42185</v>
      </c>
      <c r="K106" s="200">
        <v>10</v>
      </c>
      <c r="L106" s="200">
        <v>3</v>
      </c>
    </row>
    <row r="107" spans="1:12" s="129" customFormat="1" ht="17.100000000000001" customHeight="1" x14ac:dyDescent="0.25">
      <c r="A107" s="200">
        <v>95</v>
      </c>
      <c r="B107" s="200" t="s">
        <v>509</v>
      </c>
      <c r="C107" s="418" t="s">
        <v>594</v>
      </c>
      <c r="D107" s="419">
        <v>321.9282360492</v>
      </c>
      <c r="E107" s="419">
        <v>321.9282360492</v>
      </c>
      <c r="F107" s="419"/>
      <c r="G107" s="419">
        <v>321.9282360492</v>
      </c>
      <c r="H107" s="420">
        <v>38628</v>
      </c>
      <c r="I107" s="420">
        <v>38628</v>
      </c>
      <c r="J107" s="420">
        <v>42069</v>
      </c>
      <c r="K107" s="200">
        <v>9</v>
      </c>
      <c r="L107" s="200">
        <v>0</v>
      </c>
    </row>
    <row r="108" spans="1:12" s="129" customFormat="1" ht="17.100000000000001" customHeight="1" x14ac:dyDescent="0.25">
      <c r="A108" s="200">
        <v>98</v>
      </c>
      <c r="B108" s="200" t="s">
        <v>509</v>
      </c>
      <c r="C108" s="418" t="s">
        <v>595</v>
      </c>
      <c r="D108" s="419">
        <v>201.72591814319998</v>
      </c>
      <c r="E108" s="419">
        <v>201.72591814319998</v>
      </c>
      <c r="F108" s="419"/>
      <c r="G108" s="419">
        <v>201.72591814319998</v>
      </c>
      <c r="H108" s="420">
        <v>38554</v>
      </c>
      <c r="I108" s="420">
        <v>38564</v>
      </c>
      <c r="J108" s="420">
        <v>42069</v>
      </c>
      <c r="K108" s="200">
        <v>9</v>
      </c>
      <c r="L108" s="200">
        <v>7</v>
      </c>
    </row>
    <row r="109" spans="1:12" s="129" customFormat="1" ht="17.100000000000001" customHeight="1" x14ac:dyDescent="0.25">
      <c r="A109" s="200">
        <v>99</v>
      </c>
      <c r="B109" s="200" t="s">
        <v>509</v>
      </c>
      <c r="C109" s="418" t="s">
        <v>596</v>
      </c>
      <c r="D109" s="419">
        <v>1593.2449705215997</v>
      </c>
      <c r="E109" s="419">
        <v>1593.2449705215997</v>
      </c>
      <c r="F109" s="419"/>
      <c r="G109" s="419">
        <v>1593.2449705215997</v>
      </c>
      <c r="H109" s="420">
        <v>38512</v>
      </c>
      <c r="I109" s="420">
        <v>38562</v>
      </c>
      <c r="J109" s="420">
        <v>43279</v>
      </c>
      <c r="K109" s="200">
        <v>13</v>
      </c>
      <c r="L109" s="200">
        <v>0</v>
      </c>
    </row>
    <row r="110" spans="1:12" s="129" customFormat="1" ht="17.100000000000001" customHeight="1" x14ac:dyDescent="0.25">
      <c r="A110" s="200">
        <v>100</v>
      </c>
      <c r="B110" s="200" t="s">
        <v>597</v>
      </c>
      <c r="C110" s="418" t="s">
        <v>598</v>
      </c>
      <c r="D110" s="419">
        <v>2285.1805229527999</v>
      </c>
      <c r="E110" s="419">
        <v>2285.1805229527999</v>
      </c>
      <c r="F110" s="419"/>
      <c r="G110" s="419">
        <v>2285.1805229527999</v>
      </c>
      <c r="H110" s="420">
        <v>38981</v>
      </c>
      <c r="I110" s="420">
        <v>39559</v>
      </c>
      <c r="J110" s="420">
        <v>43341</v>
      </c>
      <c r="K110" s="200">
        <v>11</v>
      </c>
      <c r="L110" s="200">
        <v>10</v>
      </c>
    </row>
    <row r="111" spans="1:12" s="129" customFormat="1" ht="17.100000000000001" customHeight="1" x14ac:dyDescent="0.25">
      <c r="A111" s="200">
        <v>101</v>
      </c>
      <c r="B111" s="200" t="s">
        <v>597</v>
      </c>
      <c r="C111" s="418" t="s">
        <v>599</v>
      </c>
      <c r="D111" s="419">
        <v>1694.6924134711999</v>
      </c>
      <c r="E111" s="419">
        <v>1694.6924134711999</v>
      </c>
      <c r="F111" s="419"/>
      <c r="G111" s="419">
        <v>1694.6924134711999</v>
      </c>
      <c r="H111" s="420">
        <v>38837</v>
      </c>
      <c r="I111" s="420">
        <v>39958</v>
      </c>
      <c r="J111" s="420">
        <v>43572</v>
      </c>
      <c r="K111" s="200">
        <v>12</v>
      </c>
      <c r="L111" s="200">
        <v>6</v>
      </c>
    </row>
    <row r="112" spans="1:12" s="129" customFormat="1" ht="17.100000000000001" customHeight="1" x14ac:dyDescent="0.25">
      <c r="A112" s="200">
        <v>102</v>
      </c>
      <c r="B112" s="200" t="s">
        <v>597</v>
      </c>
      <c r="C112" s="418" t="s">
        <v>600</v>
      </c>
      <c r="D112" s="419">
        <v>899.84978196959992</v>
      </c>
      <c r="E112" s="419">
        <v>899.84978196959992</v>
      </c>
      <c r="F112" s="419"/>
      <c r="G112" s="419">
        <v>899.84978196959992</v>
      </c>
      <c r="H112" s="420">
        <v>38945</v>
      </c>
      <c r="I112" s="420">
        <v>39060</v>
      </c>
      <c r="J112" s="420">
        <v>42626</v>
      </c>
      <c r="K112" s="200">
        <v>9</v>
      </c>
      <c r="L112" s="200">
        <v>11</v>
      </c>
    </row>
    <row r="113" spans="1:12" s="129" customFormat="1" ht="17.100000000000001" customHeight="1" x14ac:dyDescent="0.25">
      <c r="A113" s="200">
        <v>103</v>
      </c>
      <c r="B113" s="200" t="s">
        <v>597</v>
      </c>
      <c r="C113" s="418" t="s">
        <v>1346</v>
      </c>
      <c r="D113" s="419">
        <v>456.94207081159999</v>
      </c>
      <c r="E113" s="419">
        <v>456.94207081159999</v>
      </c>
      <c r="F113" s="419"/>
      <c r="G113" s="419">
        <v>456.94207081159999</v>
      </c>
      <c r="H113" s="420">
        <v>38630</v>
      </c>
      <c r="I113" s="420">
        <v>38593</v>
      </c>
      <c r="J113" s="420">
        <v>42069</v>
      </c>
      <c r="K113" s="200">
        <v>9</v>
      </c>
      <c r="L113" s="200">
        <v>5</v>
      </c>
    </row>
    <row r="114" spans="1:12" s="129" customFormat="1" ht="17.100000000000001" customHeight="1" x14ac:dyDescent="0.25">
      <c r="A114" s="200">
        <v>104</v>
      </c>
      <c r="B114" s="200" t="s">
        <v>597</v>
      </c>
      <c r="C114" s="418" t="s">
        <v>602</v>
      </c>
      <c r="D114" s="419">
        <v>12341.190233811998</v>
      </c>
      <c r="E114" s="419">
        <v>12341.190233811998</v>
      </c>
      <c r="F114" s="419"/>
      <c r="G114" s="419">
        <v>12341.190233811998</v>
      </c>
      <c r="H114" s="420">
        <v>38566</v>
      </c>
      <c r="I114" s="420">
        <v>42713</v>
      </c>
      <c r="J114" s="420">
        <v>49947</v>
      </c>
      <c r="K114" s="200">
        <v>31</v>
      </c>
      <c r="L114" s="200">
        <v>0</v>
      </c>
    </row>
    <row r="115" spans="1:12" s="129" customFormat="1" ht="17.100000000000001" customHeight="1" x14ac:dyDescent="0.25">
      <c r="A115" s="200">
        <v>105</v>
      </c>
      <c r="B115" s="200" t="s">
        <v>597</v>
      </c>
      <c r="C115" s="418" t="s">
        <v>1166</v>
      </c>
      <c r="D115" s="419">
        <v>3406.5322063387994</v>
      </c>
      <c r="E115" s="419">
        <v>3406.5322063387994</v>
      </c>
      <c r="F115" s="419"/>
      <c r="G115" s="419">
        <v>3406.5322063387994</v>
      </c>
      <c r="H115" s="420">
        <v>38793</v>
      </c>
      <c r="I115" s="420">
        <v>38742</v>
      </c>
      <c r="J115" s="420">
        <v>43279</v>
      </c>
      <c r="K115" s="200">
        <v>12</v>
      </c>
      <c r="L115" s="200">
        <v>3</v>
      </c>
    </row>
    <row r="116" spans="1:12" s="129" customFormat="1" ht="17.100000000000001" customHeight="1" x14ac:dyDescent="0.25">
      <c r="A116" s="513" t="s">
        <v>1347</v>
      </c>
      <c r="B116" s="513"/>
      <c r="C116" s="513"/>
      <c r="D116" s="421">
        <f>SUM(D117:D133)</f>
        <v>54677.386636571588</v>
      </c>
      <c r="E116" s="421">
        <f>SUM(E117:E133)</f>
        <v>54677.386636571588</v>
      </c>
      <c r="F116" s="421"/>
      <c r="G116" s="421">
        <f>SUM(G117:G133)</f>
        <v>54677.386636571588</v>
      </c>
      <c r="H116" s="200"/>
      <c r="I116" s="200"/>
      <c r="J116" s="422"/>
      <c r="K116" s="200"/>
      <c r="L116" s="200"/>
    </row>
    <row r="117" spans="1:12" s="129" customFormat="1" ht="17.100000000000001" customHeight="1" x14ac:dyDescent="0.25">
      <c r="A117" s="200">
        <v>106</v>
      </c>
      <c r="B117" s="200" t="s">
        <v>495</v>
      </c>
      <c r="C117" s="418" t="s">
        <v>1348</v>
      </c>
      <c r="D117" s="419">
        <v>12342.549613468798</v>
      </c>
      <c r="E117" s="419">
        <v>12342.549613468798</v>
      </c>
      <c r="F117" s="419"/>
      <c r="G117" s="419">
        <v>12342.549613468798</v>
      </c>
      <c r="H117" s="420">
        <v>39067</v>
      </c>
      <c r="I117" s="420">
        <v>39067</v>
      </c>
      <c r="J117" s="420">
        <v>43341</v>
      </c>
      <c r="K117" s="200">
        <v>11</v>
      </c>
      <c r="L117" s="200">
        <v>5</v>
      </c>
    </row>
    <row r="118" spans="1:12" s="129" customFormat="1" ht="17.100000000000001" customHeight="1" x14ac:dyDescent="0.25">
      <c r="A118" s="200">
        <v>107</v>
      </c>
      <c r="B118" s="200" t="s">
        <v>497</v>
      </c>
      <c r="C118" s="418" t="s">
        <v>605</v>
      </c>
      <c r="D118" s="419">
        <v>832.77104637759999</v>
      </c>
      <c r="E118" s="419">
        <v>832.77104637759999</v>
      </c>
      <c r="F118" s="419"/>
      <c r="G118" s="419">
        <v>832.77104637759999</v>
      </c>
      <c r="H118" s="420">
        <v>39243</v>
      </c>
      <c r="I118" s="420">
        <v>39243</v>
      </c>
      <c r="J118" s="420">
        <v>43341</v>
      </c>
      <c r="K118" s="200">
        <v>11</v>
      </c>
      <c r="L118" s="200">
        <v>2</v>
      </c>
    </row>
    <row r="119" spans="1:12" s="129" customFormat="1" ht="17.100000000000001" customHeight="1" x14ac:dyDescent="0.25">
      <c r="A119" s="200">
        <v>108</v>
      </c>
      <c r="B119" s="200" t="s">
        <v>505</v>
      </c>
      <c r="C119" s="418" t="s">
        <v>606</v>
      </c>
      <c r="D119" s="419">
        <v>751.24522240679994</v>
      </c>
      <c r="E119" s="419">
        <v>751.24522240679994</v>
      </c>
      <c r="F119" s="419"/>
      <c r="G119" s="419">
        <v>751.24522240679994</v>
      </c>
      <c r="H119" s="420">
        <v>38754</v>
      </c>
      <c r="I119" s="420">
        <v>38814</v>
      </c>
      <c r="J119" s="420">
        <v>42384</v>
      </c>
      <c r="K119" s="200">
        <v>9</v>
      </c>
      <c r="L119" s="200">
        <v>11</v>
      </c>
    </row>
    <row r="120" spans="1:12" s="129" customFormat="1" ht="17.100000000000001" customHeight="1" x14ac:dyDescent="0.25">
      <c r="A120" s="200">
        <v>110</v>
      </c>
      <c r="B120" s="200" t="s">
        <v>574</v>
      </c>
      <c r="C120" s="418" t="s">
        <v>607</v>
      </c>
      <c r="D120" s="419">
        <v>558.79760656719998</v>
      </c>
      <c r="E120" s="419">
        <v>558.79760656719998</v>
      </c>
      <c r="F120" s="419"/>
      <c r="G120" s="419">
        <v>558.79760656719998</v>
      </c>
      <c r="H120" s="420">
        <v>39148</v>
      </c>
      <c r="I120" s="420">
        <v>39244</v>
      </c>
      <c r="J120" s="420">
        <v>42475</v>
      </c>
      <c r="K120" s="200">
        <v>8</v>
      </c>
      <c r="L120" s="200">
        <v>9</v>
      </c>
    </row>
    <row r="121" spans="1:12" s="129" customFormat="1" ht="17.100000000000001" customHeight="1" x14ac:dyDescent="0.25">
      <c r="A121" s="200">
        <v>111</v>
      </c>
      <c r="B121" s="200" t="s">
        <v>574</v>
      </c>
      <c r="C121" s="418" t="s">
        <v>608</v>
      </c>
      <c r="D121" s="419">
        <v>1674.3177558844</v>
      </c>
      <c r="E121" s="419">
        <v>1674.3177558844</v>
      </c>
      <c r="F121" s="419"/>
      <c r="G121" s="419">
        <v>1674.3177558844</v>
      </c>
      <c r="H121" s="420">
        <v>40040</v>
      </c>
      <c r="I121" s="420">
        <v>40040</v>
      </c>
      <c r="J121" s="420">
        <v>43672</v>
      </c>
      <c r="K121" s="200">
        <v>9</v>
      </c>
      <c r="L121" s="200">
        <v>5</v>
      </c>
    </row>
    <row r="122" spans="1:12" s="129" customFormat="1" ht="17.100000000000001" customHeight="1" x14ac:dyDescent="0.25">
      <c r="A122" s="200">
        <v>112</v>
      </c>
      <c r="B122" s="200" t="s">
        <v>574</v>
      </c>
      <c r="C122" s="418" t="s">
        <v>609</v>
      </c>
      <c r="D122" s="419">
        <v>2853.7438063859995</v>
      </c>
      <c r="E122" s="419">
        <v>2853.7438063859995</v>
      </c>
      <c r="F122" s="419"/>
      <c r="G122" s="419">
        <v>2853.7438063859995</v>
      </c>
      <c r="H122" s="420">
        <v>38621</v>
      </c>
      <c r="I122" s="420">
        <v>40543</v>
      </c>
      <c r="J122" s="420">
        <v>43341</v>
      </c>
      <c r="K122" s="200">
        <v>12</v>
      </c>
      <c r="L122" s="200">
        <v>8</v>
      </c>
    </row>
    <row r="123" spans="1:12" s="129" customFormat="1" ht="17.100000000000001" customHeight="1" x14ac:dyDescent="0.25">
      <c r="A123" s="200">
        <v>113</v>
      </c>
      <c r="B123" s="200" t="s">
        <v>574</v>
      </c>
      <c r="C123" s="418" t="s">
        <v>610</v>
      </c>
      <c r="D123" s="419">
        <v>1759.8856868031999</v>
      </c>
      <c r="E123" s="419">
        <v>1759.8856868031999</v>
      </c>
      <c r="F123" s="419"/>
      <c r="G123" s="419">
        <v>1759.8856868031999</v>
      </c>
      <c r="H123" s="420">
        <v>39287</v>
      </c>
      <c r="I123" s="420">
        <v>39297</v>
      </c>
      <c r="J123" s="420">
        <v>42881</v>
      </c>
      <c r="K123" s="200">
        <v>9</v>
      </c>
      <c r="L123" s="200">
        <v>7</v>
      </c>
    </row>
    <row r="124" spans="1:12" s="129" customFormat="1" ht="17.100000000000001" customHeight="1" x14ac:dyDescent="0.25">
      <c r="A124" s="200">
        <v>114</v>
      </c>
      <c r="B124" s="200" t="s">
        <v>574</v>
      </c>
      <c r="C124" s="418" t="s">
        <v>611</v>
      </c>
      <c r="D124" s="419">
        <v>2312.3075099255998</v>
      </c>
      <c r="E124" s="419">
        <v>2312.3075099255998</v>
      </c>
      <c r="F124" s="419"/>
      <c r="G124" s="419">
        <v>2312.3075099255998</v>
      </c>
      <c r="H124" s="420">
        <v>38847</v>
      </c>
      <c r="I124" s="420">
        <v>38847</v>
      </c>
      <c r="J124" s="420">
        <v>43279</v>
      </c>
      <c r="K124" s="200">
        <v>11</v>
      </c>
      <c r="L124" s="200">
        <v>11</v>
      </c>
    </row>
    <row r="125" spans="1:12" s="129" customFormat="1" ht="17.100000000000001" customHeight="1" x14ac:dyDescent="0.25">
      <c r="A125" s="200">
        <v>117</v>
      </c>
      <c r="B125" s="200" t="s">
        <v>574</v>
      </c>
      <c r="C125" s="418" t="s">
        <v>612</v>
      </c>
      <c r="D125" s="419">
        <v>6267.1954990347995</v>
      </c>
      <c r="E125" s="419">
        <v>6267.1954990347995</v>
      </c>
      <c r="F125" s="419"/>
      <c r="G125" s="419">
        <v>6267.1954990347995</v>
      </c>
      <c r="H125" s="420">
        <v>39091</v>
      </c>
      <c r="I125" s="420">
        <v>39419</v>
      </c>
      <c r="J125" s="420">
        <v>43049</v>
      </c>
      <c r="K125" s="200">
        <v>9</v>
      </c>
      <c r="L125" s="200">
        <v>11</v>
      </c>
    </row>
    <row r="126" spans="1:12" s="129" customFormat="1" ht="17.100000000000001" customHeight="1" x14ac:dyDescent="0.25">
      <c r="A126" s="200">
        <v>118</v>
      </c>
      <c r="B126" s="200" t="s">
        <v>574</v>
      </c>
      <c r="C126" s="418" t="s">
        <v>613</v>
      </c>
      <c r="D126" s="419">
        <v>1960.2014940111999</v>
      </c>
      <c r="E126" s="419">
        <v>1960.2014940111999</v>
      </c>
      <c r="F126" s="419"/>
      <c r="G126" s="419">
        <v>1960.2014940111999</v>
      </c>
      <c r="H126" s="420">
        <v>39205</v>
      </c>
      <c r="I126" s="420">
        <v>39287</v>
      </c>
      <c r="J126" s="420">
        <v>42881</v>
      </c>
      <c r="K126" s="200">
        <v>9</v>
      </c>
      <c r="L126" s="200">
        <v>7</v>
      </c>
    </row>
    <row r="127" spans="1:12" s="129" customFormat="1" ht="17.100000000000001" customHeight="1" x14ac:dyDescent="0.25">
      <c r="A127" s="200">
        <v>122</v>
      </c>
      <c r="B127" s="200" t="s">
        <v>509</v>
      </c>
      <c r="C127" s="418" t="s">
        <v>614</v>
      </c>
      <c r="D127" s="419">
        <v>377.46816875239995</v>
      </c>
      <c r="E127" s="419">
        <v>377.46816875239995</v>
      </c>
      <c r="F127" s="419"/>
      <c r="G127" s="419">
        <v>377.46816875239995</v>
      </c>
      <c r="H127" s="420">
        <v>38842</v>
      </c>
      <c r="I127" s="420">
        <v>38863</v>
      </c>
      <c r="J127" s="420">
        <v>42384</v>
      </c>
      <c r="K127" s="200">
        <v>9</v>
      </c>
      <c r="L127" s="200">
        <v>6</v>
      </c>
    </row>
    <row r="128" spans="1:12" s="129" customFormat="1" ht="17.100000000000001" customHeight="1" x14ac:dyDescent="0.25">
      <c r="A128" s="200">
        <v>123</v>
      </c>
      <c r="B128" s="200" t="s">
        <v>509</v>
      </c>
      <c r="C128" s="418" t="s">
        <v>616</v>
      </c>
      <c r="D128" s="419">
        <v>138.21401355519998</v>
      </c>
      <c r="E128" s="419">
        <v>138.21401355519998</v>
      </c>
      <c r="F128" s="419"/>
      <c r="G128" s="419">
        <v>138.21401355519998</v>
      </c>
      <c r="H128" s="420">
        <v>38946</v>
      </c>
      <c r="I128" s="420">
        <v>39031</v>
      </c>
      <c r="J128" s="420">
        <v>42475</v>
      </c>
      <c r="K128" s="200">
        <v>9</v>
      </c>
      <c r="L128" s="200">
        <v>6</v>
      </c>
    </row>
    <row r="129" spans="1:12" s="129" customFormat="1" ht="17.100000000000001" customHeight="1" x14ac:dyDescent="0.25">
      <c r="A129" s="200">
        <v>124</v>
      </c>
      <c r="B129" s="200" t="s">
        <v>509</v>
      </c>
      <c r="C129" s="418" t="s">
        <v>617</v>
      </c>
      <c r="D129" s="419">
        <v>2698.7764477211995</v>
      </c>
      <c r="E129" s="419">
        <v>2698.7764477211995</v>
      </c>
      <c r="F129" s="419"/>
      <c r="G129" s="419">
        <v>2698.7764477211995</v>
      </c>
      <c r="H129" s="420">
        <v>38922</v>
      </c>
      <c r="I129" s="420">
        <v>38952</v>
      </c>
      <c r="J129" s="420">
        <v>43111</v>
      </c>
      <c r="K129" s="200">
        <v>11</v>
      </c>
      <c r="L129" s="200">
        <v>3</v>
      </c>
    </row>
    <row r="130" spans="1:12" s="129" customFormat="1" ht="17.100000000000001" customHeight="1" x14ac:dyDescent="0.25">
      <c r="A130" s="200">
        <v>126</v>
      </c>
      <c r="B130" s="200" t="s">
        <v>597</v>
      </c>
      <c r="C130" s="418" t="s">
        <v>1349</v>
      </c>
      <c r="D130" s="419">
        <v>4587.8119084027994</v>
      </c>
      <c r="E130" s="419">
        <v>4587.8119084027994</v>
      </c>
      <c r="F130" s="419"/>
      <c r="G130" s="419">
        <v>4587.8119084027994</v>
      </c>
      <c r="H130" s="420">
        <v>38968</v>
      </c>
      <c r="I130" s="420">
        <v>39423</v>
      </c>
      <c r="J130" s="420">
        <v>43341</v>
      </c>
      <c r="K130" s="200">
        <v>11</v>
      </c>
      <c r="L130" s="200">
        <v>10</v>
      </c>
    </row>
    <row r="131" spans="1:12" s="129" customFormat="1" ht="17.100000000000001" customHeight="1" x14ac:dyDescent="0.25">
      <c r="A131" s="200">
        <v>127</v>
      </c>
      <c r="B131" s="200" t="s">
        <v>597</v>
      </c>
      <c r="C131" s="418" t="s">
        <v>620</v>
      </c>
      <c r="D131" s="419">
        <v>4011.6107407903996</v>
      </c>
      <c r="E131" s="419">
        <v>4011.6107407903996</v>
      </c>
      <c r="F131" s="419"/>
      <c r="G131" s="419">
        <v>4011.6107407903996</v>
      </c>
      <c r="H131" s="420">
        <v>39214</v>
      </c>
      <c r="I131" s="420">
        <v>39279</v>
      </c>
      <c r="J131" s="420">
        <v>43341</v>
      </c>
      <c r="K131" s="200">
        <v>10</v>
      </c>
      <c r="L131" s="200">
        <v>11</v>
      </c>
    </row>
    <row r="132" spans="1:12" s="129" customFormat="1" ht="17.100000000000001" customHeight="1" x14ac:dyDescent="0.25">
      <c r="A132" s="200">
        <v>128</v>
      </c>
      <c r="B132" s="200" t="s">
        <v>597</v>
      </c>
      <c r="C132" s="418" t="s">
        <v>621</v>
      </c>
      <c r="D132" s="419">
        <v>3532.9627309283997</v>
      </c>
      <c r="E132" s="419">
        <v>3532.9627309283997</v>
      </c>
      <c r="F132" s="419"/>
      <c r="G132" s="419">
        <v>3532.9627309283997</v>
      </c>
      <c r="H132" s="420">
        <v>38994</v>
      </c>
      <c r="I132" s="420">
        <v>39421</v>
      </c>
      <c r="J132" s="420">
        <v>43049</v>
      </c>
      <c r="K132" s="200">
        <v>11</v>
      </c>
      <c r="L132" s="200">
        <v>1</v>
      </c>
    </row>
    <row r="133" spans="1:12" s="129" customFormat="1" ht="17.100000000000001" customHeight="1" x14ac:dyDescent="0.25">
      <c r="A133" s="200">
        <v>130</v>
      </c>
      <c r="B133" s="200" t="s">
        <v>597</v>
      </c>
      <c r="C133" s="418" t="s">
        <v>622</v>
      </c>
      <c r="D133" s="419">
        <v>8017.5273855555988</v>
      </c>
      <c r="E133" s="419">
        <v>8017.5273855555988</v>
      </c>
      <c r="F133" s="419"/>
      <c r="G133" s="419">
        <v>8017.5273855555988</v>
      </c>
      <c r="H133" s="420">
        <v>38806</v>
      </c>
      <c r="I133" s="420">
        <v>40465</v>
      </c>
      <c r="J133" s="420">
        <v>44010</v>
      </c>
      <c r="K133" s="200">
        <v>13</v>
      </c>
      <c r="L133" s="200">
        <v>11</v>
      </c>
    </row>
    <row r="134" spans="1:12" s="131" customFormat="1" ht="17.100000000000001" customHeight="1" x14ac:dyDescent="0.25">
      <c r="A134" s="513" t="s">
        <v>1350</v>
      </c>
      <c r="B134" s="513"/>
      <c r="C134" s="513"/>
      <c r="D134" s="421">
        <f>SUM(D135:D143)</f>
        <v>9029.0170557399997</v>
      </c>
      <c r="E134" s="421">
        <f>SUM(E135:E143)</f>
        <v>9029.0170557399997</v>
      </c>
      <c r="F134" s="421"/>
      <c r="G134" s="421">
        <f>SUM(G135:G143)</f>
        <v>9029.0170557399997</v>
      </c>
      <c r="H134" s="420"/>
      <c r="I134" s="420"/>
      <c r="J134" s="420"/>
      <c r="K134" s="200"/>
      <c r="L134" s="200"/>
    </row>
    <row r="135" spans="1:12" s="131" customFormat="1" ht="17.100000000000001" customHeight="1" x14ac:dyDescent="0.25">
      <c r="A135" s="200">
        <v>132</v>
      </c>
      <c r="B135" s="200" t="s">
        <v>1312</v>
      </c>
      <c r="C135" s="418" t="s">
        <v>624</v>
      </c>
      <c r="D135" s="419">
        <v>617.37429248879994</v>
      </c>
      <c r="E135" s="419">
        <v>617.37429248879994</v>
      </c>
      <c r="F135" s="419"/>
      <c r="G135" s="419">
        <v>617.37429248879994</v>
      </c>
      <c r="H135" s="420">
        <v>39113</v>
      </c>
      <c r="I135" s="420">
        <v>39101</v>
      </c>
      <c r="J135" s="420">
        <v>44580</v>
      </c>
      <c r="K135" s="200">
        <v>14</v>
      </c>
      <c r="L135" s="200">
        <v>11</v>
      </c>
    </row>
    <row r="136" spans="1:12" s="131" customFormat="1" ht="17.100000000000001" customHeight="1" x14ac:dyDescent="0.25">
      <c r="A136" s="200">
        <v>136</v>
      </c>
      <c r="B136" s="200" t="s">
        <v>505</v>
      </c>
      <c r="C136" s="418" t="s">
        <v>625</v>
      </c>
      <c r="D136" s="419">
        <v>114.8931916264</v>
      </c>
      <c r="E136" s="419">
        <v>114.8931916264</v>
      </c>
      <c r="F136" s="419"/>
      <c r="G136" s="419">
        <v>114.8931916264</v>
      </c>
      <c r="H136" s="420">
        <v>39000</v>
      </c>
      <c r="I136" s="420">
        <v>39045</v>
      </c>
      <c r="J136" s="420">
        <v>42643</v>
      </c>
      <c r="K136" s="200">
        <v>9</v>
      </c>
      <c r="L136" s="200">
        <v>6</v>
      </c>
    </row>
    <row r="137" spans="1:12" s="131" customFormat="1" ht="17.100000000000001" customHeight="1" x14ac:dyDescent="0.25">
      <c r="A137" s="200">
        <v>138</v>
      </c>
      <c r="B137" s="200" t="s">
        <v>509</v>
      </c>
      <c r="C137" s="418" t="s">
        <v>626</v>
      </c>
      <c r="D137" s="419">
        <v>975.87388171679993</v>
      </c>
      <c r="E137" s="419">
        <v>975.87388171679993</v>
      </c>
      <c r="F137" s="419"/>
      <c r="G137" s="419">
        <v>975.87388171679993</v>
      </c>
      <c r="H137" s="420">
        <v>39275</v>
      </c>
      <c r="I137" s="420">
        <v>39275</v>
      </c>
      <c r="J137" s="420">
        <v>42789</v>
      </c>
      <c r="K137" s="200">
        <v>9</v>
      </c>
      <c r="L137" s="200">
        <v>5</v>
      </c>
    </row>
    <row r="138" spans="1:12" s="131" customFormat="1" ht="17.100000000000001" customHeight="1" x14ac:dyDescent="0.25">
      <c r="A138" s="200">
        <v>139</v>
      </c>
      <c r="B138" s="200" t="s">
        <v>509</v>
      </c>
      <c r="C138" s="418" t="s">
        <v>627</v>
      </c>
      <c r="D138" s="419">
        <v>253.48105625919999</v>
      </c>
      <c r="E138" s="419">
        <v>253.48105625919999</v>
      </c>
      <c r="F138" s="419"/>
      <c r="G138" s="419">
        <v>253.48105625919999</v>
      </c>
      <c r="H138" s="420">
        <v>40015</v>
      </c>
      <c r="I138" s="420">
        <v>40527</v>
      </c>
      <c r="J138" s="420">
        <v>43572</v>
      </c>
      <c r="K138" s="200">
        <v>9</v>
      </c>
      <c r="L138" s="200">
        <v>9</v>
      </c>
    </row>
    <row r="139" spans="1:12" s="131" customFormat="1" ht="17.100000000000001" customHeight="1" x14ac:dyDescent="0.25">
      <c r="A139" s="200">
        <v>140</v>
      </c>
      <c r="B139" s="200" t="s">
        <v>509</v>
      </c>
      <c r="C139" s="418" t="s">
        <v>628</v>
      </c>
      <c r="D139" s="419">
        <v>762.8541294396</v>
      </c>
      <c r="E139" s="419">
        <v>762.8541294396</v>
      </c>
      <c r="F139" s="419"/>
      <c r="G139" s="419">
        <v>762.8541294396</v>
      </c>
      <c r="H139" s="420">
        <v>40288</v>
      </c>
      <c r="I139" s="420">
        <v>40261</v>
      </c>
      <c r="J139" s="420">
        <v>45548</v>
      </c>
      <c r="K139" s="200">
        <v>14</v>
      </c>
      <c r="L139" s="200">
        <v>3</v>
      </c>
    </row>
    <row r="140" spans="1:12" s="131" customFormat="1" ht="17.100000000000001" customHeight="1" x14ac:dyDescent="0.25">
      <c r="A140" s="200">
        <v>141</v>
      </c>
      <c r="B140" s="200" t="s">
        <v>509</v>
      </c>
      <c r="C140" s="418" t="s">
        <v>629</v>
      </c>
      <c r="D140" s="419">
        <v>341.18757816439995</v>
      </c>
      <c r="E140" s="419">
        <v>341.18757816439995</v>
      </c>
      <c r="F140" s="419"/>
      <c r="G140" s="419">
        <v>341.18757816439995</v>
      </c>
      <c r="H140" s="420">
        <v>39533</v>
      </c>
      <c r="I140" s="420">
        <v>39533</v>
      </c>
      <c r="J140" s="420">
        <v>43111</v>
      </c>
      <c r="K140" s="200">
        <v>9</v>
      </c>
      <c r="L140" s="200">
        <v>8</v>
      </c>
    </row>
    <row r="141" spans="1:12" s="131" customFormat="1" ht="17.100000000000001" customHeight="1" x14ac:dyDescent="0.25">
      <c r="A141" s="200">
        <v>142</v>
      </c>
      <c r="B141" s="200" t="s">
        <v>597</v>
      </c>
      <c r="C141" s="418" t="s">
        <v>630</v>
      </c>
      <c r="D141" s="419">
        <v>1609.9132483983999</v>
      </c>
      <c r="E141" s="419">
        <v>1609.9132483983999</v>
      </c>
      <c r="F141" s="419"/>
      <c r="G141" s="419">
        <v>1609.9132483983999</v>
      </c>
      <c r="H141" s="420">
        <v>39539</v>
      </c>
      <c r="I141" s="420">
        <v>39681</v>
      </c>
      <c r="J141" s="420">
        <v>43279</v>
      </c>
      <c r="K141" s="200">
        <v>9</v>
      </c>
      <c r="L141" s="200">
        <v>11</v>
      </c>
    </row>
    <row r="142" spans="1:12" s="131" customFormat="1" ht="17.100000000000001" customHeight="1" x14ac:dyDescent="0.25">
      <c r="A142" s="200">
        <v>143</v>
      </c>
      <c r="B142" s="200" t="s">
        <v>597</v>
      </c>
      <c r="C142" s="418" t="s">
        <v>631</v>
      </c>
      <c r="D142" s="419">
        <v>2110.5993251155996</v>
      </c>
      <c r="E142" s="419">
        <v>2110.5993251155996</v>
      </c>
      <c r="F142" s="419"/>
      <c r="G142" s="419">
        <v>2110.5993251155996</v>
      </c>
      <c r="H142" s="420">
        <v>39149</v>
      </c>
      <c r="I142" s="420">
        <v>39353</v>
      </c>
      <c r="J142" s="420">
        <v>43341</v>
      </c>
      <c r="K142" s="200">
        <v>11</v>
      </c>
      <c r="L142" s="200">
        <v>4</v>
      </c>
    </row>
    <row r="143" spans="1:12" s="131" customFormat="1" ht="17.100000000000001" customHeight="1" x14ac:dyDescent="0.25">
      <c r="A143" s="200">
        <v>144</v>
      </c>
      <c r="B143" s="200" t="s">
        <v>597</v>
      </c>
      <c r="C143" s="418" t="s">
        <v>632</v>
      </c>
      <c r="D143" s="419">
        <v>2242.8403525307999</v>
      </c>
      <c r="E143" s="419">
        <v>2242.8403525307999</v>
      </c>
      <c r="F143" s="419"/>
      <c r="G143" s="419">
        <v>2242.8403525307999</v>
      </c>
      <c r="H143" s="420">
        <v>38954</v>
      </c>
      <c r="I143" s="420">
        <v>39191</v>
      </c>
      <c r="J143" s="420">
        <v>43341</v>
      </c>
      <c r="K143" s="200">
        <v>11</v>
      </c>
      <c r="L143" s="200">
        <v>10</v>
      </c>
    </row>
    <row r="144" spans="1:12" s="131" customFormat="1" ht="17.100000000000001" customHeight="1" x14ac:dyDescent="0.25">
      <c r="A144" s="513" t="s">
        <v>1351</v>
      </c>
      <c r="B144" s="513"/>
      <c r="C144" s="513"/>
      <c r="D144" s="421">
        <f>SUM(D145:D165)</f>
        <v>89453.147374320411</v>
      </c>
      <c r="E144" s="421">
        <f>SUM(E145:E165)</f>
        <v>89453.147374320411</v>
      </c>
      <c r="F144" s="421"/>
      <c r="G144" s="421">
        <f>SUM(G145:G165)</f>
        <v>89453.147374320411</v>
      </c>
      <c r="H144" s="420"/>
      <c r="I144" s="420"/>
      <c r="J144" s="420"/>
      <c r="K144" s="200"/>
      <c r="L144" s="200"/>
    </row>
    <row r="145" spans="1:12" s="131" customFormat="1" ht="17.100000000000001" customHeight="1" x14ac:dyDescent="0.25">
      <c r="A145" s="200">
        <v>146</v>
      </c>
      <c r="B145" s="200" t="s">
        <v>524</v>
      </c>
      <c r="C145" s="418" t="s">
        <v>1352</v>
      </c>
      <c r="D145" s="419">
        <v>20344.4562504348</v>
      </c>
      <c r="E145" s="419">
        <v>20344.4562504348</v>
      </c>
      <c r="F145" s="419"/>
      <c r="G145" s="419">
        <v>20344.4562504348</v>
      </c>
      <c r="H145" s="420">
        <v>41197</v>
      </c>
      <c r="I145" s="420">
        <v>42004</v>
      </c>
      <c r="J145" s="420">
        <v>52096</v>
      </c>
      <c r="K145" s="200">
        <v>29</v>
      </c>
      <c r="L145" s="200">
        <v>5</v>
      </c>
    </row>
    <row r="146" spans="1:12" s="131" customFormat="1" ht="17.100000000000001" customHeight="1" x14ac:dyDescent="0.25">
      <c r="A146" s="200">
        <v>147</v>
      </c>
      <c r="B146" s="200" t="s">
        <v>561</v>
      </c>
      <c r="C146" s="418" t="s">
        <v>634</v>
      </c>
      <c r="D146" s="419">
        <v>3197.1424164855994</v>
      </c>
      <c r="E146" s="419">
        <v>3197.1424164855994</v>
      </c>
      <c r="F146" s="419"/>
      <c r="G146" s="419">
        <v>3197.1424164855994</v>
      </c>
      <c r="H146" s="420">
        <v>40008</v>
      </c>
      <c r="I146" s="420">
        <v>40008</v>
      </c>
      <c r="J146" s="420">
        <v>43572</v>
      </c>
      <c r="K146" s="200">
        <v>9</v>
      </c>
      <c r="L146" s="200">
        <v>6</v>
      </c>
    </row>
    <row r="147" spans="1:12" s="131" customFormat="1" ht="17.100000000000001" customHeight="1" x14ac:dyDescent="0.25">
      <c r="A147" s="200">
        <v>148</v>
      </c>
      <c r="B147" s="200" t="s">
        <v>635</v>
      </c>
      <c r="C147" s="418" t="s">
        <v>1180</v>
      </c>
      <c r="D147" s="419">
        <v>1848.9110523399997</v>
      </c>
      <c r="E147" s="419">
        <v>1848.9110523399997</v>
      </c>
      <c r="F147" s="419"/>
      <c r="G147" s="419">
        <v>1848.9110523399997</v>
      </c>
      <c r="H147" s="420">
        <v>39282</v>
      </c>
      <c r="I147" s="420">
        <v>39282</v>
      </c>
      <c r="J147" s="420">
        <v>43672</v>
      </c>
      <c r="K147" s="200">
        <v>11</v>
      </c>
      <c r="L147" s="200">
        <v>10</v>
      </c>
    </row>
    <row r="148" spans="1:12" s="131" customFormat="1" ht="17.100000000000001" customHeight="1" x14ac:dyDescent="0.25">
      <c r="A148" s="200">
        <v>149</v>
      </c>
      <c r="B148" s="200" t="s">
        <v>635</v>
      </c>
      <c r="C148" s="418" t="s">
        <v>1353</v>
      </c>
      <c r="D148" s="419">
        <v>3115.3515159315998</v>
      </c>
      <c r="E148" s="419">
        <v>3115.3515159315998</v>
      </c>
      <c r="F148" s="419"/>
      <c r="G148" s="419">
        <v>3115.3515159315998</v>
      </c>
      <c r="H148" s="420">
        <v>39087</v>
      </c>
      <c r="I148" s="420">
        <v>39086</v>
      </c>
      <c r="J148" s="420">
        <v>43290</v>
      </c>
      <c r="K148" s="200">
        <v>10</v>
      </c>
      <c r="L148" s="200">
        <v>10</v>
      </c>
    </row>
    <row r="149" spans="1:12" s="131" customFormat="1" ht="17.100000000000001" customHeight="1" x14ac:dyDescent="0.25">
      <c r="A149" s="200">
        <v>150</v>
      </c>
      <c r="B149" s="200" t="s">
        <v>635</v>
      </c>
      <c r="C149" s="418" t="s">
        <v>1354</v>
      </c>
      <c r="D149" s="419">
        <v>2416.8401947931998</v>
      </c>
      <c r="E149" s="419">
        <v>2416.8401947931998</v>
      </c>
      <c r="F149" s="419"/>
      <c r="G149" s="419">
        <v>2416.8401947931998</v>
      </c>
      <c r="H149" s="420">
        <v>39254</v>
      </c>
      <c r="I149" s="420">
        <v>39254</v>
      </c>
      <c r="J149" s="420">
        <v>44153</v>
      </c>
      <c r="K149" s="200">
        <v>13</v>
      </c>
      <c r="L149" s="200">
        <v>2</v>
      </c>
    </row>
    <row r="150" spans="1:12" s="131" customFormat="1" ht="17.100000000000001" customHeight="1" x14ac:dyDescent="0.25">
      <c r="A150" s="200">
        <v>151</v>
      </c>
      <c r="B150" s="200" t="s">
        <v>509</v>
      </c>
      <c r="C150" s="418" t="s">
        <v>639</v>
      </c>
      <c r="D150" s="419">
        <v>6645.4597832611989</v>
      </c>
      <c r="E150" s="419">
        <v>6645.4597832611989</v>
      </c>
      <c r="F150" s="419"/>
      <c r="G150" s="419">
        <v>6645.4597832611989</v>
      </c>
      <c r="H150" s="420">
        <v>40556</v>
      </c>
      <c r="I150" s="420">
        <v>41139</v>
      </c>
      <c r="J150" s="420">
        <v>44727</v>
      </c>
      <c r="K150" s="200">
        <v>10</v>
      </c>
      <c r="L150" s="200">
        <v>10</v>
      </c>
    </row>
    <row r="151" spans="1:12" s="131" customFormat="1" ht="17.100000000000001" customHeight="1" x14ac:dyDescent="0.25">
      <c r="A151" s="200">
        <v>152</v>
      </c>
      <c r="B151" s="200" t="s">
        <v>509</v>
      </c>
      <c r="C151" s="418" t="s">
        <v>640</v>
      </c>
      <c r="D151" s="419">
        <v>3703.8339119319994</v>
      </c>
      <c r="E151" s="419">
        <v>3703.8339119319994</v>
      </c>
      <c r="F151" s="419"/>
      <c r="G151" s="419">
        <v>3703.8339119319994</v>
      </c>
      <c r="H151" s="420">
        <v>39758</v>
      </c>
      <c r="I151" s="420">
        <v>40534</v>
      </c>
      <c r="J151" s="420">
        <v>45548</v>
      </c>
      <c r="K151" s="200">
        <v>15</v>
      </c>
      <c r="L151" s="200">
        <v>8</v>
      </c>
    </row>
    <row r="152" spans="1:12" s="131" customFormat="1" ht="17.100000000000001" customHeight="1" x14ac:dyDescent="0.25">
      <c r="A152" s="200">
        <v>156</v>
      </c>
      <c r="B152" s="200" t="s">
        <v>574</v>
      </c>
      <c r="C152" s="418" t="s">
        <v>641</v>
      </c>
      <c r="D152" s="419">
        <v>345.33578358839998</v>
      </c>
      <c r="E152" s="419">
        <v>345.33578358839998</v>
      </c>
      <c r="F152" s="419"/>
      <c r="G152" s="419">
        <v>345.33578358839998</v>
      </c>
      <c r="H152" s="420">
        <v>39871</v>
      </c>
      <c r="I152" s="420">
        <v>40462</v>
      </c>
      <c r="J152" s="420">
        <v>44022</v>
      </c>
      <c r="K152" s="200">
        <v>11</v>
      </c>
      <c r="L152" s="200">
        <v>0</v>
      </c>
    </row>
    <row r="153" spans="1:12" s="131" customFormat="1" ht="17.100000000000001" customHeight="1" x14ac:dyDescent="0.25">
      <c r="A153" s="200">
        <v>157</v>
      </c>
      <c r="B153" s="200" t="s">
        <v>574</v>
      </c>
      <c r="C153" s="418" t="s">
        <v>642</v>
      </c>
      <c r="D153" s="419">
        <v>7612.1529431199997</v>
      </c>
      <c r="E153" s="419">
        <v>7612.1529431199997</v>
      </c>
      <c r="F153" s="419"/>
      <c r="G153" s="419">
        <v>7612.1529431199997</v>
      </c>
      <c r="H153" s="420">
        <v>40150</v>
      </c>
      <c r="I153" s="420">
        <v>40232</v>
      </c>
      <c r="J153" s="420">
        <v>43794</v>
      </c>
      <c r="K153" s="200">
        <v>9</v>
      </c>
      <c r="L153" s="200">
        <v>9</v>
      </c>
    </row>
    <row r="154" spans="1:12" s="131" customFormat="1" ht="17.100000000000001" customHeight="1" x14ac:dyDescent="0.25">
      <c r="A154" s="200">
        <v>158</v>
      </c>
      <c r="B154" s="200" t="s">
        <v>574</v>
      </c>
      <c r="C154" s="418" t="s">
        <v>643</v>
      </c>
      <c r="D154" s="419">
        <v>1110.2745313615999</v>
      </c>
      <c r="E154" s="419">
        <v>1110.2745313615999</v>
      </c>
      <c r="F154" s="419"/>
      <c r="G154" s="419">
        <v>1110.2745313615999</v>
      </c>
      <c r="H154" s="420">
        <v>39058</v>
      </c>
      <c r="I154" s="420">
        <v>39058</v>
      </c>
      <c r="J154" s="420">
        <v>42643</v>
      </c>
      <c r="K154" s="200">
        <v>8</v>
      </c>
      <c r="L154" s="200">
        <v>9</v>
      </c>
    </row>
    <row r="155" spans="1:12" s="131" customFormat="1" ht="17.100000000000001" customHeight="1" x14ac:dyDescent="0.25">
      <c r="A155" s="200">
        <v>159</v>
      </c>
      <c r="B155" s="200" t="s">
        <v>574</v>
      </c>
      <c r="C155" s="418" t="s">
        <v>644</v>
      </c>
      <c r="D155" s="419">
        <v>63.385585212399995</v>
      </c>
      <c r="E155" s="419">
        <v>63.385585212399995</v>
      </c>
      <c r="F155" s="419"/>
      <c r="G155" s="419">
        <v>63.385585212399995</v>
      </c>
      <c r="H155" s="420">
        <v>39317</v>
      </c>
      <c r="I155" s="420">
        <v>39317</v>
      </c>
      <c r="J155" s="420">
        <v>42475</v>
      </c>
      <c r="K155" s="200">
        <v>8</v>
      </c>
      <c r="L155" s="200">
        <v>6</v>
      </c>
    </row>
    <row r="156" spans="1:12" s="134" customFormat="1" ht="17.100000000000001" customHeight="1" x14ac:dyDescent="0.25">
      <c r="A156" s="200">
        <v>160</v>
      </c>
      <c r="B156" s="200" t="s">
        <v>574</v>
      </c>
      <c r="C156" s="418" t="s">
        <v>645</v>
      </c>
      <c r="D156" s="419">
        <v>340.75730455799993</v>
      </c>
      <c r="E156" s="419">
        <v>340.75730455799993</v>
      </c>
      <c r="F156" s="419"/>
      <c r="G156" s="419">
        <v>340.75730455799993</v>
      </c>
      <c r="H156" s="420">
        <v>39190</v>
      </c>
      <c r="I156" s="420">
        <v>39190</v>
      </c>
      <c r="J156" s="420">
        <v>42475</v>
      </c>
      <c r="K156" s="200">
        <v>8</v>
      </c>
      <c r="L156" s="200">
        <v>6</v>
      </c>
    </row>
    <row r="157" spans="1:12" s="131" customFormat="1" ht="17.100000000000001" customHeight="1" x14ac:dyDescent="0.25">
      <c r="A157" s="200">
        <v>161</v>
      </c>
      <c r="B157" s="200" t="s">
        <v>574</v>
      </c>
      <c r="C157" s="418" t="s">
        <v>646</v>
      </c>
      <c r="D157" s="419">
        <v>616.50366309399999</v>
      </c>
      <c r="E157" s="419">
        <v>616.50366309399999</v>
      </c>
      <c r="F157" s="419"/>
      <c r="G157" s="419">
        <v>616.50366309399999</v>
      </c>
      <c r="H157" s="420">
        <v>39279</v>
      </c>
      <c r="I157" s="420">
        <v>39358</v>
      </c>
      <c r="J157" s="420">
        <v>43279</v>
      </c>
      <c r="K157" s="200">
        <v>10</v>
      </c>
      <c r="L157" s="200">
        <v>9</v>
      </c>
    </row>
    <row r="158" spans="1:12" s="131" customFormat="1" ht="17.100000000000001" customHeight="1" x14ac:dyDescent="0.25">
      <c r="A158" s="200">
        <v>162</v>
      </c>
      <c r="B158" s="200" t="s">
        <v>574</v>
      </c>
      <c r="C158" s="418" t="s">
        <v>1186</v>
      </c>
      <c r="D158" s="419">
        <v>321.92444816399995</v>
      </c>
      <c r="E158" s="419">
        <v>321.92444816399995</v>
      </c>
      <c r="F158" s="419"/>
      <c r="G158" s="419">
        <v>321.92444816399995</v>
      </c>
      <c r="H158" s="420">
        <v>39583</v>
      </c>
      <c r="I158" s="420">
        <v>39619</v>
      </c>
      <c r="J158" s="420">
        <v>43279</v>
      </c>
      <c r="K158" s="200">
        <v>9</v>
      </c>
      <c r="L158" s="200">
        <v>11</v>
      </c>
    </row>
    <row r="159" spans="1:12" s="131" customFormat="1" ht="17.100000000000001" customHeight="1" x14ac:dyDescent="0.25">
      <c r="A159" s="200">
        <v>163</v>
      </c>
      <c r="B159" s="200" t="s">
        <v>509</v>
      </c>
      <c r="C159" s="418" t="s">
        <v>648</v>
      </c>
      <c r="D159" s="419">
        <v>632.52085815600003</v>
      </c>
      <c r="E159" s="419">
        <v>632.52085815600003</v>
      </c>
      <c r="F159" s="419"/>
      <c r="G159" s="419">
        <v>632.52085815600003</v>
      </c>
      <c r="H159" s="420">
        <v>39162</v>
      </c>
      <c r="I159" s="420">
        <v>39162</v>
      </c>
      <c r="J159" s="420">
        <v>42475</v>
      </c>
      <c r="K159" s="200">
        <v>9</v>
      </c>
      <c r="L159" s="200">
        <v>0</v>
      </c>
    </row>
    <row r="160" spans="1:12" s="131" customFormat="1" ht="17.100000000000001" customHeight="1" x14ac:dyDescent="0.25">
      <c r="A160" s="200">
        <v>164</v>
      </c>
      <c r="B160" s="200" t="s">
        <v>509</v>
      </c>
      <c r="C160" s="418" t="s">
        <v>649</v>
      </c>
      <c r="D160" s="419">
        <v>1901.2307361123999</v>
      </c>
      <c r="E160" s="419">
        <v>1901.2307361123999</v>
      </c>
      <c r="F160" s="419"/>
      <c r="G160" s="419">
        <v>1901.2307361123999</v>
      </c>
      <c r="H160" s="420">
        <v>40740</v>
      </c>
      <c r="I160" s="420">
        <v>40739</v>
      </c>
      <c r="J160" s="420">
        <v>44669</v>
      </c>
      <c r="K160" s="200">
        <v>10</v>
      </c>
      <c r="L160" s="200">
        <v>8</v>
      </c>
    </row>
    <row r="161" spans="1:12" s="131" customFormat="1" ht="17.100000000000001" customHeight="1" x14ac:dyDescent="0.25">
      <c r="A161" s="200">
        <v>165</v>
      </c>
      <c r="B161" s="200" t="s">
        <v>505</v>
      </c>
      <c r="C161" s="418" t="s">
        <v>650</v>
      </c>
      <c r="D161" s="419">
        <v>1303.1681753948001</v>
      </c>
      <c r="E161" s="419">
        <v>1303.1681753948001</v>
      </c>
      <c r="F161" s="419"/>
      <c r="G161" s="419">
        <v>1303.1681753948001</v>
      </c>
      <c r="H161" s="420">
        <v>39476</v>
      </c>
      <c r="I161" s="420">
        <v>39476</v>
      </c>
      <c r="J161" s="420">
        <v>43111</v>
      </c>
      <c r="K161" s="200">
        <v>9</v>
      </c>
      <c r="L161" s="200">
        <v>11</v>
      </c>
    </row>
    <row r="162" spans="1:12" s="131" customFormat="1" ht="17.100000000000001" customHeight="1" x14ac:dyDescent="0.25">
      <c r="A162" s="200">
        <v>166</v>
      </c>
      <c r="B162" s="200" t="s">
        <v>597</v>
      </c>
      <c r="C162" s="418" t="s">
        <v>651</v>
      </c>
      <c r="D162" s="419">
        <v>1403.4609352499997</v>
      </c>
      <c r="E162" s="419">
        <v>1403.4609352499997</v>
      </c>
      <c r="F162" s="419"/>
      <c r="G162" s="419">
        <v>1403.4609352499997</v>
      </c>
      <c r="H162" s="420">
        <v>39395</v>
      </c>
      <c r="I162" s="420">
        <v>40203</v>
      </c>
      <c r="J162" s="420">
        <v>43794</v>
      </c>
      <c r="K162" s="200">
        <v>11</v>
      </c>
      <c r="L162" s="200">
        <v>9</v>
      </c>
    </row>
    <row r="163" spans="1:12" s="131" customFormat="1" ht="17.100000000000001" customHeight="1" x14ac:dyDescent="0.25">
      <c r="A163" s="200">
        <v>167</v>
      </c>
      <c r="B163" s="200" t="s">
        <v>495</v>
      </c>
      <c r="C163" s="418" t="s">
        <v>652</v>
      </c>
      <c r="D163" s="419">
        <v>28704.835904896798</v>
      </c>
      <c r="E163" s="419">
        <v>28704.835904896798</v>
      </c>
      <c r="F163" s="419"/>
      <c r="G163" s="419">
        <v>28704.835904896798</v>
      </c>
      <c r="H163" s="420">
        <v>40176</v>
      </c>
      <c r="I163" s="420">
        <v>40190</v>
      </c>
      <c r="J163" s="420">
        <v>45548</v>
      </c>
      <c r="K163" s="200">
        <v>14</v>
      </c>
      <c r="L163" s="200">
        <v>5</v>
      </c>
    </row>
    <row r="164" spans="1:12" s="131" customFormat="1" ht="17.100000000000001" customHeight="1" x14ac:dyDescent="0.25">
      <c r="A164" s="200">
        <v>168</v>
      </c>
      <c r="B164" s="200" t="s">
        <v>597</v>
      </c>
      <c r="C164" s="418" t="s">
        <v>1188</v>
      </c>
      <c r="D164" s="419">
        <v>2789.1988833147998</v>
      </c>
      <c r="E164" s="419">
        <v>2789.1988833147998</v>
      </c>
      <c r="F164" s="419"/>
      <c r="G164" s="419">
        <v>2789.1988833147998</v>
      </c>
      <c r="H164" s="420">
        <v>39286</v>
      </c>
      <c r="I164" s="420">
        <v>39286</v>
      </c>
      <c r="J164" s="420">
        <v>42881</v>
      </c>
      <c r="K164" s="200">
        <v>9</v>
      </c>
      <c r="L164" s="200">
        <v>5</v>
      </c>
    </row>
    <row r="165" spans="1:12" s="131" customFormat="1" ht="17.100000000000001" customHeight="1" x14ac:dyDescent="0.25">
      <c r="A165" s="200">
        <v>170</v>
      </c>
      <c r="B165" s="200" t="s">
        <v>505</v>
      </c>
      <c r="C165" s="418" t="s">
        <v>654</v>
      </c>
      <c r="D165" s="419">
        <v>1036.4024969187999</v>
      </c>
      <c r="E165" s="419">
        <v>1036.4024969187999</v>
      </c>
      <c r="F165" s="419"/>
      <c r="G165" s="419">
        <v>1036.4024969187999</v>
      </c>
      <c r="H165" s="420">
        <v>40889</v>
      </c>
      <c r="I165" s="420">
        <v>40889</v>
      </c>
      <c r="J165" s="420">
        <v>44669</v>
      </c>
      <c r="K165" s="200">
        <v>9</v>
      </c>
      <c r="L165" s="200">
        <v>11</v>
      </c>
    </row>
    <row r="166" spans="1:12" s="131" customFormat="1" ht="17.100000000000001" customHeight="1" x14ac:dyDescent="0.25">
      <c r="A166" s="513" t="s">
        <v>1355</v>
      </c>
      <c r="B166" s="513"/>
      <c r="C166" s="513"/>
      <c r="D166" s="421">
        <f>SUM(D167:D190)</f>
        <v>942931.27723689401</v>
      </c>
      <c r="E166" s="421">
        <f>SUM(E167:E190)</f>
        <v>942931.27723689401</v>
      </c>
      <c r="F166" s="421"/>
      <c r="G166" s="421">
        <f>SUM(G167:G190)</f>
        <v>942931.27723689401</v>
      </c>
      <c r="H166" s="420"/>
      <c r="I166" s="420"/>
      <c r="J166" s="420"/>
      <c r="K166" s="200"/>
      <c r="L166" s="200"/>
    </row>
    <row r="167" spans="1:12" s="131" customFormat="1" ht="17.100000000000001" customHeight="1" x14ac:dyDescent="0.25">
      <c r="A167" s="200">
        <v>171</v>
      </c>
      <c r="B167" s="200" t="s">
        <v>495</v>
      </c>
      <c r="C167" s="418" t="s">
        <v>655</v>
      </c>
      <c r="D167" s="419">
        <v>764714.74264502234</v>
      </c>
      <c r="E167" s="419">
        <v>764714.74264502234</v>
      </c>
      <c r="F167" s="419"/>
      <c r="G167" s="419">
        <v>764714.74264502234</v>
      </c>
      <c r="H167" s="420">
        <v>42636</v>
      </c>
      <c r="I167" s="420">
        <v>43707</v>
      </c>
      <c r="J167" s="420">
        <v>51036</v>
      </c>
      <c r="K167" s="200">
        <v>23</v>
      </c>
      <c r="L167" s="200">
        <v>0</v>
      </c>
    </row>
    <row r="168" spans="1:12" s="131" customFormat="1" ht="17.100000000000001" customHeight="1" x14ac:dyDescent="0.25">
      <c r="A168" s="200">
        <v>176</v>
      </c>
      <c r="B168" s="200" t="s">
        <v>505</v>
      </c>
      <c r="C168" s="418" t="s">
        <v>656</v>
      </c>
      <c r="D168" s="419">
        <v>978.6598618587999</v>
      </c>
      <c r="E168" s="419">
        <v>978.6598618587999</v>
      </c>
      <c r="F168" s="419"/>
      <c r="G168" s="419">
        <v>978.6598618587999</v>
      </c>
      <c r="H168" s="420">
        <v>41202</v>
      </c>
      <c r="I168" s="420">
        <v>41404</v>
      </c>
      <c r="J168" s="420">
        <v>44727</v>
      </c>
      <c r="K168" s="200">
        <v>9</v>
      </c>
      <c r="L168" s="200">
        <v>6</v>
      </c>
    </row>
    <row r="169" spans="1:12" s="131" customFormat="1" ht="17.100000000000001" customHeight="1" x14ac:dyDescent="0.25">
      <c r="A169" s="200">
        <v>177</v>
      </c>
      <c r="B169" s="200" t="s">
        <v>505</v>
      </c>
      <c r="C169" s="418" t="s">
        <v>657</v>
      </c>
      <c r="D169" s="419">
        <v>144.466078262</v>
      </c>
      <c r="E169" s="419">
        <v>144.466078262</v>
      </c>
      <c r="F169" s="419"/>
      <c r="G169" s="419">
        <v>144.466078262</v>
      </c>
      <c r="H169" s="420">
        <v>40297</v>
      </c>
      <c r="I169" s="420">
        <v>40296</v>
      </c>
      <c r="J169" s="420">
        <v>43794</v>
      </c>
      <c r="K169" s="200">
        <v>9</v>
      </c>
      <c r="L169" s="200">
        <v>5</v>
      </c>
    </row>
    <row r="170" spans="1:12" s="131" customFormat="1" ht="17.100000000000001" customHeight="1" x14ac:dyDescent="0.25">
      <c r="A170" s="200">
        <v>181</v>
      </c>
      <c r="B170" s="200" t="s">
        <v>574</v>
      </c>
      <c r="C170" s="418" t="s">
        <v>658</v>
      </c>
      <c r="D170" s="419">
        <v>21682.361161097997</v>
      </c>
      <c r="E170" s="419">
        <v>21682.361161097997</v>
      </c>
      <c r="F170" s="419"/>
      <c r="G170" s="419">
        <v>21682.361161097997</v>
      </c>
      <c r="H170" s="420">
        <v>40223</v>
      </c>
      <c r="I170" s="420">
        <v>40754</v>
      </c>
      <c r="J170" s="420">
        <v>47340</v>
      </c>
      <c r="K170" s="200">
        <v>17</v>
      </c>
      <c r="L170" s="200">
        <v>11</v>
      </c>
    </row>
    <row r="171" spans="1:12" s="131" customFormat="1" ht="17.100000000000001" customHeight="1" x14ac:dyDescent="0.25">
      <c r="A171" s="200">
        <v>182</v>
      </c>
      <c r="B171" s="200" t="s">
        <v>574</v>
      </c>
      <c r="C171" s="418" t="s">
        <v>659</v>
      </c>
      <c r="D171" s="419">
        <v>2974.4511002711997</v>
      </c>
      <c r="E171" s="419">
        <v>2974.4511002711997</v>
      </c>
      <c r="F171" s="419"/>
      <c r="G171" s="419">
        <v>2974.4511002711997</v>
      </c>
      <c r="H171" s="420">
        <v>39713</v>
      </c>
      <c r="I171" s="420">
        <v>39710</v>
      </c>
      <c r="J171" s="420">
        <v>43111</v>
      </c>
      <c r="K171" s="200">
        <v>9</v>
      </c>
      <c r="L171" s="200">
        <v>6</v>
      </c>
    </row>
    <row r="172" spans="1:12" s="131" customFormat="1" ht="17.100000000000001" customHeight="1" x14ac:dyDescent="0.25">
      <c r="A172" s="200">
        <v>183</v>
      </c>
      <c r="B172" s="200" t="s">
        <v>574</v>
      </c>
      <c r="C172" s="418" t="s">
        <v>660</v>
      </c>
      <c r="D172" s="419">
        <v>495.8881264876</v>
      </c>
      <c r="E172" s="419">
        <v>495.8881264876</v>
      </c>
      <c r="F172" s="419"/>
      <c r="G172" s="419">
        <v>495.8881264876</v>
      </c>
      <c r="H172" s="420">
        <v>39517</v>
      </c>
      <c r="I172" s="420">
        <v>39513</v>
      </c>
      <c r="J172" s="420">
        <v>43279</v>
      </c>
      <c r="K172" s="200">
        <v>9</v>
      </c>
      <c r="L172" s="200">
        <v>11</v>
      </c>
    </row>
    <row r="173" spans="1:12" s="131" customFormat="1" ht="17.100000000000001" customHeight="1" x14ac:dyDescent="0.25">
      <c r="A173" s="200">
        <v>185</v>
      </c>
      <c r="B173" s="200" t="s">
        <v>509</v>
      </c>
      <c r="C173" s="418" t="s">
        <v>661</v>
      </c>
      <c r="D173" s="419">
        <v>3800.6264208747994</v>
      </c>
      <c r="E173" s="419">
        <v>3800.6264208747994</v>
      </c>
      <c r="F173" s="419"/>
      <c r="G173" s="419">
        <v>3800.6264208747994</v>
      </c>
      <c r="H173" s="420">
        <v>40705</v>
      </c>
      <c r="I173" s="420">
        <v>41640</v>
      </c>
      <c r="J173" s="420">
        <v>44669</v>
      </c>
      <c r="K173" s="200">
        <v>10</v>
      </c>
      <c r="L173" s="200">
        <v>9</v>
      </c>
    </row>
    <row r="174" spans="1:12" s="131" customFormat="1" ht="17.100000000000001" customHeight="1" x14ac:dyDescent="0.25">
      <c r="A174" s="200">
        <v>188</v>
      </c>
      <c r="B174" s="200" t="s">
        <v>509</v>
      </c>
      <c r="C174" s="418" t="s">
        <v>662</v>
      </c>
      <c r="D174" s="419">
        <v>34465.389377135194</v>
      </c>
      <c r="E174" s="419">
        <v>34465.389377135194</v>
      </c>
      <c r="F174" s="419"/>
      <c r="G174" s="419">
        <v>34465.389377135194</v>
      </c>
      <c r="H174" s="420">
        <v>39935</v>
      </c>
      <c r="I174" s="420">
        <v>43763</v>
      </c>
      <c r="J174" s="420">
        <v>50908</v>
      </c>
      <c r="K174" s="200">
        <v>30</v>
      </c>
      <c r="L174" s="200">
        <v>0</v>
      </c>
    </row>
    <row r="175" spans="1:12" s="131" customFormat="1" ht="17.100000000000001" customHeight="1" x14ac:dyDescent="0.25">
      <c r="A175" s="200">
        <v>189</v>
      </c>
      <c r="B175" s="200" t="s">
        <v>509</v>
      </c>
      <c r="C175" s="418" t="s">
        <v>663</v>
      </c>
      <c r="D175" s="419">
        <v>753.59634955879994</v>
      </c>
      <c r="E175" s="419">
        <v>753.59634955879994</v>
      </c>
      <c r="F175" s="419"/>
      <c r="G175" s="419">
        <v>753.59634955879994</v>
      </c>
      <c r="H175" s="420">
        <v>40634</v>
      </c>
      <c r="I175" s="420">
        <v>40946</v>
      </c>
      <c r="J175" s="420">
        <v>44606</v>
      </c>
      <c r="K175" s="200">
        <v>10</v>
      </c>
      <c r="L175" s="200">
        <v>7</v>
      </c>
    </row>
    <row r="176" spans="1:12" s="131" customFormat="1" ht="17.100000000000001" customHeight="1" x14ac:dyDescent="0.25">
      <c r="A176" s="200">
        <v>190</v>
      </c>
      <c r="B176" s="200" t="s">
        <v>509</v>
      </c>
      <c r="C176" s="418" t="s">
        <v>664</v>
      </c>
      <c r="D176" s="419">
        <v>10475.689261936799</v>
      </c>
      <c r="E176" s="419">
        <v>10475.689261936799</v>
      </c>
      <c r="F176" s="419"/>
      <c r="G176" s="419">
        <v>10475.689261936799</v>
      </c>
      <c r="H176" s="420">
        <v>40884</v>
      </c>
      <c r="I176" s="420">
        <v>42720</v>
      </c>
      <c r="J176" s="420">
        <v>49947</v>
      </c>
      <c r="K176" s="200">
        <v>24</v>
      </c>
      <c r="L176" s="200">
        <v>9</v>
      </c>
    </row>
    <row r="177" spans="1:12" s="131" customFormat="1" ht="17.100000000000001" customHeight="1" x14ac:dyDescent="0.25">
      <c r="A177" s="200">
        <v>191</v>
      </c>
      <c r="B177" s="200" t="s">
        <v>509</v>
      </c>
      <c r="C177" s="418" t="s">
        <v>665</v>
      </c>
      <c r="D177" s="419">
        <v>2052.3459097547998</v>
      </c>
      <c r="E177" s="419">
        <v>2052.3459097547998</v>
      </c>
      <c r="F177" s="419"/>
      <c r="G177" s="419">
        <v>2052.3459097547998</v>
      </c>
      <c r="H177" s="420">
        <v>40224</v>
      </c>
      <c r="I177" s="420">
        <v>40735</v>
      </c>
      <c r="J177" s="420">
        <v>45548</v>
      </c>
      <c r="K177" s="200">
        <v>14</v>
      </c>
      <c r="L177" s="200">
        <v>5</v>
      </c>
    </row>
    <row r="178" spans="1:12" s="131" customFormat="1" ht="17.100000000000001" customHeight="1" x14ac:dyDescent="0.25">
      <c r="A178" s="200">
        <v>192</v>
      </c>
      <c r="B178" s="200" t="s">
        <v>509</v>
      </c>
      <c r="C178" s="418" t="s">
        <v>666</v>
      </c>
      <c r="D178" s="419">
        <v>7628.2845662363998</v>
      </c>
      <c r="E178" s="419">
        <v>7628.2845662363998</v>
      </c>
      <c r="F178" s="419"/>
      <c r="G178" s="419">
        <v>7628.2845662363998</v>
      </c>
      <c r="H178" s="420">
        <v>40324</v>
      </c>
      <c r="I178" s="420">
        <v>42171</v>
      </c>
      <c r="J178" s="420">
        <v>45548</v>
      </c>
      <c r="K178" s="200">
        <v>14</v>
      </c>
      <c r="L178" s="200">
        <v>3</v>
      </c>
    </row>
    <row r="179" spans="1:12" s="131" customFormat="1" ht="17.100000000000001" customHeight="1" x14ac:dyDescent="0.25">
      <c r="A179" s="200">
        <v>193</v>
      </c>
      <c r="B179" s="200" t="s">
        <v>509</v>
      </c>
      <c r="C179" s="418" t="s">
        <v>667</v>
      </c>
      <c r="D179" s="419">
        <v>1278.0297339259998</v>
      </c>
      <c r="E179" s="419">
        <v>1278.0297339259998</v>
      </c>
      <c r="F179" s="419"/>
      <c r="G179" s="419">
        <v>1278.0297339259998</v>
      </c>
      <c r="H179" s="420">
        <v>40399</v>
      </c>
      <c r="I179" s="420">
        <v>40399</v>
      </c>
      <c r="J179" s="420">
        <v>44022</v>
      </c>
      <c r="K179" s="200">
        <v>9</v>
      </c>
      <c r="L179" s="200">
        <v>6</v>
      </c>
    </row>
    <row r="180" spans="1:12" s="131" customFormat="1" ht="17.100000000000001" customHeight="1" x14ac:dyDescent="0.25">
      <c r="A180" s="200">
        <v>194</v>
      </c>
      <c r="B180" s="200" t="s">
        <v>509</v>
      </c>
      <c r="C180" s="418" t="s">
        <v>668</v>
      </c>
      <c r="D180" s="419">
        <v>32576.206886203199</v>
      </c>
      <c r="E180" s="419">
        <v>32576.206886203199</v>
      </c>
      <c r="F180" s="419"/>
      <c r="G180" s="419">
        <v>32576.206886203199</v>
      </c>
      <c r="H180" s="420">
        <v>40618</v>
      </c>
      <c r="I180" s="420">
        <v>41246</v>
      </c>
      <c r="J180" s="420">
        <v>44669</v>
      </c>
      <c r="K180" s="200">
        <v>10</v>
      </c>
      <c r="L180" s="200">
        <v>9</v>
      </c>
    </row>
    <row r="181" spans="1:12" s="131" customFormat="1" ht="17.100000000000001" customHeight="1" x14ac:dyDescent="0.25">
      <c r="A181" s="200">
        <v>195</v>
      </c>
      <c r="B181" s="200" t="s">
        <v>509</v>
      </c>
      <c r="C181" s="418" t="s">
        <v>669</v>
      </c>
      <c r="D181" s="419">
        <v>15187.740865048399</v>
      </c>
      <c r="E181" s="419">
        <v>15187.740865048399</v>
      </c>
      <c r="F181" s="419"/>
      <c r="G181" s="419">
        <v>15187.740865048399</v>
      </c>
      <c r="H181" s="420">
        <v>40070</v>
      </c>
      <c r="I181" s="420">
        <v>41244</v>
      </c>
      <c r="J181" s="420">
        <v>44669</v>
      </c>
      <c r="K181" s="200">
        <v>12</v>
      </c>
      <c r="L181" s="200">
        <v>9</v>
      </c>
    </row>
    <row r="182" spans="1:12" s="131" customFormat="1" ht="17.100000000000001" customHeight="1" x14ac:dyDescent="0.25">
      <c r="A182" s="200">
        <v>197</v>
      </c>
      <c r="B182" s="200" t="s">
        <v>509</v>
      </c>
      <c r="C182" s="418" t="s">
        <v>670</v>
      </c>
      <c r="D182" s="419">
        <v>342.75755293119994</v>
      </c>
      <c r="E182" s="419">
        <v>342.75755293119994</v>
      </c>
      <c r="F182" s="419"/>
      <c r="G182" s="419">
        <v>342.75755293119994</v>
      </c>
      <c r="H182" s="420">
        <v>40470</v>
      </c>
      <c r="I182" s="420">
        <v>40524</v>
      </c>
      <c r="J182" s="420">
        <v>44153</v>
      </c>
      <c r="K182" s="200">
        <v>9</v>
      </c>
      <c r="L182" s="200">
        <v>11</v>
      </c>
    </row>
    <row r="183" spans="1:12" s="131" customFormat="1" ht="17.100000000000001" customHeight="1" x14ac:dyDescent="0.25">
      <c r="A183" s="200">
        <v>198</v>
      </c>
      <c r="B183" s="200" t="s">
        <v>509</v>
      </c>
      <c r="C183" s="418" t="s">
        <v>671</v>
      </c>
      <c r="D183" s="419">
        <v>4285.9144427307992</v>
      </c>
      <c r="E183" s="419">
        <v>4285.9144427307992</v>
      </c>
      <c r="F183" s="419"/>
      <c r="G183" s="419">
        <v>4285.9144427307992</v>
      </c>
      <c r="H183" s="420">
        <v>40807</v>
      </c>
      <c r="I183" s="420">
        <v>41534</v>
      </c>
      <c r="J183" s="420">
        <v>45035</v>
      </c>
      <c r="K183" s="200">
        <v>11</v>
      </c>
      <c r="L183" s="200">
        <v>5</v>
      </c>
    </row>
    <row r="184" spans="1:12" s="131" customFormat="1" ht="17.100000000000001" customHeight="1" x14ac:dyDescent="0.25">
      <c r="A184" s="200">
        <v>199</v>
      </c>
      <c r="B184" s="200" t="s">
        <v>509</v>
      </c>
      <c r="C184" s="418" t="s">
        <v>672</v>
      </c>
      <c r="D184" s="419">
        <v>816.77495793959997</v>
      </c>
      <c r="E184" s="419">
        <v>816.77495793959997</v>
      </c>
      <c r="F184" s="419"/>
      <c r="G184" s="419">
        <v>816.77495793959997</v>
      </c>
      <c r="H184" s="420">
        <v>39764</v>
      </c>
      <c r="I184" s="420">
        <v>40339</v>
      </c>
      <c r="J184" s="420">
        <v>45548</v>
      </c>
      <c r="K184" s="200">
        <v>15</v>
      </c>
      <c r="L184" s="200">
        <v>8</v>
      </c>
    </row>
    <row r="185" spans="1:12" s="131" customFormat="1" ht="17.100000000000001" customHeight="1" x14ac:dyDescent="0.25">
      <c r="A185" s="200">
        <v>200</v>
      </c>
      <c r="B185" s="200" t="s">
        <v>597</v>
      </c>
      <c r="C185" s="418" t="s">
        <v>673</v>
      </c>
      <c r="D185" s="419">
        <v>5157.8398973156</v>
      </c>
      <c r="E185" s="419">
        <v>5157.8398973156</v>
      </c>
      <c r="F185" s="419"/>
      <c r="G185" s="419">
        <v>5157.8398973156</v>
      </c>
      <c r="H185" s="420">
        <v>40984</v>
      </c>
      <c r="I185" s="420">
        <v>41687</v>
      </c>
      <c r="J185" s="420">
        <v>45271</v>
      </c>
      <c r="K185" s="200">
        <v>11</v>
      </c>
      <c r="L185" s="200">
        <v>8</v>
      </c>
    </row>
    <row r="186" spans="1:12" s="131" customFormat="1" ht="17.100000000000001" customHeight="1" x14ac:dyDescent="0.25">
      <c r="A186" s="200">
        <v>201</v>
      </c>
      <c r="B186" s="200" t="s">
        <v>597</v>
      </c>
      <c r="C186" s="418" t="s">
        <v>674</v>
      </c>
      <c r="D186" s="419">
        <v>10196.050012746398</v>
      </c>
      <c r="E186" s="419">
        <v>10196.050012746398</v>
      </c>
      <c r="F186" s="419"/>
      <c r="G186" s="419">
        <v>10196.050012746398</v>
      </c>
      <c r="H186" s="420">
        <v>40092</v>
      </c>
      <c r="I186" s="420">
        <v>41802</v>
      </c>
      <c r="J186" s="420">
        <v>45411</v>
      </c>
      <c r="K186" s="200">
        <v>14</v>
      </c>
      <c r="L186" s="200">
        <v>2</v>
      </c>
    </row>
    <row r="187" spans="1:12" s="131" customFormat="1" ht="17.100000000000001" customHeight="1" x14ac:dyDescent="0.25">
      <c r="A187" s="200">
        <v>202</v>
      </c>
      <c r="B187" s="200" t="s">
        <v>597</v>
      </c>
      <c r="C187" s="418" t="s">
        <v>675</v>
      </c>
      <c r="D187" s="419">
        <v>11929.151695216799</v>
      </c>
      <c r="E187" s="419">
        <v>11929.151695216799</v>
      </c>
      <c r="F187" s="419"/>
      <c r="G187" s="419">
        <v>11929.151695216799</v>
      </c>
      <c r="H187" s="420">
        <v>41267</v>
      </c>
      <c r="I187" s="420">
        <v>42270</v>
      </c>
      <c r="J187" s="420">
        <v>45950</v>
      </c>
      <c r="K187" s="200">
        <v>12</v>
      </c>
      <c r="L187" s="200">
        <v>6</v>
      </c>
    </row>
    <row r="188" spans="1:12" s="131" customFormat="1" ht="17.100000000000001" customHeight="1" x14ac:dyDescent="0.25">
      <c r="A188" s="200">
        <v>203</v>
      </c>
      <c r="B188" s="200" t="s">
        <v>597</v>
      </c>
      <c r="C188" s="418" t="s">
        <v>676</v>
      </c>
      <c r="D188" s="419">
        <v>2232.9562335828</v>
      </c>
      <c r="E188" s="419">
        <v>2232.9562335828</v>
      </c>
      <c r="F188" s="419"/>
      <c r="G188" s="419">
        <v>2232.9562335828</v>
      </c>
      <c r="H188" s="420">
        <v>40155</v>
      </c>
      <c r="I188" s="420">
        <v>40154</v>
      </c>
      <c r="J188" s="420">
        <v>45548</v>
      </c>
      <c r="K188" s="200">
        <v>16</v>
      </c>
      <c r="L188" s="200">
        <v>1</v>
      </c>
    </row>
    <row r="189" spans="1:12" s="131" customFormat="1" ht="17.100000000000001" customHeight="1" x14ac:dyDescent="0.25">
      <c r="A189" s="200">
        <v>204</v>
      </c>
      <c r="B189" s="200" t="s">
        <v>597</v>
      </c>
      <c r="C189" s="418" t="s">
        <v>677</v>
      </c>
      <c r="D189" s="419">
        <v>4652.5867806043998</v>
      </c>
      <c r="E189" s="419">
        <v>4652.5867806043998</v>
      </c>
      <c r="F189" s="419"/>
      <c r="G189" s="419">
        <v>4652.5867806043998</v>
      </c>
      <c r="H189" s="420">
        <v>40385</v>
      </c>
      <c r="I189" s="420">
        <v>40508</v>
      </c>
      <c r="J189" s="420">
        <v>44153</v>
      </c>
      <c r="K189" s="200">
        <v>9</v>
      </c>
      <c r="L189" s="200">
        <v>11</v>
      </c>
    </row>
    <row r="190" spans="1:12" s="131" customFormat="1" ht="17.100000000000001" customHeight="1" x14ac:dyDescent="0.25">
      <c r="A190" s="200">
        <v>205</v>
      </c>
      <c r="B190" s="200" t="s">
        <v>558</v>
      </c>
      <c r="C190" s="418" t="s">
        <v>678</v>
      </c>
      <c r="D190" s="419">
        <v>4108.7673201520001</v>
      </c>
      <c r="E190" s="419">
        <v>4108.7673201520001</v>
      </c>
      <c r="F190" s="419"/>
      <c r="G190" s="419">
        <v>4108.7673201520001</v>
      </c>
      <c r="H190" s="420">
        <v>39902</v>
      </c>
      <c r="I190" s="420">
        <v>40455</v>
      </c>
      <c r="J190" s="420">
        <v>44022</v>
      </c>
      <c r="K190" s="200">
        <v>11</v>
      </c>
      <c r="L190" s="200">
        <v>0</v>
      </c>
    </row>
    <row r="191" spans="1:12" s="131" customFormat="1" ht="17.100000000000001" customHeight="1" x14ac:dyDescent="0.25">
      <c r="A191" s="519" t="s">
        <v>1356</v>
      </c>
      <c r="B191" s="519"/>
      <c r="C191" s="519"/>
      <c r="D191" s="421">
        <f>SUM(D192:D212)</f>
        <v>223688.54754972877</v>
      </c>
      <c r="E191" s="421">
        <f>SUM(E192:E212)</f>
        <v>223688.54754972877</v>
      </c>
      <c r="F191" s="421"/>
      <c r="G191" s="421">
        <f>SUM(G192:G212)</f>
        <v>223688.54754972877</v>
      </c>
      <c r="H191" s="420"/>
      <c r="I191" s="420"/>
      <c r="J191" s="420"/>
      <c r="K191" s="200"/>
      <c r="L191" s="200"/>
    </row>
    <row r="192" spans="1:12" s="131" customFormat="1" ht="17.100000000000001" customHeight="1" x14ac:dyDescent="0.25">
      <c r="A192" s="200">
        <v>206</v>
      </c>
      <c r="B192" s="200" t="s">
        <v>509</v>
      </c>
      <c r="C192" s="418" t="s">
        <v>1202</v>
      </c>
      <c r="D192" s="419">
        <v>1222.1373582924</v>
      </c>
      <c r="E192" s="419">
        <v>1222.1373582924</v>
      </c>
      <c r="F192" s="419"/>
      <c r="G192" s="419">
        <v>1222.1373582924</v>
      </c>
      <c r="H192" s="420">
        <v>39936</v>
      </c>
      <c r="I192" s="420">
        <v>39936</v>
      </c>
      <c r="J192" s="420">
        <v>43572</v>
      </c>
      <c r="K192" s="200">
        <v>9</v>
      </c>
      <c r="L192" s="200">
        <v>6</v>
      </c>
    </row>
    <row r="193" spans="1:16" s="131" customFormat="1" ht="17.100000000000001" customHeight="1" x14ac:dyDescent="0.25">
      <c r="A193" s="200">
        <v>207</v>
      </c>
      <c r="B193" s="200" t="s">
        <v>509</v>
      </c>
      <c r="C193" s="418" t="s">
        <v>1357</v>
      </c>
      <c r="D193" s="419">
        <v>1859.4606895259999</v>
      </c>
      <c r="E193" s="419">
        <v>1859.4606895259999</v>
      </c>
      <c r="F193" s="419"/>
      <c r="G193" s="419">
        <v>1859.4606895259999</v>
      </c>
      <c r="H193" s="420">
        <v>39998</v>
      </c>
      <c r="I193" s="420">
        <v>40674</v>
      </c>
      <c r="J193" s="420">
        <v>45548</v>
      </c>
      <c r="K193" s="200">
        <v>14</v>
      </c>
      <c r="L193" s="200">
        <v>11</v>
      </c>
    </row>
    <row r="194" spans="1:16" s="131" customFormat="1" ht="17.100000000000001" customHeight="1" x14ac:dyDescent="0.25">
      <c r="A194" s="200">
        <v>208</v>
      </c>
      <c r="B194" s="200" t="s">
        <v>509</v>
      </c>
      <c r="C194" s="418" t="s">
        <v>681</v>
      </c>
      <c r="D194" s="419">
        <v>1285.8712970267998</v>
      </c>
      <c r="E194" s="419">
        <v>1285.8712970267998</v>
      </c>
      <c r="F194" s="419"/>
      <c r="G194" s="419">
        <v>1285.8712970267998</v>
      </c>
      <c r="H194" s="420">
        <v>40154</v>
      </c>
      <c r="I194" s="420">
        <v>40154</v>
      </c>
      <c r="J194" s="420">
        <v>45548</v>
      </c>
      <c r="K194" s="200">
        <v>14</v>
      </c>
      <c r="L194" s="200">
        <v>5</v>
      </c>
    </row>
    <row r="195" spans="1:16" s="131" customFormat="1" ht="17.100000000000001" customHeight="1" x14ac:dyDescent="0.25">
      <c r="A195" s="200">
        <v>209</v>
      </c>
      <c r="B195" s="200" t="s">
        <v>509</v>
      </c>
      <c r="C195" s="418" t="s">
        <v>682</v>
      </c>
      <c r="D195" s="419">
        <v>25807.571200928</v>
      </c>
      <c r="E195" s="419">
        <v>25807.571200928</v>
      </c>
      <c r="F195" s="419"/>
      <c r="G195" s="419">
        <v>25807.571200928</v>
      </c>
      <c r="H195" s="420">
        <v>40803</v>
      </c>
      <c r="I195" s="420">
        <v>45260</v>
      </c>
      <c r="J195" s="420">
        <v>54423</v>
      </c>
      <c r="K195" s="200">
        <v>37</v>
      </c>
      <c r="L195" s="200">
        <v>4</v>
      </c>
    </row>
    <row r="196" spans="1:16" s="131" customFormat="1" ht="17.100000000000001" customHeight="1" x14ac:dyDescent="0.25">
      <c r="A196" s="200">
        <v>210</v>
      </c>
      <c r="B196" s="200" t="s">
        <v>597</v>
      </c>
      <c r="C196" s="418" t="s">
        <v>683</v>
      </c>
      <c r="D196" s="419">
        <v>4174.4036064455995</v>
      </c>
      <c r="E196" s="419">
        <v>4174.4036064455995</v>
      </c>
      <c r="F196" s="419"/>
      <c r="G196" s="419">
        <v>4174.4036064455995</v>
      </c>
      <c r="H196" s="420">
        <v>40487</v>
      </c>
      <c r="I196" s="420">
        <v>40759</v>
      </c>
      <c r="J196" s="420">
        <v>44153</v>
      </c>
      <c r="K196" s="200">
        <v>9</v>
      </c>
      <c r="L196" s="200">
        <v>11</v>
      </c>
    </row>
    <row r="197" spans="1:16" s="131" customFormat="1" ht="17.100000000000001" customHeight="1" x14ac:dyDescent="0.25">
      <c r="A197" s="200">
        <v>211</v>
      </c>
      <c r="B197" s="200" t="s">
        <v>597</v>
      </c>
      <c r="C197" s="418" t="s">
        <v>684</v>
      </c>
      <c r="D197" s="419">
        <v>27237.054398681597</v>
      </c>
      <c r="E197" s="419">
        <v>27237.054398681597</v>
      </c>
      <c r="F197" s="419"/>
      <c r="G197" s="419">
        <v>27237.054398681597</v>
      </c>
      <c r="H197" s="420">
        <v>40335</v>
      </c>
      <c r="I197" s="420">
        <v>41881</v>
      </c>
      <c r="J197" s="420">
        <v>45504</v>
      </c>
      <c r="K197" s="200">
        <v>13</v>
      </c>
      <c r="L197" s="200">
        <v>11</v>
      </c>
    </row>
    <row r="198" spans="1:16" s="131" customFormat="1" ht="17.100000000000001" customHeight="1" x14ac:dyDescent="0.25">
      <c r="A198" s="200">
        <v>212</v>
      </c>
      <c r="B198" s="200" t="s">
        <v>509</v>
      </c>
      <c r="C198" s="418" t="s">
        <v>685</v>
      </c>
      <c r="D198" s="419">
        <v>10470.909516170399</v>
      </c>
      <c r="E198" s="419">
        <v>10470.909516170399</v>
      </c>
      <c r="F198" s="419"/>
      <c r="G198" s="419">
        <v>10470.909516170399</v>
      </c>
      <c r="H198" s="420">
        <v>40471</v>
      </c>
      <c r="I198" s="420">
        <v>42278</v>
      </c>
      <c r="J198" s="420">
        <v>51439</v>
      </c>
      <c r="K198" s="200">
        <v>30</v>
      </c>
      <c r="L198" s="200">
        <v>0</v>
      </c>
    </row>
    <row r="199" spans="1:16" s="131" customFormat="1" ht="17.100000000000001" customHeight="1" x14ac:dyDescent="0.25">
      <c r="A199" s="200">
        <v>213</v>
      </c>
      <c r="B199" s="200" t="s">
        <v>509</v>
      </c>
      <c r="C199" s="418" t="s">
        <v>686</v>
      </c>
      <c r="D199" s="419">
        <v>32021.036170292398</v>
      </c>
      <c r="E199" s="419">
        <v>32021.036170292398</v>
      </c>
      <c r="F199" s="419"/>
      <c r="G199" s="419">
        <v>32021.036170292398</v>
      </c>
      <c r="H199" s="420">
        <v>40422</v>
      </c>
      <c r="I199" s="420">
        <v>43069</v>
      </c>
      <c r="J199" s="420">
        <v>53885</v>
      </c>
      <c r="K199" s="200">
        <v>36</v>
      </c>
      <c r="L199" s="200">
        <v>7</v>
      </c>
    </row>
    <row r="200" spans="1:16" s="131" customFormat="1" ht="17.100000000000001" customHeight="1" x14ac:dyDescent="0.25">
      <c r="A200" s="200">
        <v>214</v>
      </c>
      <c r="B200" s="200" t="s">
        <v>509</v>
      </c>
      <c r="C200" s="418" t="s">
        <v>687</v>
      </c>
      <c r="D200" s="419">
        <v>25146.906694949597</v>
      </c>
      <c r="E200" s="419">
        <v>25146.906694949597</v>
      </c>
      <c r="F200" s="419"/>
      <c r="G200" s="419">
        <v>25146.906694949597</v>
      </c>
      <c r="H200" s="420">
        <v>40548</v>
      </c>
      <c r="I200" s="420">
        <v>45653</v>
      </c>
      <c r="J200" s="420">
        <v>48579</v>
      </c>
      <c r="K200" s="200">
        <v>21</v>
      </c>
      <c r="L200" s="200">
        <v>5</v>
      </c>
      <c r="M200" s="132"/>
      <c r="N200" s="132"/>
      <c r="O200" s="135"/>
      <c r="P200" s="135"/>
    </row>
    <row r="201" spans="1:16" s="131" customFormat="1" ht="17.100000000000001" customHeight="1" x14ac:dyDescent="0.25">
      <c r="A201" s="200">
        <v>215</v>
      </c>
      <c r="B201" s="200" t="s">
        <v>597</v>
      </c>
      <c r="C201" s="418" t="s">
        <v>688</v>
      </c>
      <c r="D201" s="419">
        <v>3773.3025580976</v>
      </c>
      <c r="E201" s="419">
        <v>3773.3025580976</v>
      </c>
      <c r="F201" s="419"/>
      <c r="G201" s="419">
        <v>3773.3025580976</v>
      </c>
      <c r="H201" s="420">
        <v>40347</v>
      </c>
      <c r="I201" s="420">
        <v>43070</v>
      </c>
      <c r="J201" s="420">
        <v>53885</v>
      </c>
      <c r="K201" s="200">
        <v>36</v>
      </c>
      <c r="L201" s="200">
        <v>11</v>
      </c>
      <c r="M201" s="132"/>
      <c r="N201" s="132"/>
      <c r="O201" s="135"/>
      <c r="P201" s="135"/>
    </row>
    <row r="202" spans="1:16" s="131" customFormat="1" ht="17.100000000000001" customHeight="1" x14ac:dyDescent="0.25">
      <c r="A202" s="200">
        <v>216</v>
      </c>
      <c r="B202" s="200" t="s">
        <v>574</v>
      </c>
      <c r="C202" s="418" t="s">
        <v>689</v>
      </c>
      <c r="D202" s="419">
        <v>6924.4185699700001</v>
      </c>
      <c r="E202" s="419">
        <v>6924.4185699700001</v>
      </c>
      <c r="F202" s="419"/>
      <c r="G202" s="419">
        <v>6924.4185699700001</v>
      </c>
      <c r="H202" s="420">
        <v>41157</v>
      </c>
      <c r="I202" s="420">
        <v>42615</v>
      </c>
      <c r="J202" s="420">
        <v>46139</v>
      </c>
      <c r="K202" s="200">
        <v>13</v>
      </c>
      <c r="L202" s="200">
        <v>0</v>
      </c>
      <c r="M202" s="132"/>
      <c r="N202" s="132"/>
      <c r="O202" s="135"/>
      <c r="P202" s="135"/>
    </row>
    <row r="203" spans="1:16" s="131" customFormat="1" ht="17.100000000000001" customHeight="1" x14ac:dyDescent="0.25">
      <c r="A203" s="200">
        <v>217</v>
      </c>
      <c r="B203" s="200" t="s">
        <v>574</v>
      </c>
      <c r="C203" s="418" t="s">
        <v>690</v>
      </c>
      <c r="D203" s="419">
        <v>6875.1089923031986</v>
      </c>
      <c r="E203" s="419">
        <v>6875.1089923031986</v>
      </c>
      <c r="F203" s="419"/>
      <c r="G203" s="419">
        <v>6875.1089923031986</v>
      </c>
      <c r="H203" s="420">
        <v>41688</v>
      </c>
      <c r="I203" s="420">
        <v>41708</v>
      </c>
      <c r="J203" s="420">
        <v>48319</v>
      </c>
      <c r="K203" s="200">
        <v>17</v>
      </c>
      <c r="L203" s="200">
        <v>10</v>
      </c>
      <c r="M203" s="132"/>
      <c r="N203" s="132"/>
      <c r="O203" s="135"/>
      <c r="P203" s="135"/>
    </row>
    <row r="204" spans="1:16" s="131" customFormat="1" ht="17.100000000000001" customHeight="1" x14ac:dyDescent="0.25">
      <c r="A204" s="200">
        <v>218</v>
      </c>
      <c r="B204" s="200" t="s">
        <v>505</v>
      </c>
      <c r="C204" s="418" t="s">
        <v>691</v>
      </c>
      <c r="D204" s="419">
        <v>629.34106986959989</v>
      </c>
      <c r="E204" s="419">
        <v>629.34106986959989</v>
      </c>
      <c r="F204" s="419"/>
      <c r="G204" s="419">
        <v>629.34106986959989</v>
      </c>
      <c r="H204" s="420">
        <v>40481</v>
      </c>
      <c r="I204" s="420">
        <v>40501</v>
      </c>
      <c r="J204" s="420">
        <v>44022</v>
      </c>
      <c r="K204" s="200">
        <v>9</v>
      </c>
      <c r="L204" s="200">
        <v>7</v>
      </c>
      <c r="M204" s="132"/>
      <c r="N204" s="132"/>
      <c r="O204" s="135"/>
      <c r="P204" s="135"/>
    </row>
    <row r="205" spans="1:16" s="131" customFormat="1" ht="17.100000000000001" customHeight="1" x14ac:dyDescent="0.25">
      <c r="A205" s="200">
        <v>219</v>
      </c>
      <c r="B205" s="200" t="s">
        <v>597</v>
      </c>
      <c r="C205" s="418" t="s">
        <v>692</v>
      </c>
      <c r="D205" s="419">
        <v>4795.353719098799</v>
      </c>
      <c r="E205" s="419">
        <v>4795.353719098799</v>
      </c>
      <c r="F205" s="419"/>
      <c r="G205" s="419">
        <v>4795.353719098799</v>
      </c>
      <c r="H205" s="420">
        <v>40823</v>
      </c>
      <c r="I205" s="420">
        <v>40823</v>
      </c>
      <c r="J205" s="420">
        <v>44481</v>
      </c>
      <c r="K205" s="200">
        <v>9</v>
      </c>
      <c r="L205" s="200">
        <v>6</v>
      </c>
      <c r="M205" s="132"/>
      <c r="N205" s="132"/>
      <c r="O205" s="135"/>
      <c r="P205" s="135"/>
    </row>
    <row r="206" spans="1:16" s="131" customFormat="1" ht="17.100000000000001" customHeight="1" x14ac:dyDescent="0.25">
      <c r="A206" s="200">
        <v>222</v>
      </c>
      <c r="B206" s="200" t="s">
        <v>495</v>
      </c>
      <c r="C206" s="418" t="s">
        <v>693</v>
      </c>
      <c r="D206" s="419">
        <v>66253.024673659995</v>
      </c>
      <c r="E206" s="419">
        <v>66253.024673659995</v>
      </c>
      <c r="F206" s="419"/>
      <c r="G206" s="419">
        <v>66253.024673659995</v>
      </c>
      <c r="H206" s="420">
        <v>40925</v>
      </c>
      <c r="I206" s="420">
        <v>42726</v>
      </c>
      <c r="J206" s="420">
        <v>48319</v>
      </c>
      <c r="K206" s="200">
        <v>20</v>
      </c>
      <c r="L206" s="200">
        <v>0</v>
      </c>
      <c r="M206" s="132"/>
      <c r="N206" s="132"/>
      <c r="O206" s="135"/>
      <c r="P206" s="135"/>
    </row>
    <row r="207" spans="1:16" s="131" customFormat="1" ht="17.100000000000001" customHeight="1" x14ac:dyDescent="0.25">
      <c r="A207" s="200">
        <v>223</v>
      </c>
      <c r="B207" s="200" t="s">
        <v>505</v>
      </c>
      <c r="C207" s="418" t="s">
        <v>694</v>
      </c>
      <c r="D207" s="419">
        <v>146.54932089599998</v>
      </c>
      <c r="E207" s="419">
        <v>146.54932089599998</v>
      </c>
      <c r="F207" s="419"/>
      <c r="G207" s="419">
        <v>146.54932089599998</v>
      </c>
      <c r="H207" s="420">
        <v>40850</v>
      </c>
      <c r="I207" s="420">
        <v>40913</v>
      </c>
      <c r="J207" s="420">
        <v>44022</v>
      </c>
      <c r="K207" s="200">
        <v>8</v>
      </c>
      <c r="L207" s="200">
        <v>6</v>
      </c>
      <c r="M207" s="132"/>
      <c r="N207" s="132"/>
      <c r="O207" s="135"/>
      <c r="P207" s="135"/>
    </row>
    <row r="208" spans="1:16" s="131" customFormat="1" ht="17.100000000000001" customHeight="1" x14ac:dyDescent="0.25">
      <c r="A208" s="200">
        <v>225</v>
      </c>
      <c r="B208" s="200" t="s">
        <v>505</v>
      </c>
      <c r="C208" s="418" t="s">
        <v>1358</v>
      </c>
      <c r="D208" s="419">
        <v>31.822739682799998</v>
      </c>
      <c r="E208" s="419">
        <v>31.822739682799998</v>
      </c>
      <c r="F208" s="419"/>
      <c r="G208" s="419">
        <v>31.822739682799998</v>
      </c>
      <c r="H208" s="420">
        <v>40571</v>
      </c>
      <c r="I208" s="420">
        <v>40571</v>
      </c>
      <c r="J208" s="420">
        <v>44224</v>
      </c>
      <c r="K208" s="200">
        <v>9</v>
      </c>
      <c r="L208" s="200">
        <v>5</v>
      </c>
      <c r="M208" s="132"/>
      <c r="N208" s="132"/>
      <c r="O208" s="135"/>
      <c r="P208" s="135"/>
    </row>
    <row r="209" spans="1:16" s="131" customFormat="1" ht="17.100000000000001" customHeight="1" x14ac:dyDescent="0.25">
      <c r="A209" s="200">
        <v>226</v>
      </c>
      <c r="B209" s="200" t="s">
        <v>497</v>
      </c>
      <c r="C209" s="418" t="s">
        <v>696</v>
      </c>
      <c r="D209" s="419">
        <v>635.560777368</v>
      </c>
      <c r="E209" s="419">
        <v>635.560777368</v>
      </c>
      <c r="F209" s="419"/>
      <c r="G209" s="419">
        <v>635.560777368</v>
      </c>
      <c r="H209" s="420">
        <v>42612</v>
      </c>
      <c r="I209" s="420">
        <v>42612</v>
      </c>
      <c r="J209" s="420">
        <v>46139</v>
      </c>
      <c r="K209" s="200">
        <v>9</v>
      </c>
      <c r="L209" s="200">
        <v>6</v>
      </c>
      <c r="M209" s="132"/>
      <c r="N209" s="132"/>
      <c r="O209" s="135"/>
      <c r="P209" s="135"/>
    </row>
    <row r="210" spans="1:16" s="131" customFormat="1" ht="17.100000000000001" customHeight="1" x14ac:dyDescent="0.25">
      <c r="A210" s="200">
        <v>227</v>
      </c>
      <c r="B210" s="200" t="s">
        <v>493</v>
      </c>
      <c r="C210" s="418" t="s">
        <v>697</v>
      </c>
      <c r="D210" s="419">
        <v>1606.5062812259998</v>
      </c>
      <c r="E210" s="419">
        <v>1606.5062812259998</v>
      </c>
      <c r="F210" s="419"/>
      <c r="G210" s="419">
        <v>1606.5062812259998</v>
      </c>
      <c r="H210" s="420">
        <v>41261</v>
      </c>
      <c r="I210" s="420">
        <v>41360</v>
      </c>
      <c r="J210" s="420">
        <v>44669</v>
      </c>
      <c r="K210" s="200">
        <v>9</v>
      </c>
      <c r="L210" s="200">
        <v>0</v>
      </c>
      <c r="M210" s="132"/>
      <c r="N210" s="132"/>
      <c r="O210" s="135"/>
      <c r="P210" s="135"/>
    </row>
    <row r="211" spans="1:16" s="131" customFormat="1" ht="17.100000000000001" customHeight="1" x14ac:dyDescent="0.25">
      <c r="A211" s="200">
        <v>228</v>
      </c>
      <c r="B211" s="200" t="s">
        <v>505</v>
      </c>
      <c r="C211" s="418" t="s">
        <v>698</v>
      </c>
      <c r="D211" s="419">
        <v>971.51400700639988</v>
      </c>
      <c r="E211" s="419">
        <v>971.51400700639988</v>
      </c>
      <c r="F211" s="419"/>
      <c r="G211" s="419">
        <v>971.51400700639988</v>
      </c>
      <c r="H211" s="420">
        <v>41227</v>
      </c>
      <c r="I211" s="420">
        <v>41243</v>
      </c>
      <c r="J211" s="420">
        <v>45035</v>
      </c>
      <c r="K211" s="200">
        <v>10</v>
      </c>
      <c r="L211" s="200">
        <v>0</v>
      </c>
      <c r="M211" s="132"/>
      <c r="N211" s="132"/>
      <c r="O211" s="135"/>
      <c r="P211" s="135"/>
    </row>
    <row r="212" spans="1:16" s="131" customFormat="1" ht="17.100000000000001" customHeight="1" x14ac:dyDescent="0.25">
      <c r="A212" s="200">
        <v>229</v>
      </c>
      <c r="B212" s="200" t="s">
        <v>503</v>
      </c>
      <c r="C212" s="418" t="s">
        <v>699</v>
      </c>
      <c r="D212" s="419">
        <v>1820.6939082376</v>
      </c>
      <c r="E212" s="419">
        <v>1820.6939082376</v>
      </c>
      <c r="F212" s="419"/>
      <c r="G212" s="419">
        <v>1820.6939082376</v>
      </c>
      <c r="H212" s="420">
        <v>41668</v>
      </c>
      <c r="I212" s="420">
        <v>41668</v>
      </c>
      <c r="J212" s="420">
        <v>45271</v>
      </c>
      <c r="K212" s="200">
        <v>9</v>
      </c>
      <c r="L212" s="200">
        <v>8</v>
      </c>
      <c r="M212" s="132"/>
      <c r="N212" s="132"/>
      <c r="O212" s="135"/>
      <c r="P212" s="135"/>
    </row>
    <row r="213" spans="1:16" s="131" customFormat="1" ht="17.100000000000001" customHeight="1" x14ac:dyDescent="0.25">
      <c r="A213" s="519" t="s">
        <v>1359</v>
      </c>
      <c r="B213" s="519"/>
      <c r="C213" s="519"/>
      <c r="D213" s="421">
        <f>SUM(D214:D223)</f>
        <v>90206.427557958785</v>
      </c>
      <c r="E213" s="421">
        <f>SUM(E214:E223)</f>
        <v>90206.427557958785</v>
      </c>
      <c r="F213" s="421"/>
      <c r="G213" s="421">
        <f>SUM(G214:G223)</f>
        <v>90206.427557958785</v>
      </c>
      <c r="H213" s="420"/>
      <c r="I213" s="420"/>
      <c r="J213" s="420"/>
      <c r="K213" s="200"/>
      <c r="L213" s="200"/>
      <c r="M213" s="132"/>
      <c r="N213" s="132"/>
      <c r="O213" s="135"/>
      <c r="P213" s="135"/>
    </row>
    <row r="214" spans="1:16" s="131" customFormat="1" ht="17.100000000000001" customHeight="1" x14ac:dyDescent="0.25">
      <c r="A214" s="200">
        <v>231</v>
      </c>
      <c r="B214" s="200" t="s">
        <v>597</v>
      </c>
      <c r="C214" s="418" t="s">
        <v>700</v>
      </c>
      <c r="D214" s="419">
        <v>422.13969771159998</v>
      </c>
      <c r="E214" s="419">
        <v>422.13969771159998</v>
      </c>
      <c r="F214" s="419"/>
      <c r="G214" s="419">
        <v>422.13969771159998</v>
      </c>
      <c r="H214" s="420">
        <v>40392</v>
      </c>
      <c r="I214" s="420">
        <v>40392</v>
      </c>
      <c r="J214" s="420">
        <v>44010</v>
      </c>
      <c r="K214" s="200">
        <v>9</v>
      </c>
      <c r="L214" s="200">
        <v>6</v>
      </c>
      <c r="M214" s="132"/>
      <c r="N214" s="132"/>
      <c r="O214" s="135"/>
      <c r="P214" s="135"/>
    </row>
    <row r="215" spans="1:16" s="131" customFormat="1" ht="17.100000000000001" customHeight="1" x14ac:dyDescent="0.25">
      <c r="A215" s="200">
        <v>233</v>
      </c>
      <c r="B215" s="200" t="s">
        <v>597</v>
      </c>
      <c r="C215" s="418" t="s">
        <v>701</v>
      </c>
      <c r="D215" s="419">
        <v>219.53348258599999</v>
      </c>
      <c r="E215" s="419">
        <v>219.53348258599999</v>
      </c>
      <c r="F215" s="419"/>
      <c r="G215" s="419">
        <v>219.53348258599999</v>
      </c>
      <c r="H215" s="420">
        <v>40382</v>
      </c>
      <c r="I215" s="420">
        <v>40389</v>
      </c>
      <c r="J215" s="420">
        <v>44010</v>
      </c>
      <c r="K215" s="200">
        <v>9</v>
      </c>
      <c r="L215" s="200">
        <v>6</v>
      </c>
      <c r="M215" s="132"/>
      <c r="N215" s="132"/>
      <c r="O215" s="135"/>
      <c r="P215" s="135"/>
    </row>
    <row r="216" spans="1:16" s="131" customFormat="1" ht="17.100000000000001" customHeight="1" x14ac:dyDescent="0.25">
      <c r="A216" s="200">
        <v>234</v>
      </c>
      <c r="B216" s="200" t="s">
        <v>597</v>
      </c>
      <c r="C216" s="418" t="s">
        <v>1360</v>
      </c>
      <c r="D216" s="419">
        <v>6619.1865969195987</v>
      </c>
      <c r="E216" s="419">
        <v>6619.1865969195987</v>
      </c>
      <c r="F216" s="419"/>
      <c r="G216" s="419">
        <v>6619.1865969195987</v>
      </c>
      <c r="H216" s="420">
        <v>42937</v>
      </c>
      <c r="I216" s="420">
        <v>42978</v>
      </c>
      <c r="J216" s="420">
        <v>53885</v>
      </c>
      <c r="K216" s="200">
        <v>29</v>
      </c>
      <c r="L216" s="200">
        <v>11</v>
      </c>
      <c r="M216" s="132"/>
      <c r="N216" s="132"/>
      <c r="O216" s="135"/>
      <c r="P216" s="135"/>
    </row>
    <row r="217" spans="1:16" s="131" customFormat="1" ht="17.100000000000001" customHeight="1" x14ac:dyDescent="0.25">
      <c r="A217" s="200">
        <v>235</v>
      </c>
      <c r="B217" s="200" t="s">
        <v>497</v>
      </c>
      <c r="C217" s="418" t="s">
        <v>703</v>
      </c>
      <c r="D217" s="419">
        <v>2560.9883733764</v>
      </c>
      <c r="E217" s="419">
        <v>2560.9883733764</v>
      </c>
      <c r="F217" s="419"/>
      <c r="G217" s="419">
        <v>2560.9883733764</v>
      </c>
      <c r="H217" s="420">
        <v>41832</v>
      </c>
      <c r="I217" s="420">
        <v>41831</v>
      </c>
      <c r="J217" s="420">
        <v>45411</v>
      </c>
      <c r="K217" s="200">
        <v>9</v>
      </c>
      <c r="L217" s="200">
        <v>6</v>
      </c>
      <c r="M217" s="132"/>
      <c r="N217" s="132"/>
      <c r="O217" s="135"/>
      <c r="P217" s="135"/>
    </row>
    <row r="218" spans="1:16" s="131" customFormat="1" ht="17.100000000000001" customHeight="1" x14ac:dyDescent="0.25">
      <c r="A218" s="200">
        <v>236</v>
      </c>
      <c r="B218" s="200" t="s">
        <v>497</v>
      </c>
      <c r="C218" s="418" t="s">
        <v>704</v>
      </c>
      <c r="D218" s="419">
        <v>482.80100196679996</v>
      </c>
      <c r="E218" s="419">
        <v>482.80100196679996</v>
      </c>
      <c r="F218" s="419"/>
      <c r="G218" s="419">
        <v>482.80100196679996</v>
      </c>
      <c r="H218" s="420">
        <v>41217</v>
      </c>
      <c r="I218" s="420">
        <v>41217</v>
      </c>
      <c r="J218" s="420">
        <v>44727</v>
      </c>
      <c r="K218" s="200">
        <v>9</v>
      </c>
      <c r="L218" s="200">
        <v>6</v>
      </c>
      <c r="M218" s="132"/>
      <c r="N218" s="132"/>
      <c r="O218" s="135"/>
      <c r="P218" s="135"/>
    </row>
    <row r="219" spans="1:16" s="131" customFormat="1" ht="17.100000000000001" customHeight="1" x14ac:dyDescent="0.25">
      <c r="A219" s="200">
        <v>237</v>
      </c>
      <c r="B219" s="200" t="s">
        <v>505</v>
      </c>
      <c r="C219" s="418" t="s">
        <v>705</v>
      </c>
      <c r="D219" s="419">
        <v>924.59384993799995</v>
      </c>
      <c r="E219" s="419">
        <v>924.59384993799995</v>
      </c>
      <c r="F219" s="419"/>
      <c r="G219" s="419">
        <v>924.59384993799995</v>
      </c>
      <c r="H219" s="420">
        <v>42429</v>
      </c>
      <c r="I219" s="420">
        <v>42429</v>
      </c>
      <c r="J219" s="420">
        <v>46365</v>
      </c>
      <c r="K219" s="200">
        <v>10</v>
      </c>
      <c r="L219" s="200">
        <v>8</v>
      </c>
    </row>
    <row r="220" spans="1:16" s="131" customFormat="1" ht="17.100000000000001" customHeight="1" x14ac:dyDescent="0.25">
      <c r="A220" s="200">
        <v>242</v>
      </c>
      <c r="B220" s="200" t="s">
        <v>509</v>
      </c>
      <c r="C220" s="418" t="s">
        <v>1361</v>
      </c>
      <c r="D220" s="419">
        <v>25715.733603885597</v>
      </c>
      <c r="E220" s="419">
        <v>25715.733603885597</v>
      </c>
      <c r="F220" s="419"/>
      <c r="G220" s="419">
        <v>25715.733603885597</v>
      </c>
      <c r="H220" s="420">
        <v>41121</v>
      </c>
      <c r="I220" s="420">
        <v>45582</v>
      </c>
      <c r="J220" s="420">
        <v>54409</v>
      </c>
      <c r="K220" s="200">
        <v>36</v>
      </c>
      <c r="L220" s="200">
        <v>4</v>
      </c>
    </row>
    <row r="221" spans="1:16" s="131" customFormat="1" ht="17.100000000000001" customHeight="1" x14ac:dyDescent="0.25">
      <c r="A221" s="200">
        <v>243</v>
      </c>
      <c r="B221" s="200" t="s">
        <v>509</v>
      </c>
      <c r="C221" s="418" t="s">
        <v>1362</v>
      </c>
      <c r="D221" s="419">
        <v>8631.3764949323995</v>
      </c>
      <c r="E221" s="419">
        <v>8631.3764949323995</v>
      </c>
      <c r="F221" s="419"/>
      <c r="G221" s="419">
        <v>8631.3764949323995</v>
      </c>
      <c r="H221" s="420">
        <v>40718</v>
      </c>
      <c r="I221" s="420">
        <v>42551</v>
      </c>
      <c r="J221" s="420">
        <v>46139</v>
      </c>
      <c r="K221" s="200">
        <v>14</v>
      </c>
      <c r="L221" s="200">
        <v>3</v>
      </c>
    </row>
    <row r="222" spans="1:16" s="131" customFormat="1" ht="17.100000000000001" customHeight="1" x14ac:dyDescent="0.25">
      <c r="A222" s="200">
        <v>244</v>
      </c>
      <c r="B222" s="200" t="s">
        <v>509</v>
      </c>
      <c r="C222" s="418" t="s">
        <v>1363</v>
      </c>
      <c r="D222" s="419">
        <v>24407.648602739599</v>
      </c>
      <c r="E222" s="419">
        <v>24407.648602739599</v>
      </c>
      <c r="F222" s="419"/>
      <c r="G222" s="419">
        <v>24407.648602739599</v>
      </c>
      <c r="H222" s="420">
        <v>40396</v>
      </c>
      <c r="I222" s="420">
        <v>42502</v>
      </c>
      <c r="J222" s="420">
        <v>45950</v>
      </c>
      <c r="K222" s="200">
        <v>14</v>
      </c>
      <c r="L222" s="200">
        <v>9</v>
      </c>
    </row>
    <row r="223" spans="1:16" s="131" customFormat="1" ht="17.100000000000001" customHeight="1" x14ac:dyDescent="0.25">
      <c r="A223" s="200">
        <v>245</v>
      </c>
      <c r="B223" s="200" t="s">
        <v>509</v>
      </c>
      <c r="C223" s="418" t="s">
        <v>1364</v>
      </c>
      <c r="D223" s="419">
        <v>20222.425853902798</v>
      </c>
      <c r="E223" s="419">
        <v>20222.425853902798</v>
      </c>
      <c r="F223" s="419"/>
      <c r="G223" s="419">
        <v>20222.425853902798</v>
      </c>
      <c r="H223" s="420">
        <v>40805</v>
      </c>
      <c r="I223" s="420">
        <v>45653</v>
      </c>
      <c r="J223" s="420">
        <v>48906</v>
      </c>
      <c r="K223" s="200">
        <v>21</v>
      </c>
      <c r="L223" s="200">
        <v>10</v>
      </c>
    </row>
    <row r="224" spans="1:16" s="131" customFormat="1" ht="17.100000000000001" customHeight="1" x14ac:dyDescent="0.25">
      <c r="A224" s="519" t="s">
        <v>1365</v>
      </c>
      <c r="B224" s="519"/>
      <c r="C224" s="519"/>
      <c r="D224" s="421">
        <f>SUM(D225:D233)</f>
        <v>57714.322785327997</v>
      </c>
      <c r="E224" s="421">
        <f>SUM(E225:E233)</f>
        <v>57714.322785327997</v>
      </c>
      <c r="F224" s="421"/>
      <c r="G224" s="421">
        <f>SUM(G225:G233)</f>
        <v>57714.322785327997</v>
      </c>
      <c r="H224" s="420"/>
      <c r="I224" s="420"/>
      <c r="J224" s="420"/>
      <c r="K224" s="200"/>
      <c r="L224" s="200"/>
    </row>
    <row r="225" spans="1:12" s="131" customFormat="1" ht="17.100000000000001" customHeight="1" x14ac:dyDescent="0.25">
      <c r="A225" s="200">
        <v>247</v>
      </c>
      <c r="B225" s="200" t="s">
        <v>597</v>
      </c>
      <c r="C225" s="418" t="s">
        <v>1366</v>
      </c>
      <c r="D225" s="419">
        <v>2328.3681243284</v>
      </c>
      <c r="E225" s="419">
        <v>2328.3681243284</v>
      </c>
      <c r="F225" s="419"/>
      <c r="G225" s="419">
        <v>2328.3681243284</v>
      </c>
      <c r="H225" s="420">
        <v>41395</v>
      </c>
      <c r="I225" s="420">
        <v>41796</v>
      </c>
      <c r="J225" s="420">
        <v>45411</v>
      </c>
      <c r="K225" s="200">
        <v>10</v>
      </c>
      <c r="L225" s="200">
        <v>9</v>
      </c>
    </row>
    <row r="226" spans="1:12" s="131" customFormat="1" ht="17.100000000000001" customHeight="1" x14ac:dyDescent="0.25">
      <c r="A226" s="200">
        <v>248</v>
      </c>
      <c r="B226" s="200" t="s">
        <v>597</v>
      </c>
      <c r="C226" s="418" t="s">
        <v>711</v>
      </c>
      <c r="D226" s="419">
        <v>1837.3812386115999</v>
      </c>
      <c r="E226" s="419">
        <v>1837.3812386115999</v>
      </c>
      <c r="F226" s="419"/>
      <c r="G226" s="419">
        <v>1837.3812386115999</v>
      </c>
      <c r="H226" s="420">
        <v>40883</v>
      </c>
      <c r="I226" s="420">
        <v>41198</v>
      </c>
      <c r="J226" s="420">
        <v>44727</v>
      </c>
      <c r="K226" s="200">
        <v>10</v>
      </c>
      <c r="L226" s="200">
        <v>1</v>
      </c>
    </row>
    <row r="227" spans="1:12" s="131" customFormat="1" ht="17.100000000000001" customHeight="1" x14ac:dyDescent="0.25">
      <c r="A227" s="200">
        <v>249</v>
      </c>
      <c r="B227" s="200" t="s">
        <v>597</v>
      </c>
      <c r="C227" s="418" t="s">
        <v>712</v>
      </c>
      <c r="D227" s="419">
        <v>7767.8864157004</v>
      </c>
      <c r="E227" s="419">
        <v>7767.8864157004</v>
      </c>
      <c r="F227" s="419"/>
      <c r="G227" s="419">
        <v>7767.8864157004</v>
      </c>
      <c r="H227" s="420">
        <v>41700</v>
      </c>
      <c r="I227" s="420">
        <v>43799</v>
      </c>
      <c r="J227" s="420">
        <v>53051</v>
      </c>
      <c r="K227" s="200">
        <v>31</v>
      </c>
      <c r="L227" s="200">
        <v>0</v>
      </c>
    </row>
    <row r="228" spans="1:12" s="131" customFormat="1" ht="17.100000000000001" customHeight="1" x14ac:dyDescent="0.25">
      <c r="A228" s="200">
        <v>250</v>
      </c>
      <c r="B228" s="200" t="s">
        <v>597</v>
      </c>
      <c r="C228" s="418" t="s">
        <v>713</v>
      </c>
      <c r="D228" s="419">
        <v>1265.2470913016</v>
      </c>
      <c r="E228" s="419">
        <v>1265.2470913016</v>
      </c>
      <c r="F228" s="419"/>
      <c r="G228" s="419">
        <v>1265.2470913016</v>
      </c>
      <c r="H228" s="420">
        <v>40823</v>
      </c>
      <c r="I228" s="420">
        <v>40912</v>
      </c>
      <c r="J228" s="420">
        <v>44481</v>
      </c>
      <c r="K228" s="200">
        <v>9</v>
      </c>
      <c r="L228" s="200">
        <v>6</v>
      </c>
    </row>
    <row r="229" spans="1:12" s="131" customFormat="1" ht="17.100000000000001" customHeight="1" x14ac:dyDescent="0.25">
      <c r="A229" s="200">
        <v>251</v>
      </c>
      <c r="B229" s="200" t="s">
        <v>509</v>
      </c>
      <c r="C229" s="418" t="s">
        <v>714</v>
      </c>
      <c r="D229" s="419">
        <v>12943.482335836798</v>
      </c>
      <c r="E229" s="419">
        <v>12943.482335836798</v>
      </c>
      <c r="F229" s="419"/>
      <c r="G229" s="419">
        <v>12943.482335836798</v>
      </c>
      <c r="H229" s="420">
        <v>41458</v>
      </c>
      <c r="I229" s="420">
        <v>42675</v>
      </c>
      <c r="J229" s="420">
        <v>49947</v>
      </c>
      <c r="K229" s="200">
        <v>22</v>
      </c>
      <c r="L229" s="200">
        <v>11</v>
      </c>
    </row>
    <row r="230" spans="1:12" s="131" customFormat="1" ht="17.100000000000001" customHeight="1" x14ac:dyDescent="0.25">
      <c r="A230" s="200">
        <v>252</v>
      </c>
      <c r="B230" s="200" t="s">
        <v>509</v>
      </c>
      <c r="C230" s="418" t="s">
        <v>715</v>
      </c>
      <c r="D230" s="419">
        <v>213.88706491679997</v>
      </c>
      <c r="E230" s="419">
        <v>213.88706491679997</v>
      </c>
      <c r="F230" s="419"/>
      <c r="G230" s="419">
        <v>213.88706491679997</v>
      </c>
      <c r="H230" s="420">
        <v>40689</v>
      </c>
      <c r="I230" s="420">
        <v>40689</v>
      </c>
      <c r="J230" s="420">
        <v>44022</v>
      </c>
      <c r="K230" s="200">
        <v>9</v>
      </c>
      <c r="L230" s="200">
        <v>0</v>
      </c>
    </row>
    <row r="231" spans="1:12" s="131" customFormat="1" ht="17.100000000000001" customHeight="1" x14ac:dyDescent="0.25">
      <c r="A231" s="200">
        <v>253</v>
      </c>
      <c r="B231" s="200" t="s">
        <v>509</v>
      </c>
      <c r="C231" s="418" t="s">
        <v>716</v>
      </c>
      <c r="D231" s="419">
        <v>25616.697649263599</v>
      </c>
      <c r="E231" s="419">
        <v>25616.697649263599</v>
      </c>
      <c r="F231" s="419"/>
      <c r="G231" s="419">
        <v>25616.697649263599</v>
      </c>
      <c r="H231" s="420">
        <v>41306</v>
      </c>
      <c r="I231" s="420">
        <v>43223</v>
      </c>
      <c r="J231" s="420">
        <v>54128</v>
      </c>
      <c r="K231" s="200">
        <v>34</v>
      </c>
      <c r="L231" s="200">
        <v>8</v>
      </c>
    </row>
    <row r="232" spans="1:12" s="131" customFormat="1" ht="17.100000000000001" customHeight="1" x14ac:dyDescent="0.25">
      <c r="A232" s="200">
        <v>257</v>
      </c>
      <c r="B232" s="200" t="s">
        <v>497</v>
      </c>
      <c r="C232" s="418" t="s">
        <v>1367</v>
      </c>
      <c r="D232" s="419">
        <v>1333.0168238419999</v>
      </c>
      <c r="E232" s="419">
        <v>1333.0168238419999</v>
      </c>
      <c r="F232" s="419"/>
      <c r="G232" s="419">
        <v>1333.0168238419999</v>
      </c>
      <c r="H232" s="420">
        <v>44565</v>
      </c>
      <c r="I232" s="420">
        <v>44564</v>
      </c>
      <c r="J232" s="420">
        <v>47907</v>
      </c>
      <c r="K232" s="200">
        <v>9</v>
      </c>
      <c r="L232" s="200">
        <v>0</v>
      </c>
    </row>
    <row r="233" spans="1:12" s="131" customFormat="1" ht="17.100000000000001" customHeight="1" x14ac:dyDescent="0.25">
      <c r="A233" s="200">
        <v>258</v>
      </c>
      <c r="B233" s="200" t="s">
        <v>574</v>
      </c>
      <c r="C233" s="418" t="s">
        <v>1368</v>
      </c>
      <c r="D233" s="419">
        <v>4408.3560415267993</v>
      </c>
      <c r="E233" s="419">
        <v>4408.3560415267993</v>
      </c>
      <c r="F233" s="419"/>
      <c r="G233" s="419">
        <v>4408.3560415267993</v>
      </c>
      <c r="H233" s="420">
        <v>43832</v>
      </c>
      <c r="I233" s="420">
        <v>43830</v>
      </c>
      <c r="J233" s="420">
        <v>47514</v>
      </c>
      <c r="K233" s="200">
        <v>10</v>
      </c>
      <c r="L233" s="200">
        <v>0</v>
      </c>
    </row>
    <row r="234" spans="1:12" s="131" customFormat="1" ht="17.100000000000001" customHeight="1" x14ac:dyDescent="0.25">
      <c r="A234" s="521" t="s">
        <v>1369</v>
      </c>
      <c r="B234" s="521"/>
      <c r="C234" s="521"/>
      <c r="D234" s="421">
        <f>SUM(D235:D237)</f>
        <v>82612.193026747991</v>
      </c>
      <c r="E234" s="421">
        <f>SUM(E235:E237)</f>
        <v>82612.193026747991</v>
      </c>
      <c r="F234" s="421"/>
      <c r="G234" s="421">
        <f>SUM(G235:G237)</f>
        <v>82612.193026747991</v>
      </c>
      <c r="H234" s="420"/>
      <c r="I234" s="420"/>
      <c r="J234" s="420"/>
      <c r="K234" s="200"/>
      <c r="L234" s="200"/>
    </row>
    <row r="235" spans="1:12" s="131" customFormat="1" ht="17.100000000000001" customHeight="1" x14ac:dyDescent="0.25">
      <c r="A235" s="200">
        <v>259</v>
      </c>
      <c r="B235" s="200" t="s">
        <v>509</v>
      </c>
      <c r="C235" s="418" t="s">
        <v>1370</v>
      </c>
      <c r="D235" s="419">
        <v>50003.655258889194</v>
      </c>
      <c r="E235" s="419">
        <v>50003.655258889194</v>
      </c>
      <c r="F235" s="419"/>
      <c r="G235" s="419">
        <v>50003.655258889194</v>
      </c>
      <c r="H235" s="420">
        <v>41711</v>
      </c>
      <c r="I235" s="420">
        <v>45625</v>
      </c>
      <c r="J235" s="420">
        <v>54025</v>
      </c>
      <c r="K235" s="200">
        <v>33</v>
      </c>
      <c r="L235" s="200">
        <v>5</v>
      </c>
    </row>
    <row r="236" spans="1:12" s="131" customFormat="1" ht="17.100000000000001" customHeight="1" x14ac:dyDescent="0.25">
      <c r="A236" s="200">
        <v>260</v>
      </c>
      <c r="B236" s="200" t="s">
        <v>509</v>
      </c>
      <c r="C236" s="418" t="s">
        <v>1371</v>
      </c>
      <c r="D236" s="419">
        <v>13525.0319785064</v>
      </c>
      <c r="E236" s="419">
        <v>13525.0319785064</v>
      </c>
      <c r="F236" s="419"/>
      <c r="G236" s="419">
        <v>13525.0319785064</v>
      </c>
      <c r="H236" s="420">
        <v>41489</v>
      </c>
      <c r="I236" s="420">
        <v>43067</v>
      </c>
      <c r="J236" s="420">
        <v>53885</v>
      </c>
      <c r="K236" s="200">
        <v>33</v>
      </c>
      <c r="L236" s="200">
        <v>9</v>
      </c>
    </row>
    <row r="237" spans="1:12" s="131" customFormat="1" ht="17.100000000000001" customHeight="1" x14ac:dyDescent="0.25">
      <c r="A237" s="200">
        <v>261</v>
      </c>
      <c r="B237" s="200" t="s">
        <v>561</v>
      </c>
      <c r="C237" s="418" t="s">
        <v>719</v>
      </c>
      <c r="D237" s="419">
        <v>19083.505789352399</v>
      </c>
      <c r="E237" s="419">
        <v>19083.505789352399</v>
      </c>
      <c r="F237" s="419"/>
      <c r="G237" s="419">
        <v>19083.505789352399</v>
      </c>
      <c r="H237" s="420">
        <v>42031</v>
      </c>
      <c r="I237" s="420">
        <v>43707</v>
      </c>
      <c r="J237" s="420">
        <v>53904</v>
      </c>
      <c r="K237" s="200">
        <v>32</v>
      </c>
      <c r="L237" s="200">
        <v>5</v>
      </c>
    </row>
    <row r="238" spans="1:12" s="131" customFormat="1" ht="17.100000000000001" customHeight="1" x14ac:dyDescent="0.25">
      <c r="A238" s="519" t="s">
        <v>1372</v>
      </c>
      <c r="B238" s="519"/>
      <c r="C238" s="519"/>
      <c r="D238" s="421">
        <f>SUM(D239:D247)</f>
        <v>398048.63408997277</v>
      </c>
      <c r="E238" s="421">
        <f>SUM(E239:E247)</f>
        <v>398048.63408997277</v>
      </c>
      <c r="F238" s="421"/>
      <c r="G238" s="421">
        <f>SUM(G239:G247)</f>
        <v>398048.63408997277</v>
      </c>
      <c r="H238" s="420"/>
      <c r="I238" s="420"/>
      <c r="J238" s="420"/>
      <c r="K238" s="200"/>
      <c r="L238" s="200"/>
    </row>
    <row r="239" spans="1:12" s="131" customFormat="1" ht="17.100000000000001" customHeight="1" x14ac:dyDescent="0.25">
      <c r="A239" s="200">
        <v>262</v>
      </c>
      <c r="B239" s="200" t="s">
        <v>597</v>
      </c>
      <c r="C239" s="418" t="s">
        <v>720</v>
      </c>
      <c r="D239" s="419">
        <v>1224.4020048216</v>
      </c>
      <c r="E239" s="419">
        <v>1224.4020048216</v>
      </c>
      <c r="F239" s="419"/>
      <c r="G239" s="419">
        <v>1224.4020048216</v>
      </c>
      <c r="H239" s="420">
        <v>41291</v>
      </c>
      <c r="I239" s="420">
        <v>41761</v>
      </c>
      <c r="J239" s="420">
        <v>45271</v>
      </c>
      <c r="K239" s="200">
        <v>10</v>
      </c>
      <c r="L239" s="200">
        <v>8</v>
      </c>
    </row>
    <row r="240" spans="1:12" s="131" customFormat="1" ht="17.100000000000001" customHeight="1" x14ac:dyDescent="0.25">
      <c r="A240" s="200">
        <v>264</v>
      </c>
      <c r="B240" s="200" t="s">
        <v>495</v>
      </c>
      <c r="C240" s="418" t="s">
        <v>721</v>
      </c>
      <c r="D240" s="419">
        <v>24429.546046712396</v>
      </c>
      <c r="E240" s="419">
        <v>24429.546046712396</v>
      </c>
      <c r="F240" s="419"/>
      <c r="G240" s="419">
        <v>24429.546046712396</v>
      </c>
      <c r="H240" s="420">
        <v>42979</v>
      </c>
      <c r="I240" s="420">
        <v>43707</v>
      </c>
      <c r="J240" s="420">
        <v>53965</v>
      </c>
      <c r="K240" s="200">
        <v>30</v>
      </c>
      <c r="L240" s="200">
        <v>0</v>
      </c>
    </row>
    <row r="241" spans="1:12" s="131" customFormat="1" ht="17.100000000000001" customHeight="1" x14ac:dyDescent="0.25">
      <c r="A241" s="200">
        <v>266</v>
      </c>
      <c r="B241" s="200" t="s">
        <v>597</v>
      </c>
      <c r="C241" s="418" t="s">
        <v>722</v>
      </c>
      <c r="D241" s="419">
        <v>8401.5572268055985</v>
      </c>
      <c r="E241" s="419">
        <v>8401.5572268055985</v>
      </c>
      <c r="F241" s="419"/>
      <c r="G241" s="419">
        <v>8401.5572268055985</v>
      </c>
      <c r="H241" s="420">
        <v>43366</v>
      </c>
      <c r="I241" s="420">
        <v>43496</v>
      </c>
      <c r="J241" s="420">
        <v>47048</v>
      </c>
      <c r="K241" s="200">
        <v>10</v>
      </c>
      <c r="L241" s="200">
        <v>0</v>
      </c>
    </row>
    <row r="242" spans="1:12" s="131" customFormat="1" ht="17.100000000000001" customHeight="1" x14ac:dyDescent="0.25">
      <c r="A242" s="200">
        <v>267</v>
      </c>
      <c r="B242" s="200" t="s">
        <v>597</v>
      </c>
      <c r="C242" s="418" t="s">
        <v>723</v>
      </c>
      <c r="D242" s="419">
        <v>1511.4605150259997</v>
      </c>
      <c r="E242" s="419">
        <v>1511.4605150259997</v>
      </c>
      <c r="F242" s="419"/>
      <c r="G242" s="419">
        <v>1511.4605150259997</v>
      </c>
      <c r="H242" s="420">
        <v>41912</v>
      </c>
      <c r="I242" s="420">
        <v>42062</v>
      </c>
      <c r="J242" s="420">
        <v>45504</v>
      </c>
      <c r="K242" s="200">
        <v>9</v>
      </c>
      <c r="L242" s="200">
        <v>5</v>
      </c>
    </row>
    <row r="243" spans="1:12" s="131" customFormat="1" ht="17.100000000000001" customHeight="1" x14ac:dyDescent="0.25">
      <c r="A243" s="200">
        <v>268</v>
      </c>
      <c r="B243" s="200" t="s">
        <v>497</v>
      </c>
      <c r="C243" s="418" t="s">
        <v>724</v>
      </c>
      <c r="D243" s="419">
        <v>366.96481537759996</v>
      </c>
      <c r="E243" s="419">
        <v>366.96481537759996</v>
      </c>
      <c r="F243" s="419"/>
      <c r="G243" s="419">
        <v>366.96481537759996</v>
      </c>
      <c r="H243" s="420">
        <v>43647</v>
      </c>
      <c r="I243" s="420">
        <v>43707</v>
      </c>
      <c r="J243" s="420">
        <v>50374</v>
      </c>
      <c r="K243" s="200">
        <v>18</v>
      </c>
      <c r="L243" s="200">
        <v>4</v>
      </c>
    </row>
    <row r="244" spans="1:12" s="131" customFormat="1" ht="17.100000000000001" customHeight="1" x14ac:dyDescent="0.25">
      <c r="A244" s="200">
        <v>269</v>
      </c>
      <c r="B244" s="200" t="s">
        <v>505</v>
      </c>
      <c r="C244" s="418" t="s">
        <v>725</v>
      </c>
      <c r="D244" s="419">
        <v>203.37664459199996</v>
      </c>
      <c r="E244" s="419">
        <v>203.37664459199996</v>
      </c>
      <c r="F244" s="419"/>
      <c r="G244" s="419">
        <v>203.37664459199996</v>
      </c>
      <c r="H244" s="420">
        <v>42136</v>
      </c>
      <c r="I244" s="420">
        <v>42136</v>
      </c>
      <c r="J244" s="420">
        <v>45504</v>
      </c>
      <c r="K244" s="200">
        <v>9</v>
      </c>
      <c r="L244" s="200">
        <v>0</v>
      </c>
    </row>
    <row r="245" spans="1:12" s="131" customFormat="1" ht="17.100000000000001" customHeight="1" x14ac:dyDescent="0.25">
      <c r="A245" s="200">
        <v>273</v>
      </c>
      <c r="B245" s="200" t="s">
        <v>509</v>
      </c>
      <c r="C245" s="418" t="s">
        <v>726</v>
      </c>
      <c r="D245" s="419">
        <v>91882.738815634788</v>
      </c>
      <c r="E245" s="419">
        <v>91882.738815634788</v>
      </c>
      <c r="F245" s="419"/>
      <c r="G245" s="419">
        <v>91882.738815634788</v>
      </c>
      <c r="H245" s="420">
        <v>42005</v>
      </c>
      <c r="I245" s="420">
        <v>45657</v>
      </c>
      <c r="J245" s="420">
        <v>54057</v>
      </c>
      <c r="K245" s="200">
        <v>32</v>
      </c>
      <c r="L245" s="200">
        <v>9</v>
      </c>
    </row>
    <row r="246" spans="1:12" s="131" customFormat="1" ht="17.100000000000001" customHeight="1" x14ac:dyDescent="0.25">
      <c r="A246" s="200">
        <v>274</v>
      </c>
      <c r="B246" s="200" t="s">
        <v>509</v>
      </c>
      <c r="C246" s="418" t="s">
        <v>727</v>
      </c>
      <c r="D246" s="419">
        <v>264698.70377244795</v>
      </c>
      <c r="E246" s="419">
        <v>264698.70377244795</v>
      </c>
      <c r="F246" s="419"/>
      <c r="G246" s="419">
        <v>264698.70377244795</v>
      </c>
      <c r="H246" s="420">
        <v>41605</v>
      </c>
      <c r="I246" s="420">
        <v>45657</v>
      </c>
      <c r="J246" s="420">
        <v>50770</v>
      </c>
      <c r="K246" s="200">
        <v>24</v>
      </c>
      <c r="L246" s="200">
        <v>9</v>
      </c>
    </row>
    <row r="247" spans="1:12" s="131" customFormat="1" ht="17.100000000000001" customHeight="1" x14ac:dyDescent="0.25">
      <c r="A247" s="200">
        <v>275</v>
      </c>
      <c r="B247" s="200" t="s">
        <v>493</v>
      </c>
      <c r="C247" s="418" t="s">
        <v>728</v>
      </c>
      <c r="D247" s="419">
        <v>5329.8842485547993</v>
      </c>
      <c r="E247" s="419">
        <v>5329.8842485547993</v>
      </c>
      <c r="F247" s="419"/>
      <c r="G247" s="419">
        <v>5329.8842485547993</v>
      </c>
      <c r="H247" s="420">
        <v>42062</v>
      </c>
      <c r="I247" s="420">
        <v>42061</v>
      </c>
      <c r="J247" s="420">
        <v>45504</v>
      </c>
      <c r="K247" s="200">
        <v>9</v>
      </c>
      <c r="L247" s="200">
        <v>0</v>
      </c>
    </row>
    <row r="248" spans="1:12" s="131" customFormat="1" ht="17.100000000000001" customHeight="1" x14ac:dyDescent="0.25">
      <c r="A248" s="519" t="s">
        <v>1373</v>
      </c>
      <c r="B248" s="519"/>
      <c r="C248" s="519"/>
      <c r="D248" s="421">
        <f>SUM(D249:D262)</f>
        <v>175312.52251480435</v>
      </c>
      <c r="E248" s="421">
        <f>SUM(E249:E262)</f>
        <v>175312.52251480435</v>
      </c>
      <c r="F248" s="421"/>
      <c r="G248" s="421">
        <f>SUM(G249:G262)</f>
        <v>175312.52251480435</v>
      </c>
      <c r="H248" s="420"/>
      <c r="I248" s="420"/>
      <c r="J248" s="420"/>
      <c r="K248" s="200"/>
      <c r="L248" s="200"/>
    </row>
    <row r="249" spans="1:12" s="131" customFormat="1" ht="17.100000000000001" customHeight="1" x14ac:dyDescent="0.25">
      <c r="A249" s="200">
        <v>278</v>
      </c>
      <c r="B249" s="200" t="s">
        <v>574</v>
      </c>
      <c r="C249" s="418" t="s">
        <v>729</v>
      </c>
      <c r="D249" s="419">
        <v>1663.9007135255997</v>
      </c>
      <c r="E249" s="419">
        <v>1663.9007135255997</v>
      </c>
      <c r="F249" s="419"/>
      <c r="G249" s="419">
        <v>1663.9007135255997</v>
      </c>
      <c r="H249" s="420">
        <v>42983</v>
      </c>
      <c r="I249" s="420">
        <v>43523</v>
      </c>
      <c r="J249" s="420">
        <v>54128</v>
      </c>
      <c r="K249" s="200">
        <v>30</v>
      </c>
      <c r="L249" s="200">
        <v>2</v>
      </c>
    </row>
    <row r="250" spans="1:12" s="131" customFormat="1" ht="17.100000000000001" customHeight="1" x14ac:dyDescent="0.25">
      <c r="A250" s="200">
        <v>280</v>
      </c>
      <c r="B250" s="200" t="s">
        <v>597</v>
      </c>
      <c r="C250" s="418" t="s">
        <v>730</v>
      </c>
      <c r="D250" s="419">
        <v>87441.074542689996</v>
      </c>
      <c r="E250" s="419">
        <v>87441.074542689996</v>
      </c>
      <c r="F250" s="419"/>
      <c r="G250" s="419">
        <v>87441.074542689996</v>
      </c>
      <c r="H250" s="420">
        <v>42129</v>
      </c>
      <c r="I250" s="420">
        <v>44926</v>
      </c>
      <c r="J250" s="420">
        <v>54385</v>
      </c>
      <c r="K250" s="200">
        <v>33</v>
      </c>
      <c r="L250" s="200">
        <v>4</v>
      </c>
    </row>
    <row r="251" spans="1:12" s="131" customFormat="1" ht="17.100000000000001" customHeight="1" x14ac:dyDescent="0.25">
      <c r="A251" s="200">
        <v>281</v>
      </c>
      <c r="B251" s="200" t="s">
        <v>505</v>
      </c>
      <c r="C251" s="418" t="s">
        <v>731</v>
      </c>
      <c r="D251" s="419">
        <v>3046.4177153871997</v>
      </c>
      <c r="E251" s="419">
        <v>3046.4177153871997</v>
      </c>
      <c r="F251" s="419"/>
      <c r="G251" s="419">
        <v>3046.4177153871997</v>
      </c>
      <c r="H251" s="420">
        <v>43073</v>
      </c>
      <c r="I251" s="420">
        <v>43497</v>
      </c>
      <c r="J251" s="420">
        <v>50829</v>
      </c>
      <c r="K251" s="200">
        <v>21</v>
      </c>
      <c r="L251" s="200">
        <v>0</v>
      </c>
    </row>
    <row r="252" spans="1:12" s="131" customFormat="1" ht="17.100000000000001" customHeight="1" x14ac:dyDescent="0.25">
      <c r="A252" s="200">
        <v>282</v>
      </c>
      <c r="B252" s="200" t="s">
        <v>597</v>
      </c>
      <c r="C252" s="418" t="s">
        <v>732</v>
      </c>
      <c r="D252" s="419">
        <v>21653.951871336398</v>
      </c>
      <c r="E252" s="419">
        <v>21653.951871336398</v>
      </c>
      <c r="F252" s="419"/>
      <c r="G252" s="419">
        <v>21653.951871336398</v>
      </c>
      <c r="H252" s="420">
        <v>43178</v>
      </c>
      <c r="I252" s="420">
        <v>45600</v>
      </c>
      <c r="J252" s="420">
        <v>49641</v>
      </c>
      <c r="K252" s="200">
        <v>17</v>
      </c>
      <c r="L252" s="200">
        <v>3</v>
      </c>
    </row>
    <row r="253" spans="1:12" s="131" customFormat="1" ht="17.100000000000001" customHeight="1" x14ac:dyDescent="0.25">
      <c r="A253" s="200">
        <v>283</v>
      </c>
      <c r="B253" s="200" t="s">
        <v>505</v>
      </c>
      <c r="C253" s="418" t="s">
        <v>733</v>
      </c>
      <c r="D253" s="419">
        <v>7586.9232155023992</v>
      </c>
      <c r="E253" s="419">
        <v>7586.9232155023992</v>
      </c>
      <c r="F253" s="419"/>
      <c r="G253" s="419">
        <v>7586.9232155023992</v>
      </c>
      <c r="H253" s="420">
        <v>43384</v>
      </c>
      <c r="I253" s="420">
        <v>43495</v>
      </c>
      <c r="J253" s="420">
        <v>47068</v>
      </c>
      <c r="K253" s="200">
        <v>10</v>
      </c>
      <c r="L253" s="200">
        <v>0</v>
      </c>
    </row>
    <row r="254" spans="1:12" s="131" customFormat="1" ht="17.100000000000001" customHeight="1" x14ac:dyDescent="0.25">
      <c r="A254" s="200">
        <v>284</v>
      </c>
      <c r="B254" s="200" t="s">
        <v>493</v>
      </c>
      <c r="C254" s="418" t="s">
        <v>734</v>
      </c>
      <c r="D254" s="419">
        <v>4244.6537442099998</v>
      </c>
      <c r="E254" s="419">
        <v>4244.6537442099998</v>
      </c>
      <c r="F254" s="419"/>
      <c r="G254" s="419">
        <v>4244.6537442099998</v>
      </c>
      <c r="H254" s="420">
        <v>42916</v>
      </c>
      <c r="I254" s="420">
        <v>44195</v>
      </c>
      <c r="J254" s="420">
        <v>51341</v>
      </c>
      <c r="K254" s="200">
        <v>23</v>
      </c>
      <c r="L254" s="200">
        <v>0</v>
      </c>
    </row>
    <row r="255" spans="1:12" s="131" customFormat="1" ht="17.100000000000001" customHeight="1" x14ac:dyDescent="0.25">
      <c r="A255" s="200">
        <v>286</v>
      </c>
      <c r="B255" s="200" t="s">
        <v>497</v>
      </c>
      <c r="C255" s="418" t="s">
        <v>735</v>
      </c>
      <c r="D255" s="419">
        <v>3997.2181904203994</v>
      </c>
      <c r="E255" s="419">
        <v>3997.2181904203994</v>
      </c>
      <c r="F255" s="419"/>
      <c r="G255" s="419">
        <v>3997.2181904203994</v>
      </c>
      <c r="H255" s="420">
        <v>42614</v>
      </c>
      <c r="I255" s="420">
        <v>42613</v>
      </c>
      <c r="J255" s="420">
        <v>46139</v>
      </c>
      <c r="K255" s="200">
        <v>9</v>
      </c>
      <c r="L255" s="200">
        <v>6</v>
      </c>
    </row>
    <row r="256" spans="1:12" s="131" customFormat="1" ht="17.100000000000001" customHeight="1" x14ac:dyDescent="0.25">
      <c r="A256" s="200">
        <v>288</v>
      </c>
      <c r="B256" s="200" t="s">
        <v>597</v>
      </c>
      <c r="C256" s="418" t="s">
        <v>736</v>
      </c>
      <c r="D256" s="419">
        <v>22570.779369366799</v>
      </c>
      <c r="E256" s="419">
        <v>22570.779369366799</v>
      </c>
      <c r="F256" s="419"/>
      <c r="G256" s="419">
        <v>22570.779369366799</v>
      </c>
      <c r="H256" s="420">
        <v>41729</v>
      </c>
      <c r="I256" s="420">
        <v>45628</v>
      </c>
      <c r="J256" s="420">
        <v>54332</v>
      </c>
      <c r="K256" s="200">
        <v>34</v>
      </c>
      <c r="L256" s="200">
        <v>2</v>
      </c>
    </row>
    <row r="257" spans="1:12" s="131" customFormat="1" ht="17.100000000000001" customHeight="1" x14ac:dyDescent="0.25">
      <c r="A257" s="200">
        <v>289</v>
      </c>
      <c r="B257" s="200" t="s">
        <v>524</v>
      </c>
      <c r="C257" s="418" t="s">
        <v>1374</v>
      </c>
      <c r="D257" s="419">
        <v>10240.369965654399</v>
      </c>
      <c r="E257" s="419">
        <v>10240.369965654399</v>
      </c>
      <c r="F257" s="419"/>
      <c r="G257" s="419">
        <v>10240.369965654399</v>
      </c>
      <c r="H257" s="420">
        <v>44952</v>
      </c>
      <c r="I257" s="420">
        <v>45068</v>
      </c>
      <c r="J257" s="420">
        <v>55941</v>
      </c>
      <c r="K257" s="200">
        <v>30</v>
      </c>
      <c r="L257" s="200">
        <v>0</v>
      </c>
    </row>
    <row r="258" spans="1:12" s="131" customFormat="1" ht="17.100000000000001" customHeight="1" x14ac:dyDescent="0.25">
      <c r="A258" s="200">
        <v>290</v>
      </c>
      <c r="B258" s="200" t="s">
        <v>505</v>
      </c>
      <c r="C258" s="418" t="s">
        <v>1375</v>
      </c>
      <c r="D258" s="419">
        <v>1312.3889809931998</v>
      </c>
      <c r="E258" s="419">
        <v>1312.3889809931998</v>
      </c>
      <c r="F258" s="419"/>
      <c r="G258" s="419">
        <v>1312.3889809931998</v>
      </c>
      <c r="H258" s="420">
        <v>44809</v>
      </c>
      <c r="I258" s="420">
        <v>44924</v>
      </c>
      <c r="J258" s="420">
        <v>48582</v>
      </c>
      <c r="K258" s="200">
        <v>10</v>
      </c>
      <c r="L258" s="200">
        <v>0</v>
      </c>
    </row>
    <row r="259" spans="1:12" s="131" customFormat="1" ht="17.100000000000001" customHeight="1" x14ac:dyDescent="0.25">
      <c r="A259" s="200">
        <v>292</v>
      </c>
      <c r="B259" s="200" t="s">
        <v>509</v>
      </c>
      <c r="C259" s="418" t="s">
        <v>737</v>
      </c>
      <c r="D259" s="419">
        <v>6824.0466791199988</v>
      </c>
      <c r="E259" s="419">
        <v>6824.0466791199988</v>
      </c>
      <c r="F259" s="419"/>
      <c r="G259" s="419">
        <v>6824.0466791199988</v>
      </c>
      <c r="H259" s="420">
        <v>42662</v>
      </c>
      <c r="I259" s="420">
        <v>42866</v>
      </c>
      <c r="J259" s="420">
        <v>49947</v>
      </c>
      <c r="K259" s="200">
        <v>19</v>
      </c>
      <c r="L259" s="200">
        <v>4</v>
      </c>
    </row>
    <row r="260" spans="1:12" s="131" customFormat="1" ht="17.100000000000001" customHeight="1" x14ac:dyDescent="0.25">
      <c r="A260" s="200">
        <v>293</v>
      </c>
      <c r="B260" s="200" t="s">
        <v>597</v>
      </c>
      <c r="C260" s="418" t="s">
        <v>738</v>
      </c>
      <c r="D260" s="419">
        <v>2735.4946992339997</v>
      </c>
      <c r="E260" s="419">
        <v>2735.4946992339997</v>
      </c>
      <c r="F260" s="419"/>
      <c r="G260" s="419">
        <v>2735.4946992339997</v>
      </c>
      <c r="H260" s="420">
        <v>42049</v>
      </c>
      <c r="I260" s="420">
        <v>42159</v>
      </c>
      <c r="J260" s="420">
        <v>45504</v>
      </c>
      <c r="K260" s="200">
        <v>9</v>
      </c>
      <c r="L260" s="200">
        <v>0</v>
      </c>
    </row>
    <row r="261" spans="1:12" s="131" customFormat="1" ht="17.100000000000001" customHeight="1" x14ac:dyDescent="0.25">
      <c r="A261" s="200">
        <v>294</v>
      </c>
      <c r="B261" s="200" t="s">
        <v>597</v>
      </c>
      <c r="C261" s="418" t="s">
        <v>739</v>
      </c>
      <c r="D261" s="419">
        <v>1531.5769556823998</v>
      </c>
      <c r="E261" s="419">
        <v>1531.5769556823998</v>
      </c>
      <c r="F261" s="419"/>
      <c r="G261" s="419">
        <v>1531.5769556823998</v>
      </c>
      <c r="H261" s="420">
        <v>41606</v>
      </c>
      <c r="I261" s="420">
        <v>42179</v>
      </c>
      <c r="J261" s="420">
        <v>45504</v>
      </c>
      <c r="K261" s="200">
        <v>10</v>
      </c>
      <c r="L261" s="200">
        <v>3</v>
      </c>
    </row>
    <row r="262" spans="1:12" s="131" customFormat="1" ht="17.100000000000001" customHeight="1" x14ac:dyDescent="0.25">
      <c r="A262" s="200">
        <v>295</v>
      </c>
      <c r="B262" s="200" t="s">
        <v>597</v>
      </c>
      <c r="C262" s="418" t="s">
        <v>740</v>
      </c>
      <c r="D262" s="419">
        <v>463.72587168159998</v>
      </c>
      <c r="E262" s="419">
        <v>463.72587168159998</v>
      </c>
      <c r="F262" s="419"/>
      <c r="G262" s="419">
        <v>463.72587168159998</v>
      </c>
      <c r="H262" s="420">
        <v>41883</v>
      </c>
      <c r="I262" s="420">
        <v>42028</v>
      </c>
      <c r="J262" s="420">
        <v>45504</v>
      </c>
      <c r="K262" s="200">
        <v>9</v>
      </c>
      <c r="L262" s="200">
        <v>9</v>
      </c>
    </row>
    <row r="263" spans="1:12" s="131" customFormat="1" ht="17.100000000000001" customHeight="1" x14ac:dyDescent="0.25">
      <c r="A263" s="519" t="s">
        <v>1376</v>
      </c>
      <c r="B263" s="519"/>
      <c r="C263" s="519"/>
      <c r="D263" s="421">
        <f>SUM(D264:D276)</f>
        <v>233504.98301966878</v>
      </c>
      <c r="E263" s="421">
        <f>SUM(E264:E276)</f>
        <v>233504.98301966878</v>
      </c>
      <c r="F263" s="421"/>
      <c r="G263" s="421">
        <f>SUM(G264:G276)</f>
        <v>233504.98301966878</v>
      </c>
      <c r="H263" s="420"/>
      <c r="I263" s="420"/>
      <c r="J263" s="420"/>
      <c r="K263" s="200"/>
      <c r="L263" s="200"/>
    </row>
    <row r="264" spans="1:12" s="131" customFormat="1" ht="17.100000000000001" customHeight="1" x14ac:dyDescent="0.25">
      <c r="A264" s="200">
        <v>296</v>
      </c>
      <c r="B264" s="200" t="s">
        <v>1377</v>
      </c>
      <c r="C264" s="418" t="s">
        <v>741</v>
      </c>
      <c r="D264" s="419">
        <v>18372.756508405197</v>
      </c>
      <c r="E264" s="419">
        <v>18372.756508405197</v>
      </c>
      <c r="F264" s="419"/>
      <c r="G264" s="419">
        <v>18372.756508405197</v>
      </c>
      <c r="H264" s="420">
        <v>43344</v>
      </c>
      <c r="I264" s="420">
        <v>43495</v>
      </c>
      <c r="J264" s="420">
        <v>47024</v>
      </c>
      <c r="K264" s="200">
        <v>10</v>
      </c>
      <c r="L264" s="200">
        <v>0</v>
      </c>
    </row>
    <row r="265" spans="1:12" s="131" customFormat="1" ht="17.100000000000001" customHeight="1" x14ac:dyDescent="0.25">
      <c r="A265" s="200">
        <v>297</v>
      </c>
      <c r="B265" s="200" t="s">
        <v>1378</v>
      </c>
      <c r="C265" s="418" t="s">
        <v>1379</v>
      </c>
      <c r="D265" s="419">
        <v>5384.8077359207991</v>
      </c>
      <c r="E265" s="419">
        <v>5384.8077359207991</v>
      </c>
      <c r="F265" s="419"/>
      <c r="G265" s="419">
        <v>5384.8077359207991</v>
      </c>
      <c r="H265" s="420">
        <v>42946</v>
      </c>
      <c r="I265" s="420">
        <v>43434</v>
      </c>
      <c r="J265" s="420">
        <v>53929</v>
      </c>
      <c r="K265" s="200">
        <v>30</v>
      </c>
      <c r="L265" s="200">
        <v>0</v>
      </c>
    </row>
    <row r="266" spans="1:12" s="131" customFormat="1" ht="17.100000000000001" customHeight="1" x14ac:dyDescent="0.25">
      <c r="A266" s="200">
        <v>298</v>
      </c>
      <c r="B266" s="200" t="s">
        <v>1377</v>
      </c>
      <c r="C266" s="418" t="s">
        <v>743</v>
      </c>
      <c r="D266" s="419">
        <v>37708.417895719998</v>
      </c>
      <c r="E266" s="419">
        <v>37708.417895719998</v>
      </c>
      <c r="F266" s="419"/>
      <c r="G266" s="419">
        <v>37708.417895719998</v>
      </c>
      <c r="H266" s="420">
        <v>43497</v>
      </c>
      <c r="I266" s="420">
        <v>43707</v>
      </c>
      <c r="J266" s="420">
        <v>46803</v>
      </c>
      <c r="K266" s="200">
        <v>9</v>
      </c>
      <c r="L266" s="200">
        <v>0</v>
      </c>
    </row>
    <row r="267" spans="1:12" s="131" customFormat="1" ht="17.100000000000001" customHeight="1" x14ac:dyDescent="0.25">
      <c r="A267" s="200">
        <v>300</v>
      </c>
      <c r="B267" s="200" t="s">
        <v>1380</v>
      </c>
      <c r="C267" s="418" t="s">
        <v>744</v>
      </c>
      <c r="D267" s="419">
        <v>7251.1551776443994</v>
      </c>
      <c r="E267" s="419">
        <v>7251.1551776443994</v>
      </c>
      <c r="F267" s="419"/>
      <c r="G267" s="419">
        <v>7251.1551776443994</v>
      </c>
      <c r="H267" s="420">
        <v>43538</v>
      </c>
      <c r="I267" s="420">
        <v>43537</v>
      </c>
      <c r="J267" s="420">
        <v>47222</v>
      </c>
      <c r="K267" s="200">
        <v>10</v>
      </c>
      <c r="L267" s="200">
        <v>0</v>
      </c>
    </row>
    <row r="268" spans="1:12" s="131" customFormat="1" ht="17.100000000000001" customHeight="1" x14ac:dyDescent="0.25">
      <c r="A268" s="200">
        <v>304</v>
      </c>
      <c r="B268" s="200" t="s">
        <v>1378</v>
      </c>
      <c r="C268" s="418" t="s">
        <v>745</v>
      </c>
      <c r="D268" s="419">
        <v>19606.251020703596</v>
      </c>
      <c r="E268" s="419">
        <v>19606.251020703596</v>
      </c>
      <c r="F268" s="419"/>
      <c r="G268" s="419">
        <v>19606.251020703596</v>
      </c>
      <c r="H268" s="420">
        <v>43764</v>
      </c>
      <c r="I268" s="420">
        <v>43763</v>
      </c>
      <c r="J268" s="420">
        <v>47812</v>
      </c>
      <c r="K268" s="200">
        <v>11</v>
      </c>
      <c r="L268" s="200">
        <v>0</v>
      </c>
    </row>
    <row r="269" spans="1:12" s="131" customFormat="1" ht="17.100000000000001" customHeight="1" x14ac:dyDescent="0.25">
      <c r="A269" s="200">
        <v>305</v>
      </c>
      <c r="B269" s="200" t="s">
        <v>1381</v>
      </c>
      <c r="C269" s="418" t="s">
        <v>746</v>
      </c>
      <c r="D269" s="419">
        <v>512.37780840400001</v>
      </c>
      <c r="E269" s="419">
        <v>512.37780840400001</v>
      </c>
      <c r="F269" s="419"/>
      <c r="G269" s="419">
        <v>512.37780840400001</v>
      </c>
      <c r="H269" s="420">
        <v>41977</v>
      </c>
      <c r="I269" s="420">
        <v>42194</v>
      </c>
      <c r="J269" s="420">
        <v>45504</v>
      </c>
      <c r="K269" s="200">
        <v>9</v>
      </c>
      <c r="L269" s="200">
        <v>5</v>
      </c>
    </row>
    <row r="270" spans="1:12" s="131" customFormat="1" ht="17.100000000000001" customHeight="1" x14ac:dyDescent="0.25">
      <c r="A270" s="200">
        <v>306</v>
      </c>
      <c r="B270" s="200" t="s">
        <v>1381</v>
      </c>
      <c r="C270" s="418" t="s">
        <v>747</v>
      </c>
      <c r="D270" s="419">
        <v>27654.947990155197</v>
      </c>
      <c r="E270" s="419">
        <v>27654.947990155197</v>
      </c>
      <c r="F270" s="419"/>
      <c r="G270" s="419">
        <v>27654.947990155197</v>
      </c>
      <c r="H270" s="420">
        <v>42139</v>
      </c>
      <c r="I270" s="420">
        <v>42702</v>
      </c>
      <c r="J270" s="420">
        <v>49947</v>
      </c>
      <c r="K270" s="200">
        <v>21</v>
      </c>
      <c r="L270" s="200">
        <v>2</v>
      </c>
    </row>
    <row r="271" spans="1:12" s="131" customFormat="1" ht="17.100000000000001" customHeight="1" x14ac:dyDescent="0.25">
      <c r="A271" s="200">
        <v>307</v>
      </c>
      <c r="B271" s="200" t="s">
        <v>1382</v>
      </c>
      <c r="C271" s="418" t="s">
        <v>748</v>
      </c>
      <c r="D271" s="419">
        <v>6909.7904546</v>
      </c>
      <c r="E271" s="419">
        <v>6909.7904546</v>
      </c>
      <c r="F271" s="419"/>
      <c r="G271" s="419">
        <v>6909.7904546</v>
      </c>
      <c r="H271" s="420">
        <v>42420</v>
      </c>
      <c r="I271" s="420">
        <v>42990</v>
      </c>
      <c r="J271" s="420">
        <v>53885</v>
      </c>
      <c r="K271" s="200">
        <v>31</v>
      </c>
      <c r="L271" s="200">
        <v>3</v>
      </c>
    </row>
    <row r="272" spans="1:12" s="131" customFormat="1" ht="17.100000000000001" customHeight="1" x14ac:dyDescent="0.25">
      <c r="A272" s="200">
        <v>308</v>
      </c>
      <c r="B272" s="200" t="s">
        <v>1382</v>
      </c>
      <c r="C272" s="418" t="s">
        <v>749</v>
      </c>
      <c r="D272" s="419">
        <v>8414.5746429316005</v>
      </c>
      <c r="E272" s="419">
        <v>8414.5746429316005</v>
      </c>
      <c r="F272" s="419"/>
      <c r="G272" s="419">
        <v>8414.5746429316005</v>
      </c>
      <c r="H272" s="420">
        <v>42298</v>
      </c>
      <c r="I272" s="420">
        <v>42797</v>
      </c>
      <c r="J272" s="420">
        <v>46365</v>
      </c>
      <c r="K272" s="200">
        <v>10</v>
      </c>
      <c r="L272" s="200">
        <v>10</v>
      </c>
    </row>
    <row r="273" spans="1:12" s="131" customFormat="1" ht="17.100000000000001" customHeight="1" x14ac:dyDescent="0.25">
      <c r="A273" s="200">
        <v>309</v>
      </c>
      <c r="B273" s="200" t="s">
        <v>1382</v>
      </c>
      <c r="C273" s="418" t="s">
        <v>1383</v>
      </c>
      <c r="D273" s="419">
        <v>24969.454864332001</v>
      </c>
      <c r="E273" s="419">
        <v>24969.454864332001</v>
      </c>
      <c r="F273" s="419"/>
      <c r="G273" s="419">
        <v>24969.454864332001</v>
      </c>
      <c r="H273" s="420">
        <v>43097</v>
      </c>
      <c r="I273" s="420">
        <v>45589</v>
      </c>
      <c r="J273" s="420">
        <v>54409</v>
      </c>
      <c r="K273" s="200">
        <v>31</v>
      </c>
      <c r="L273" s="200">
        <v>10</v>
      </c>
    </row>
    <row r="274" spans="1:12" s="131" customFormat="1" ht="17.100000000000001" customHeight="1" x14ac:dyDescent="0.25">
      <c r="A274" s="200">
        <v>310</v>
      </c>
      <c r="B274" s="200" t="s">
        <v>1382</v>
      </c>
      <c r="C274" s="418" t="s">
        <v>751</v>
      </c>
      <c r="D274" s="419">
        <v>67334.141289689986</v>
      </c>
      <c r="E274" s="419">
        <v>67334.141289689986</v>
      </c>
      <c r="F274" s="419"/>
      <c r="G274" s="419">
        <v>67334.141289689986</v>
      </c>
      <c r="H274" s="420">
        <v>42723</v>
      </c>
      <c r="I274" s="420">
        <v>45992</v>
      </c>
      <c r="J274" s="420">
        <v>54028</v>
      </c>
      <c r="K274" s="200">
        <v>30</v>
      </c>
      <c r="L274" s="200">
        <v>10</v>
      </c>
    </row>
    <row r="275" spans="1:12" s="131" customFormat="1" ht="17.100000000000001" customHeight="1" x14ac:dyDescent="0.25">
      <c r="A275" s="200">
        <v>311</v>
      </c>
      <c r="B275" s="200" t="s">
        <v>1384</v>
      </c>
      <c r="C275" s="418" t="s">
        <v>752</v>
      </c>
      <c r="D275" s="419">
        <v>7688.0599764847993</v>
      </c>
      <c r="E275" s="419">
        <v>7688.0599764847993</v>
      </c>
      <c r="F275" s="419"/>
      <c r="G275" s="419">
        <v>7688.0599764847993</v>
      </c>
      <c r="H275" s="420">
        <v>43346</v>
      </c>
      <c r="I275" s="420">
        <v>43496</v>
      </c>
      <c r="J275" s="420">
        <v>50676</v>
      </c>
      <c r="K275" s="200">
        <v>20</v>
      </c>
      <c r="L275" s="200">
        <v>0</v>
      </c>
    </row>
    <row r="276" spans="1:12" s="131" customFormat="1" ht="17.100000000000001" customHeight="1" x14ac:dyDescent="0.25">
      <c r="A276" s="200">
        <v>312</v>
      </c>
      <c r="B276" s="200" t="s">
        <v>1384</v>
      </c>
      <c r="C276" s="418" t="s">
        <v>1385</v>
      </c>
      <c r="D276" s="419">
        <v>1698.2476546772</v>
      </c>
      <c r="E276" s="419">
        <v>1698.2476546772</v>
      </c>
      <c r="F276" s="419"/>
      <c r="G276" s="419">
        <v>1698.2476546772</v>
      </c>
      <c r="H276" s="420">
        <v>42901</v>
      </c>
      <c r="I276" s="420">
        <v>43501</v>
      </c>
      <c r="J276" s="420">
        <v>47113</v>
      </c>
      <c r="K276" s="200">
        <v>11</v>
      </c>
      <c r="L276" s="200">
        <v>2</v>
      </c>
    </row>
    <row r="277" spans="1:12" s="131" customFormat="1" ht="17.100000000000001" customHeight="1" x14ac:dyDescent="0.25">
      <c r="A277" s="519" t="s">
        <v>1386</v>
      </c>
      <c r="B277" s="519"/>
      <c r="C277" s="519"/>
      <c r="D277" s="421">
        <f>SUM(D278:D286)</f>
        <v>137491.93137401919</v>
      </c>
      <c r="E277" s="421">
        <f>SUM(E278:E286)</f>
        <v>137491.93137401919</v>
      </c>
      <c r="F277" s="421"/>
      <c r="G277" s="421">
        <f>SUM(G278:G286)</f>
        <v>137491.93137401919</v>
      </c>
      <c r="H277" s="420"/>
      <c r="I277" s="420"/>
      <c r="J277" s="420"/>
      <c r="K277" s="200"/>
      <c r="L277" s="200"/>
    </row>
    <row r="278" spans="1:12" s="131" customFormat="1" ht="17.100000000000001" customHeight="1" x14ac:dyDescent="0.25">
      <c r="A278" s="200">
        <v>313</v>
      </c>
      <c r="B278" s="200" t="s">
        <v>495</v>
      </c>
      <c r="C278" s="418" t="s">
        <v>754</v>
      </c>
      <c r="D278" s="419">
        <v>17543.206502456796</v>
      </c>
      <c r="E278" s="419">
        <v>17543.206502456796</v>
      </c>
      <c r="F278" s="419"/>
      <c r="G278" s="419">
        <v>17543.206502456796</v>
      </c>
      <c r="H278" s="420">
        <v>43429</v>
      </c>
      <c r="I278" s="420">
        <v>43495</v>
      </c>
      <c r="J278" s="420">
        <v>47472</v>
      </c>
      <c r="K278" s="200">
        <v>11</v>
      </c>
      <c r="L278" s="200">
        <v>0</v>
      </c>
    </row>
    <row r="279" spans="1:12" s="131" customFormat="1" ht="17.100000000000001" customHeight="1" x14ac:dyDescent="0.25">
      <c r="A279" s="200">
        <v>314</v>
      </c>
      <c r="B279" s="200" t="s">
        <v>505</v>
      </c>
      <c r="C279" s="418" t="s">
        <v>755</v>
      </c>
      <c r="D279" s="419">
        <v>6639.5205111839996</v>
      </c>
      <c r="E279" s="419">
        <v>6639.5205111839996</v>
      </c>
      <c r="F279" s="419"/>
      <c r="G279" s="419">
        <v>6639.5205111839996</v>
      </c>
      <c r="H279" s="420">
        <v>42977</v>
      </c>
      <c r="I279" s="420">
        <v>43146</v>
      </c>
      <c r="J279" s="420">
        <v>53940</v>
      </c>
      <c r="K279" s="200">
        <v>30</v>
      </c>
      <c r="L279" s="200">
        <v>0</v>
      </c>
    </row>
    <row r="280" spans="1:12" s="131" customFormat="1" ht="17.100000000000001" customHeight="1" x14ac:dyDescent="0.25">
      <c r="A280" s="200">
        <v>316</v>
      </c>
      <c r="B280" s="200" t="s">
        <v>509</v>
      </c>
      <c r="C280" s="418" t="s">
        <v>756</v>
      </c>
      <c r="D280" s="419">
        <v>768.78328164439984</v>
      </c>
      <c r="E280" s="419">
        <v>768.78328164439984</v>
      </c>
      <c r="F280" s="419"/>
      <c r="G280" s="419">
        <v>768.78328164439984</v>
      </c>
      <c r="H280" s="420">
        <v>42644</v>
      </c>
      <c r="I280" s="420">
        <v>42914</v>
      </c>
      <c r="J280" s="420">
        <v>49947</v>
      </c>
      <c r="K280" s="200">
        <v>19</v>
      </c>
      <c r="L280" s="200">
        <v>11</v>
      </c>
    </row>
    <row r="281" spans="1:12" s="131" customFormat="1" ht="17.100000000000001" customHeight="1" x14ac:dyDescent="0.25">
      <c r="A281" s="200">
        <v>317</v>
      </c>
      <c r="B281" s="200" t="s">
        <v>597</v>
      </c>
      <c r="C281" s="418" t="s">
        <v>757</v>
      </c>
      <c r="D281" s="419">
        <v>5331.6425622503994</v>
      </c>
      <c r="E281" s="419">
        <v>5331.6425622503994</v>
      </c>
      <c r="F281" s="419"/>
      <c r="G281" s="419">
        <v>5331.6425622503994</v>
      </c>
      <c r="H281" s="420">
        <v>42619</v>
      </c>
      <c r="I281" s="420">
        <v>42881</v>
      </c>
      <c r="J281" s="420">
        <v>49947</v>
      </c>
      <c r="K281" s="200">
        <v>19</v>
      </c>
      <c r="L281" s="200">
        <v>11</v>
      </c>
    </row>
    <row r="282" spans="1:12" s="131" customFormat="1" ht="17.100000000000001" customHeight="1" x14ac:dyDescent="0.25">
      <c r="A282" s="200">
        <v>318</v>
      </c>
      <c r="B282" s="200" t="s">
        <v>1387</v>
      </c>
      <c r="C282" s="418" t="s">
        <v>1388</v>
      </c>
      <c r="D282" s="419">
        <v>2899.0475729599998</v>
      </c>
      <c r="E282" s="419">
        <v>2899.0475729599998</v>
      </c>
      <c r="F282" s="419"/>
      <c r="G282" s="419">
        <v>2899.0475729599998</v>
      </c>
      <c r="H282" s="420">
        <v>42485</v>
      </c>
      <c r="I282" s="420">
        <v>42545</v>
      </c>
      <c r="J282" s="420">
        <v>46139</v>
      </c>
      <c r="K282" s="200">
        <v>9</v>
      </c>
      <c r="L282" s="200">
        <v>6</v>
      </c>
    </row>
    <row r="283" spans="1:12" s="131" customFormat="1" ht="17.100000000000001" customHeight="1" x14ac:dyDescent="0.25">
      <c r="A283" s="200">
        <v>319</v>
      </c>
      <c r="B283" s="200" t="s">
        <v>619</v>
      </c>
      <c r="C283" s="418" t="s">
        <v>1389</v>
      </c>
      <c r="D283" s="419">
        <v>6478.6348174591994</v>
      </c>
      <c r="E283" s="419">
        <v>6478.6348174591994</v>
      </c>
      <c r="F283" s="419"/>
      <c r="G283" s="419">
        <v>6478.6348174591994</v>
      </c>
      <c r="H283" s="420">
        <v>42853</v>
      </c>
      <c r="I283" s="420">
        <v>42870</v>
      </c>
      <c r="J283" s="420">
        <v>46365</v>
      </c>
      <c r="K283" s="200">
        <v>9</v>
      </c>
      <c r="L283" s="200">
        <v>6</v>
      </c>
    </row>
    <row r="284" spans="1:12" s="131" customFormat="1" ht="17.100000000000001" customHeight="1" x14ac:dyDescent="0.25">
      <c r="A284" s="200">
        <v>320</v>
      </c>
      <c r="B284" s="200" t="s">
        <v>505</v>
      </c>
      <c r="C284" s="418" t="s">
        <v>1390</v>
      </c>
      <c r="D284" s="419">
        <v>24977.210719463201</v>
      </c>
      <c r="E284" s="419">
        <v>24977.210719463201</v>
      </c>
      <c r="F284" s="419"/>
      <c r="G284" s="419">
        <v>24977.210719463201</v>
      </c>
      <c r="H284" s="420">
        <v>42646</v>
      </c>
      <c r="I284" s="420">
        <v>42741</v>
      </c>
      <c r="J284" s="420">
        <v>49947</v>
      </c>
      <c r="K284" s="200">
        <v>19</v>
      </c>
      <c r="L284" s="200">
        <v>11</v>
      </c>
    </row>
    <row r="285" spans="1:12" s="131" customFormat="1" ht="17.100000000000001" customHeight="1" x14ac:dyDescent="0.25">
      <c r="A285" s="200">
        <v>321</v>
      </c>
      <c r="B285" s="200" t="s">
        <v>597</v>
      </c>
      <c r="C285" s="418" t="s">
        <v>761</v>
      </c>
      <c r="D285" s="419">
        <v>26380.214168637998</v>
      </c>
      <c r="E285" s="419">
        <v>26380.214168637998</v>
      </c>
      <c r="F285" s="419"/>
      <c r="G285" s="419">
        <v>26380.214168637998</v>
      </c>
      <c r="H285" s="420">
        <v>42734</v>
      </c>
      <c r="I285" s="420">
        <v>45628</v>
      </c>
      <c r="J285" s="420">
        <v>54389</v>
      </c>
      <c r="K285" s="200">
        <v>31</v>
      </c>
      <c r="L285" s="200">
        <v>10</v>
      </c>
    </row>
    <row r="286" spans="1:12" s="131" customFormat="1" ht="17.100000000000001" customHeight="1" x14ac:dyDescent="0.25">
      <c r="A286" s="200">
        <v>322</v>
      </c>
      <c r="B286" s="200" t="s">
        <v>619</v>
      </c>
      <c r="C286" s="418" t="s">
        <v>1391</v>
      </c>
      <c r="D286" s="419">
        <v>46473.671237963201</v>
      </c>
      <c r="E286" s="419">
        <v>46473.671237963201</v>
      </c>
      <c r="F286" s="419"/>
      <c r="G286" s="419">
        <v>46473.671237963201</v>
      </c>
      <c r="H286" s="420">
        <v>42709</v>
      </c>
      <c r="I286" s="420">
        <v>45334</v>
      </c>
      <c r="J286" s="420">
        <v>54389</v>
      </c>
      <c r="K286" s="200">
        <v>31</v>
      </c>
      <c r="L286" s="200">
        <v>11</v>
      </c>
    </row>
    <row r="287" spans="1:12" s="136" customFormat="1" ht="17.100000000000001" customHeight="1" x14ac:dyDescent="0.25">
      <c r="A287" s="519" t="s">
        <v>1392</v>
      </c>
      <c r="B287" s="519"/>
      <c r="C287" s="519"/>
      <c r="D287" s="421">
        <f>SUM(D288:D302)</f>
        <v>202777.51976504878</v>
      </c>
      <c r="E287" s="421">
        <f>SUM(E288:E302)</f>
        <v>202777.51976504878</v>
      </c>
      <c r="F287" s="421"/>
      <c r="G287" s="421">
        <f>SUM(G288:G302)</f>
        <v>202777.51976504878</v>
      </c>
      <c r="H287" s="420"/>
      <c r="I287" s="420"/>
      <c r="J287" s="420"/>
      <c r="K287" s="200"/>
      <c r="L287" s="200"/>
    </row>
    <row r="288" spans="1:12" s="131" customFormat="1" ht="17.100000000000001" customHeight="1" x14ac:dyDescent="0.25">
      <c r="A288" s="200">
        <v>323</v>
      </c>
      <c r="B288" s="200" t="s">
        <v>495</v>
      </c>
      <c r="C288" s="418" t="s">
        <v>1393</v>
      </c>
      <c r="D288" s="419">
        <v>24145.813676617596</v>
      </c>
      <c r="E288" s="419">
        <v>24145.813676617596</v>
      </c>
      <c r="F288" s="419"/>
      <c r="G288" s="419">
        <v>24145.813676617596</v>
      </c>
      <c r="H288" s="420">
        <v>44680</v>
      </c>
      <c r="I288" s="420">
        <v>44679</v>
      </c>
      <c r="J288" s="420">
        <v>48362</v>
      </c>
      <c r="K288" s="200">
        <v>10</v>
      </c>
      <c r="L288" s="200">
        <v>0</v>
      </c>
    </row>
    <row r="289" spans="1:12" s="131" customFormat="1" ht="17.100000000000001" customHeight="1" x14ac:dyDescent="0.25">
      <c r="A289" s="200">
        <v>324</v>
      </c>
      <c r="B289" s="200" t="s">
        <v>505</v>
      </c>
      <c r="C289" s="418" t="s">
        <v>1394</v>
      </c>
      <c r="D289" s="419">
        <v>8119.5941006223993</v>
      </c>
      <c r="E289" s="419">
        <v>8119.5941006223993</v>
      </c>
      <c r="F289" s="419"/>
      <c r="G289" s="419">
        <v>8119.5941006223993</v>
      </c>
      <c r="H289" s="420">
        <v>44652</v>
      </c>
      <c r="I289" s="420">
        <v>44502</v>
      </c>
      <c r="J289" s="420">
        <v>48031</v>
      </c>
      <c r="K289" s="200">
        <v>9</v>
      </c>
      <c r="L289" s="200">
        <v>2</v>
      </c>
    </row>
    <row r="290" spans="1:12" s="131" customFormat="1" ht="17.100000000000001" customHeight="1" x14ac:dyDescent="0.25">
      <c r="A290" s="200">
        <v>325</v>
      </c>
      <c r="B290" s="200" t="s">
        <v>495</v>
      </c>
      <c r="C290" s="418" t="s">
        <v>1395</v>
      </c>
      <c r="D290" s="419">
        <v>31716.517695359198</v>
      </c>
      <c r="E290" s="419">
        <v>31716.517695359198</v>
      </c>
      <c r="F290" s="419"/>
      <c r="G290" s="419">
        <v>31716.517695359198</v>
      </c>
      <c r="H290" s="420">
        <v>44900</v>
      </c>
      <c r="I290" s="420">
        <v>44896</v>
      </c>
      <c r="J290" s="420">
        <v>48366</v>
      </c>
      <c r="K290" s="200">
        <v>9</v>
      </c>
      <c r="L290" s="200">
        <v>6</v>
      </c>
    </row>
    <row r="291" spans="1:12" s="131" customFormat="1" ht="17.100000000000001" customHeight="1" x14ac:dyDescent="0.25">
      <c r="A291" s="200">
        <v>326</v>
      </c>
      <c r="B291" s="200" t="s">
        <v>505</v>
      </c>
      <c r="C291" s="418" t="s">
        <v>1396</v>
      </c>
      <c r="D291" s="419">
        <v>4356.6052566519993</v>
      </c>
      <c r="E291" s="419">
        <v>4356.6052566519993</v>
      </c>
      <c r="F291" s="419"/>
      <c r="G291" s="419">
        <v>4356.6052566519993</v>
      </c>
      <c r="H291" s="420">
        <v>44380</v>
      </c>
      <c r="I291" s="420">
        <v>44379</v>
      </c>
      <c r="J291" s="420">
        <v>48003</v>
      </c>
      <c r="K291" s="200">
        <v>9</v>
      </c>
      <c r="L291" s="200">
        <v>6</v>
      </c>
    </row>
    <row r="292" spans="1:12" s="131" customFormat="1" ht="17.100000000000001" customHeight="1" x14ac:dyDescent="0.25">
      <c r="A292" s="200">
        <v>327</v>
      </c>
      <c r="B292" s="200" t="s">
        <v>493</v>
      </c>
      <c r="C292" s="418" t="s">
        <v>763</v>
      </c>
      <c r="D292" s="419">
        <v>1472.0255394811998</v>
      </c>
      <c r="E292" s="419">
        <v>1472.0255394811998</v>
      </c>
      <c r="F292" s="419"/>
      <c r="G292" s="419">
        <v>1472.0255394811998</v>
      </c>
      <c r="H292" s="420">
        <v>43466</v>
      </c>
      <c r="I292" s="420">
        <v>43554</v>
      </c>
      <c r="J292" s="420">
        <v>47513</v>
      </c>
      <c r="K292" s="200">
        <v>11</v>
      </c>
      <c r="L292" s="200">
        <v>0</v>
      </c>
    </row>
    <row r="293" spans="1:12" s="131" customFormat="1" ht="17.100000000000001" customHeight="1" x14ac:dyDescent="0.25">
      <c r="A293" s="200">
        <v>328</v>
      </c>
      <c r="B293" s="200" t="s">
        <v>505</v>
      </c>
      <c r="C293" s="418" t="s">
        <v>764</v>
      </c>
      <c r="D293" s="419">
        <v>379.33683993919999</v>
      </c>
      <c r="E293" s="419">
        <v>379.33683993919999</v>
      </c>
      <c r="F293" s="419"/>
      <c r="G293" s="419">
        <v>379.33683993919999</v>
      </c>
      <c r="H293" s="420">
        <v>43208</v>
      </c>
      <c r="I293" s="420">
        <v>43208</v>
      </c>
      <c r="J293" s="420">
        <v>54128</v>
      </c>
      <c r="K293" s="200">
        <v>29</v>
      </c>
      <c r="L293" s="200">
        <v>10</v>
      </c>
    </row>
    <row r="294" spans="1:12" s="131" customFormat="1" ht="17.100000000000001" customHeight="1" x14ac:dyDescent="0.25">
      <c r="A294" s="200">
        <v>329</v>
      </c>
      <c r="B294" s="200" t="s">
        <v>493</v>
      </c>
      <c r="C294" s="418" t="s">
        <v>1397</v>
      </c>
      <c r="D294" s="419">
        <v>1339.2279379291999</v>
      </c>
      <c r="E294" s="419">
        <v>1339.2279379291999</v>
      </c>
      <c r="F294" s="419"/>
      <c r="G294" s="419">
        <v>1339.2279379291999</v>
      </c>
      <c r="H294" s="420">
        <v>45412</v>
      </c>
      <c r="I294" s="420">
        <v>45777</v>
      </c>
      <c r="J294" s="420">
        <v>49094</v>
      </c>
      <c r="K294" s="200">
        <v>10</v>
      </c>
      <c r="L294" s="200">
        <v>0</v>
      </c>
    </row>
    <row r="295" spans="1:12" s="131" customFormat="1" ht="17.100000000000001" customHeight="1" x14ac:dyDescent="0.25">
      <c r="A295" s="200">
        <v>330</v>
      </c>
      <c r="B295" s="200" t="s">
        <v>524</v>
      </c>
      <c r="C295" s="418" t="s">
        <v>1398</v>
      </c>
      <c r="D295" s="419">
        <v>12463.940516983997</v>
      </c>
      <c r="E295" s="419">
        <v>12463.940516983997</v>
      </c>
      <c r="F295" s="419"/>
      <c r="G295" s="419">
        <v>12463.940516983997</v>
      </c>
      <c r="H295" s="420">
        <v>44804</v>
      </c>
      <c r="I295" s="420">
        <v>44804</v>
      </c>
      <c r="J295" s="420">
        <v>55061</v>
      </c>
      <c r="K295" s="200">
        <v>27</v>
      </c>
      <c r="L295" s="200">
        <v>6</v>
      </c>
    </row>
    <row r="296" spans="1:12" s="131" customFormat="1" ht="17.100000000000001" customHeight="1" x14ac:dyDescent="0.25">
      <c r="A296" s="200">
        <v>331</v>
      </c>
      <c r="B296" s="200" t="s">
        <v>505</v>
      </c>
      <c r="C296" s="418" t="s">
        <v>1399</v>
      </c>
      <c r="D296" s="419">
        <v>667.40147652639996</v>
      </c>
      <c r="E296" s="419">
        <v>667.40147652639996</v>
      </c>
      <c r="F296" s="419"/>
      <c r="G296" s="419">
        <v>667.40147652639996</v>
      </c>
      <c r="H296" s="420">
        <v>44566</v>
      </c>
      <c r="I296" s="420">
        <v>44567</v>
      </c>
      <c r="J296" s="420">
        <v>48337</v>
      </c>
      <c r="K296" s="200">
        <v>10</v>
      </c>
      <c r="L296" s="200">
        <v>3</v>
      </c>
    </row>
    <row r="297" spans="1:12" s="131" customFormat="1" ht="17.100000000000001" customHeight="1" x14ac:dyDescent="0.25">
      <c r="A297" s="200">
        <v>332</v>
      </c>
      <c r="B297" s="200" t="s">
        <v>1312</v>
      </c>
      <c r="C297" s="418" t="s">
        <v>1400</v>
      </c>
      <c r="D297" s="419">
        <v>11736.2825687888</v>
      </c>
      <c r="E297" s="419">
        <v>11736.2825687888</v>
      </c>
      <c r="F297" s="419"/>
      <c r="G297" s="419">
        <v>11736.2825687888</v>
      </c>
      <c r="H297" s="420">
        <v>45015</v>
      </c>
      <c r="I297" s="420">
        <v>45380</v>
      </c>
      <c r="J297" s="420">
        <v>48698</v>
      </c>
      <c r="K297" s="200">
        <v>10</v>
      </c>
      <c r="L297" s="200">
        <v>0</v>
      </c>
    </row>
    <row r="298" spans="1:12" s="131" customFormat="1" ht="17.100000000000001" customHeight="1" x14ac:dyDescent="0.25">
      <c r="A298" s="200">
        <v>334</v>
      </c>
      <c r="B298" s="200" t="s">
        <v>505</v>
      </c>
      <c r="C298" s="418" t="s">
        <v>1401</v>
      </c>
      <c r="D298" s="419">
        <v>411.16184104600001</v>
      </c>
      <c r="E298" s="419">
        <v>411.16184104600001</v>
      </c>
      <c r="F298" s="419"/>
      <c r="G298" s="419">
        <v>411.16184104600001</v>
      </c>
      <c r="H298" s="420">
        <v>44228</v>
      </c>
      <c r="I298" s="420">
        <v>44410</v>
      </c>
      <c r="J298" s="420">
        <v>48061</v>
      </c>
      <c r="K298" s="200">
        <v>10</v>
      </c>
      <c r="L298" s="200">
        <v>0</v>
      </c>
    </row>
    <row r="299" spans="1:12" s="131" customFormat="1" ht="17.100000000000001" customHeight="1" x14ac:dyDescent="0.25">
      <c r="A299" s="200">
        <v>336</v>
      </c>
      <c r="B299" s="200" t="s">
        <v>597</v>
      </c>
      <c r="C299" s="418" t="s">
        <v>765</v>
      </c>
      <c r="D299" s="419">
        <v>17368.2843761064</v>
      </c>
      <c r="E299" s="419">
        <v>17368.2843761064</v>
      </c>
      <c r="F299" s="419"/>
      <c r="G299" s="419">
        <v>17368.2843761064</v>
      </c>
      <c r="H299" s="420">
        <v>43069</v>
      </c>
      <c r="I299" s="420">
        <v>43525</v>
      </c>
      <c r="J299" s="420">
        <v>54087</v>
      </c>
      <c r="K299" s="200">
        <v>30</v>
      </c>
      <c r="L299" s="200">
        <v>1</v>
      </c>
    </row>
    <row r="300" spans="1:12" s="131" customFormat="1" ht="17.100000000000001" customHeight="1" x14ac:dyDescent="0.25">
      <c r="A300" s="200">
        <v>337</v>
      </c>
      <c r="B300" s="200" t="s">
        <v>597</v>
      </c>
      <c r="C300" s="418" t="s">
        <v>766</v>
      </c>
      <c r="D300" s="419">
        <v>16861.088941166799</v>
      </c>
      <c r="E300" s="419">
        <v>16861.088941166799</v>
      </c>
      <c r="F300" s="419"/>
      <c r="G300" s="419">
        <v>16861.088941166799</v>
      </c>
      <c r="H300" s="420">
        <v>43403</v>
      </c>
      <c r="I300" s="420">
        <v>43495</v>
      </c>
      <c r="J300" s="420">
        <v>47210</v>
      </c>
      <c r="K300" s="200">
        <v>10</v>
      </c>
      <c r="L300" s="200">
        <v>6</v>
      </c>
    </row>
    <row r="301" spans="1:12" s="131" customFormat="1" ht="17.100000000000001" customHeight="1" x14ac:dyDescent="0.25">
      <c r="A301" s="200">
        <v>338</v>
      </c>
      <c r="B301" s="200" t="s">
        <v>597</v>
      </c>
      <c r="C301" s="418" t="s">
        <v>1088</v>
      </c>
      <c r="D301" s="419">
        <v>43393.935717796398</v>
      </c>
      <c r="E301" s="419">
        <v>43393.935717796398</v>
      </c>
      <c r="F301" s="419"/>
      <c r="G301" s="419">
        <v>43393.935717796398</v>
      </c>
      <c r="H301" s="420">
        <v>43098</v>
      </c>
      <c r="I301" s="420">
        <v>46022</v>
      </c>
      <c r="J301" s="420">
        <v>50040</v>
      </c>
      <c r="K301" s="200">
        <v>18</v>
      </c>
      <c r="L301" s="200">
        <v>11</v>
      </c>
    </row>
    <row r="302" spans="1:12" s="131" customFormat="1" ht="17.100000000000001" customHeight="1" x14ac:dyDescent="0.25">
      <c r="A302" s="200">
        <v>339</v>
      </c>
      <c r="B302" s="200" t="s">
        <v>597</v>
      </c>
      <c r="C302" s="418" t="s">
        <v>768</v>
      </c>
      <c r="D302" s="419">
        <v>28346.303280033197</v>
      </c>
      <c r="E302" s="419">
        <v>28346.303280033197</v>
      </c>
      <c r="F302" s="419"/>
      <c r="G302" s="419">
        <v>28346.303280033197</v>
      </c>
      <c r="H302" s="420">
        <v>42730</v>
      </c>
      <c r="I302" s="420">
        <v>44561</v>
      </c>
      <c r="J302" s="420">
        <v>54423</v>
      </c>
      <c r="K302" s="200">
        <v>31</v>
      </c>
      <c r="L302" s="200">
        <v>11</v>
      </c>
    </row>
    <row r="303" spans="1:12" s="131" customFormat="1" ht="17.100000000000001" customHeight="1" x14ac:dyDescent="0.25">
      <c r="A303" s="519" t="s">
        <v>1402</v>
      </c>
      <c r="B303" s="519"/>
      <c r="C303" s="519"/>
      <c r="D303" s="421">
        <f>SUM(D304:D314)</f>
        <v>145291.7457044636</v>
      </c>
      <c r="E303" s="421">
        <f>SUM(E304:E314)</f>
        <v>145291.7457044636</v>
      </c>
      <c r="F303" s="421"/>
      <c r="G303" s="421">
        <f>SUM(G304:G314)</f>
        <v>145291.7457044636</v>
      </c>
      <c r="H303" s="420"/>
      <c r="I303" s="420"/>
      <c r="J303" s="420"/>
      <c r="K303" s="200"/>
      <c r="L303" s="200"/>
    </row>
    <row r="304" spans="1:12" s="131" customFormat="1" ht="17.100000000000001" customHeight="1" x14ac:dyDescent="0.25">
      <c r="A304" s="200">
        <v>340</v>
      </c>
      <c r="B304" s="200" t="s">
        <v>495</v>
      </c>
      <c r="C304" s="418" t="s">
        <v>1403</v>
      </c>
      <c r="D304" s="419">
        <v>6500.3028588123998</v>
      </c>
      <c r="E304" s="419">
        <v>6500.3028588123998</v>
      </c>
      <c r="F304" s="419"/>
      <c r="G304" s="419">
        <v>6500.3028588123998</v>
      </c>
      <c r="H304" s="420">
        <v>44715</v>
      </c>
      <c r="I304" s="420">
        <v>44714</v>
      </c>
      <c r="J304" s="420">
        <v>48458</v>
      </c>
      <c r="K304" s="200">
        <v>9</v>
      </c>
      <c r="L304" s="200">
        <v>11</v>
      </c>
    </row>
    <row r="305" spans="1:12" s="131" customFormat="1" ht="17.100000000000001" customHeight="1" x14ac:dyDescent="0.25">
      <c r="A305" s="200">
        <v>341</v>
      </c>
      <c r="B305" s="200" t="s">
        <v>505</v>
      </c>
      <c r="C305" s="418" t="s">
        <v>1404</v>
      </c>
      <c r="D305" s="419">
        <v>2376.6435904903997</v>
      </c>
      <c r="E305" s="419">
        <v>2376.6435904903997</v>
      </c>
      <c r="F305" s="419"/>
      <c r="G305" s="419">
        <v>2376.6435904903997</v>
      </c>
      <c r="H305" s="420">
        <v>44257</v>
      </c>
      <c r="I305" s="420">
        <v>44256</v>
      </c>
      <c r="J305" s="420">
        <v>47543</v>
      </c>
      <c r="K305" s="200">
        <v>9</v>
      </c>
      <c r="L305" s="200">
        <v>0</v>
      </c>
    </row>
    <row r="306" spans="1:12" s="131" customFormat="1" ht="17.100000000000001" customHeight="1" x14ac:dyDescent="0.25">
      <c r="A306" s="200">
        <v>342</v>
      </c>
      <c r="B306" s="200" t="s">
        <v>495</v>
      </c>
      <c r="C306" s="418" t="s">
        <v>1405</v>
      </c>
      <c r="D306" s="419">
        <v>31847.513413113196</v>
      </c>
      <c r="E306" s="419">
        <v>31847.513413113196</v>
      </c>
      <c r="F306" s="419"/>
      <c r="G306" s="419">
        <v>31847.513413113196</v>
      </c>
      <c r="H306" s="420">
        <v>44350</v>
      </c>
      <c r="I306" s="420">
        <v>44713</v>
      </c>
      <c r="J306" s="420">
        <v>48184</v>
      </c>
      <c r="K306" s="200">
        <v>10</v>
      </c>
      <c r="L306" s="200">
        <v>0</v>
      </c>
    </row>
    <row r="307" spans="1:12" s="131" customFormat="1" ht="17.100000000000001" customHeight="1" x14ac:dyDescent="0.25">
      <c r="A307" s="200">
        <v>343</v>
      </c>
      <c r="B307" s="200" t="s">
        <v>505</v>
      </c>
      <c r="C307" s="418" t="s">
        <v>1406</v>
      </c>
      <c r="D307" s="419">
        <v>5963.9742145983992</v>
      </c>
      <c r="E307" s="419">
        <v>5963.9742145983992</v>
      </c>
      <c r="F307" s="419"/>
      <c r="G307" s="419">
        <v>5963.9742145983992</v>
      </c>
      <c r="H307" s="420">
        <v>44288</v>
      </c>
      <c r="I307" s="420">
        <v>44109</v>
      </c>
      <c r="J307" s="420">
        <v>47672</v>
      </c>
      <c r="K307" s="200">
        <v>9</v>
      </c>
      <c r="L307" s="200">
        <v>4</v>
      </c>
    </row>
    <row r="308" spans="1:12" s="131" customFormat="1" ht="17.100000000000001" customHeight="1" x14ac:dyDescent="0.25">
      <c r="A308" s="200">
        <v>344</v>
      </c>
      <c r="B308" s="200" t="s">
        <v>495</v>
      </c>
      <c r="C308" s="418" t="s">
        <v>1407</v>
      </c>
      <c r="D308" s="419">
        <v>29172.1829759844</v>
      </c>
      <c r="E308" s="419">
        <v>29172.1829759844</v>
      </c>
      <c r="F308" s="419"/>
      <c r="G308" s="419">
        <v>29172.1829759844</v>
      </c>
      <c r="H308" s="420">
        <v>43924</v>
      </c>
      <c r="I308" s="420">
        <v>44564</v>
      </c>
      <c r="J308" s="420">
        <v>47665</v>
      </c>
      <c r="K308" s="200">
        <v>10</v>
      </c>
      <c r="L308" s="200">
        <v>2</v>
      </c>
    </row>
    <row r="309" spans="1:12" s="131" customFormat="1" ht="17.100000000000001" customHeight="1" x14ac:dyDescent="0.25">
      <c r="A309" s="200">
        <v>345</v>
      </c>
      <c r="B309" s="200" t="s">
        <v>505</v>
      </c>
      <c r="C309" s="418" t="s">
        <v>1408</v>
      </c>
      <c r="D309" s="419">
        <v>4058.3194547147996</v>
      </c>
      <c r="E309" s="419">
        <v>4058.3194547147996</v>
      </c>
      <c r="F309" s="419"/>
      <c r="G309" s="419">
        <v>4058.3194547147996</v>
      </c>
      <c r="H309" s="420">
        <v>44565</v>
      </c>
      <c r="I309" s="420">
        <v>44565</v>
      </c>
      <c r="J309" s="420">
        <v>48397</v>
      </c>
      <c r="K309" s="200">
        <v>10</v>
      </c>
      <c r="L309" s="200">
        <v>2</v>
      </c>
    </row>
    <row r="310" spans="1:12" s="131" customFormat="1" ht="17.100000000000001" customHeight="1" x14ac:dyDescent="0.25">
      <c r="A310" s="200">
        <v>346</v>
      </c>
      <c r="B310" s="200" t="s">
        <v>495</v>
      </c>
      <c r="C310" s="418" t="s">
        <v>1409</v>
      </c>
      <c r="D310" s="419">
        <v>13412.253972127999</v>
      </c>
      <c r="E310" s="419">
        <v>13412.253972127999</v>
      </c>
      <c r="F310" s="419"/>
      <c r="G310" s="419">
        <v>13412.253972127999</v>
      </c>
      <c r="H310" s="420">
        <v>45089</v>
      </c>
      <c r="I310" s="420">
        <v>45086</v>
      </c>
      <c r="J310" s="420">
        <v>48760</v>
      </c>
      <c r="K310" s="200">
        <v>10</v>
      </c>
      <c r="L310" s="200">
        <v>0</v>
      </c>
    </row>
    <row r="311" spans="1:12" s="131" customFormat="1" ht="17.100000000000001" customHeight="1" x14ac:dyDescent="0.25">
      <c r="A311" s="200">
        <v>347</v>
      </c>
      <c r="B311" s="200" t="s">
        <v>495</v>
      </c>
      <c r="C311" s="418" t="s">
        <v>591</v>
      </c>
      <c r="D311" s="419">
        <v>21188.8227483724</v>
      </c>
      <c r="E311" s="419">
        <v>21188.8227483724</v>
      </c>
      <c r="F311" s="419"/>
      <c r="G311" s="419">
        <v>21188.8227483724</v>
      </c>
      <c r="H311" s="420">
        <v>45019</v>
      </c>
      <c r="I311" s="420">
        <v>45018</v>
      </c>
      <c r="J311" s="420">
        <v>48853</v>
      </c>
      <c r="K311" s="200">
        <v>10</v>
      </c>
      <c r="L311" s="200">
        <v>0</v>
      </c>
    </row>
    <row r="312" spans="1:12" s="131" customFormat="1" ht="17.100000000000001" customHeight="1" x14ac:dyDescent="0.25">
      <c r="A312" s="200">
        <v>348</v>
      </c>
      <c r="B312" s="200" t="s">
        <v>509</v>
      </c>
      <c r="C312" s="418" t="s">
        <v>769</v>
      </c>
      <c r="D312" s="419">
        <v>2228.4534934111998</v>
      </c>
      <c r="E312" s="419">
        <v>2228.4534934111998</v>
      </c>
      <c r="F312" s="419"/>
      <c r="G312" s="419">
        <v>2228.4534934111998</v>
      </c>
      <c r="H312" s="420">
        <v>43791</v>
      </c>
      <c r="I312" s="420">
        <v>43791</v>
      </c>
      <c r="J312" s="420">
        <v>47444</v>
      </c>
      <c r="K312" s="200">
        <v>10</v>
      </c>
      <c r="L312" s="200">
        <v>0</v>
      </c>
    </row>
    <row r="313" spans="1:12" s="131" customFormat="1" ht="17.100000000000001" customHeight="1" x14ac:dyDescent="0.25">
      <c r="A313" s="200">
        <v>349</v>
      </c>
      <c r="B313" s="200" t="s">
        <v>597</v>
      </c>
      <c r="C313" s="418" t="s">
        <v>1089</v>
      </c>
      <c r="D313" s="419">
        <v>22713.82416149</v>
      </c>
      <c r="E313" s="419">
        <v>22713.82416149</v>
      </c>
      <c r="F313" s="419"/>
      <c r="G313" s="419">
        <v>22713.82416149</v>
      </c>
      <c r="H313" s="420">
        <v>43472</v>
      </c>
      <c r="I313" s="420">
        <v>46022</v>
      </c>
      <c r="J313" s="420">
        <v>50405</v>
      </c>
      <c r="K313" s="200">
        <v>18</v>
      </c>
      <c r="L313" s="200">
        <v>9</v>
      </c>
    </row>
    <row r="314" spans="1:12" s="131" customFormat="1" ht="17.100000000000001" customHeight="1" thickBot="1" x14ac:dyDescent="0.3">
      <c r="A314" s="395">
        <v>350</v>
      </c>
      <c r="B314" s="395" t="s">
        <v>597</v>
      </c>
      <c r="C314" s="529" t="s">
        <v>771</v>
      </c>
      <c r="D314" s="449">
        <v>5829.4548213483995</v>
      </c>
      <c r="E314" s="449">
        <v>5829.4548213483995</v>
      </c>
      <c r="F314" s="449"/>
      <c r="G314" s="449">
        <v>5829.4548213483995</v>
      </c>
      <c r="H314" s="450">
        <v>43108</v>
      </c>
      <c r="I314" s="450">
        <v>45657</v>
      </c>
      <c r="J314" s="450">
        <v>50405</v>
      </c>
      <c r="K314" s="395">
        <v>19</v>
      </c>
      <c r="L314" s="395">
        <v>9</v>
      </c>
    </row>
    <row r="315" spans="1:12" ht="12.95" customHeight="1" x14ac:dyDescent="0.25">
      <c r="A315" s="239" t="s">
        <v>1410</v>
      </c>
      <c r="B315" s="423"/>
      <c r="C315" s="423"/>
      <c r="D315" s="423"/>
      <c r="E315" s="423"/>
      <c r="F315" s="423"/>
      <c r="G315" s="423"/>
      <c r="H315" s="423"/>
      <c r="I315" s="423"/>
      <c r="J315" s="423"/>
      <c r="K315" s="423"/>
      <c r="L315" s="423"/>
    </row>
    <row r="316" spans="1:12" ht="12.95" customHeight="1" x14ac:dyDescent="0.25">
      <c r="A316" s="514" t="s">
        <v>1411</v>
      </c>
      <c r="B316" s="514"/>
      <c r="C316" s="514"/>
      <c r="D316" s="514"/>
      <c r="E316" s="514"/>
      <c r="F316" s="514"/>
      <c r="G316" s="514"/>
      <c r="H316" s="514"/>
      <c r="I316" s="514"/>
      <c r="J316" s="514"/>
      <c r="K316" s="514"/>
      <c r="L316" s="514"/>
    </row>
    <row r="317" spans="1:12" ht="12.95" customHeight="1" x14ac:dyDescent="0.25">
      <c r="A317" s="520" t="s">
        <v>1481</v>
      </c>
      <c r="B317" s="520"/>
      <c r="C317" s="520"/>
      <c r="D317" s="520"/>
      <c r="E317" s="520"/>
      <c r="F317" s="520"/>
      <c r="G317" s="520"/>
      <c r="H317" s="520"/>
      <c r="I317" s="520"/>
      <c r="J317" s="520"/>
      <c r="K317" s="520"/>
      <c r="L317" s="244"/>
    </row>
    <row r="318" spans="1:12" ht="12.95" customHeight="1" x14ac:dyDescent="0.25">
      <c r="A318" s="423" t="s">
        <v>1482</v>
      </c>
      <c r="B318" s="244"/>
      <c r="C318" s="244"/>
      <c r="D318" s="244"/>
      <c r="E318" s="244"/>
      <c r="F318" s="244"/>
      <c r="G318" s="244"/>
      <c r="H318" s="244"/>
      <c r="I318" s="244"/>
      <c r="J318" s="244"/>
      <c r="K318" s="244"/>
      <c r="L318" s="244"/>
    </row>
    <row r="319" spans="1:12" ht="12.95" customHeight="1" x14ac:dyDescent="0.25">
      <c r="A319" s="514" t="s">
        <v>1412</v>
      </c>
      <c r="B319" s="514"/>
      <c r="C319" s="514"/>
      <c r="D319" s="514"/>
      <c r="E319" s="514"/>
      <c r="F319" s="514"/>
      <c r="G319" s="514"/>
      <c r="H319" s="514"/>
      <c r="I319" s="514"/>
      <c r="J319" s="514"/>
      <c r="K319" s="514"/>
      <c r="L319" s="514"/>
    </row>
    <row r="320" spans="1:12" ht="11.65" customHeight="1" x14ac:dyDescent="0.25">
      <c r="A320" s="424" t="s">
        <v>1413</v>
      </c>
      <c r="B320" s="244"/>
      <c r="C320" s="244"/>
      <c r="D320" s="244"/>
      <c r="E320" s="244"/>
      <c r="F320" s="244"/>
      <c r="G320" s="244"/>
      <c r="H320" s="244"/>
      <c r="I320" s="244"/>
      <c r="J320" s="244"/>
      <c r="K320" s="244"/>
      <c r="L320" s="244"/>
    </row>
    <row r="321" spans="1:12" ht="11.65" customHeight="1" x14ac:dyDescent="0.25">
      <c r="A321" s="515" t="s">
        <v>775</v>
      </c>
      <c r="B321" s="515"/>
      <c r="C321" s="515"/>
      <c r="D321" s="515"/>
      <c r="E321" s="515"/>
      <c r="F321" s="515"/>
      <c r="G321" s="515"/>
      <c r="H321" s="515"/>
      <c r="I321" s="515"/>
      <c r="J321" s="515"/>
      <c r="K321" s="515"/>
      <c r="L321" s="244"/>
    </row>
    <row r="322" spans="1:12" ht="11.65" customHeight="1" x14ac:dyDescent="0.25">
      <c r="A322" s="425"/>
      <c r="B322" s="425"/>
      <c r="C322" s="244"/>
      <c r="D322" s="426"/>
      <c r="E322" s="427"/>
      <c r="F322" s="427"/>
      <c r="G322" s="427"/>
      <c r="H322" s="427"/>
      <c r="I322" s="427"/>
      <c r="J322" s="428"/>
      <c r="K322" s="428"/>
      <c r="L322" s="244"/>
    </row>
    <row r="323" spans="1:12" ht="11.65" customHeight="1" x14ac:dyDescent="0.25">
      <c r="A323" s="425"/>
      <c r="B323" s="425"/>
      <c r="C323" s="244"/>
      <c r="D323" s="426"/>
      <c r="E323" s="427"/>
      <c r="F323" s="427"/>
      <c r="G323" s="427"/>
      <c r="H323" s="427"/>
      <c r="I323" s="427"/>
      <c r="J323" s="428"/>
      <c r="K323" s="428"/>
      <c r="L323" s="244"/>
    </row>
    <row r="324" spans="1:12" ht="11.65" customHeight="1" x14ac:dyDescent="0.25">
      <c r="A324" s="425"/>
      <c r="B324" s="425"/>
      <c r="C324" s="244"/>
      <c r="D324" s="426"/>
      <c r="E324" s="427"/>
      <c r="F324" s="427"/>
      <c r="G324" s="427"/>
      <c r="H324" s="427"/>
      <c r="I324" s="427"/>
      <c r="J324" s="428"/>
      <c r="K324" s="428"/>
      <c r="L324" s="244"/>
    </row>
    <row r="325" spans="1:12" ht="11.65" customHeight="1" x14ac:dyDescent="0.25">
      <c r="A325" s="138"/>
      <c r="B325" s="138"/>
      <c r="C325" s="139"/>
      <c r="D325" s="140"/>
      <c r="E325" s="141"/>
      <c r="F325" s="141"/>
      <c r="G325" s="141"/>
      <c r="H325" s="141"/>
      <c r="I325" s="141"/>
      <c r="J325" s="142"/>
      <c r="K325" s="142"/>
    </row>
    <row r="326" spans="1:12" ht="11.65" customHeight="1" x14ac:dyDescent="0.25">
      <c r="A326" s="138"/>
      <c r="B326" s="138"/>
      <c r="C326" s="139"/>
      <c r="D326" s="140"/>
      <c r="E326" s="141"/>
      <c r="F326" s="141"/>
      <c r="G326" s="141"/>
      <c r="H326" s="141"/>
      <c r="I326" s="141"/>
      <c r="J326" s="142"/>
      <c r="K326" s="142"/>
    </row>
    <row r="327" spans="1:12" ht="11.65" customHeight="1" x14ac:dyDescent="0.25"/>
    <row r="328" spans="1:12" ht="11.65" customHeight="1" x14ac:dyDescent="0.25"/>
    <row r="329" spans="1:12" ht="11.65" customHeight="1" x14ac:dyDescent="0.25"/>
    <row r="330" spans="1:12" ht="11.65" customHeight="1" x14ac:dyDescent="0.25"/>
    <row r="331" spans="1:12" ht="11.65" customHeight="1" x14ac:dyDescent="0.25"/>
    <row r="332" spans="1:12" ht="11.65" customHeight="1" x14ac:dyDescent="0.25"/>
    <row r="333" spans="1:12" ht="11.65" customHeight="1" x14ac:dyDescent="0.25"/>
    <row r="334" spans="1:12" ht="11.65" customHeight="1" x14ac:dyDescent="0.25">
      <c r="A334" s="138"/>
      <c r="B334" s="138"/>
      <c r="C334" s="139"/>
      <c r="D334" s="140"/>
      <c r="E334" s="141"/>
      <c r="F334" s="141"/>
      <c r="G334" s="141"/>
      <c r="H334" s="141"/>
      <c r="I334" s="141"/>
      <c r="J334" s="142"/>
      <c r="K334" s="142"/>
    </row>
    <row r="335" spans="1:12" ht="11.65" customHeight="1" x14ac:dyDescent="0.25">
      <c r="A335" s="138"/>
      <c r="B335" s="138"/>
      <c r="C335" s="139"/>
      <c r="D335" s="140"/>
      <c r="E335" s="141"/>
      <c r="F335" s="141"/>
      <c r="G335" s="141"/>
      <c r="H335" s="141"/>
      <c r="I335" s="141"/>
      <c r="J335" s="142"/>
      <c r="K335" s="142"/>
    </row>
    <row r="336" spans="1:12" ht="11.65" customHeight="1" x14ac:dyDescent="0.25">
      <c r="A336" s="138"/>
      <c r="B336" s="138"/>
      <c r="C336" s="139"/>
      <c r="D336" s="140"/>
      <c r="E336" s="141"/>
      <c r="F336" s="141"/>
      <c r="G336" s="141"/>
      <c r="H336" s="141"/>
      <c r="I336" s="141"/>
      <c r="J336" s="142"/>
      <c r="K336" s="142"/>
    </row>
    <row r="337" spans="1:12" ht="11.65" customHeight="1" x14ac:dyDescent="0.25">
      <c r="A337" s="138"/>
      <c r="B337" s="138"/>
      <c r="C337" s="139"/>
      <c r="D337" s="140"/>
      <c r="E337" s="141"/>
      <c r="F337" s="141"/>
      <c r="G337" s="141"/>
      <c r="H337" s="141"/>
      <c r="I337" s="141"/>
      <c r="J337" s="142"/>
      <c r="K337" s="142"/>
    </row>
    <row r="338" spans="1:12" ht="11.65" customHeight="1" x14ac:dyDescent="0.25">
      <c r="A338" s="138"/>
      <c r="B338" s="138"/>
      <c r="C338" s="139"/>
      <c r="D338" s="140"/>
      <c r="E338" s="141"/>
      <c r="F338" s="141"/>
      <c r="G338" s="141"/>
      <c r="H338" s="141"/>
      <c r="I338" s="141"/>
      <c r="J338" s="142"/>
      <c r="K338" s="142"/>
    </row>
    <row r="339" spans="1:12" ht="11.65" customHeight="1" x14ac:dyDescent="0.25">
      <c r="A339" s="138"/>
      <c r="B339" s="138"/>
      <c r="C339" s="139"/>
      <c r="D339" s="140"/>
      <c r="E339" s="141"/>
      <c r="F339" s="141"/>
      <c r="G339" s="141"/>
      <c r="H339" s="141"/>
      <c r="I339" s="141"/>
      <c r="J339" s="142"/>
      <c r="K339" s="142"/>
    </row>
    <row r="340" spans="1:12" ht="11.65" customHeight="1" x14ac:dyDescent="0.25">
      <c r="A340" s="138"/>
      <c r="B340" s="138"/>
      <c r="C340" s="139"/>
      <c r="D340" s="140"/>
      <c r="E340" s="141"/>
      <c r="F340" s="141"/>
      <c r="G340" s="141"/>
      <c r="H340" s="141"/>
      <c r="I340" s="141"/>
      <c r="J340" s="142"/>
      <c r="K340" s="142"/>
    </row>
    <row r="341" spans="1:12" ht="11.65" customHeight="1" x14ac:dyDescent="0.25">
      <c r="A341" s="138"/>
      <c r="B341" s="138"/>
      <c r="C341" s="139"/>
      <c r="D341" s="140"/>
      <c r="E341" s="141"/>
      <c r="F341" s="141"/>
      <c r="G341" s="141"/>
      <c r="H341" s="141"/>
      <c r="I341" s="141"/>
      <c r="J341" s="142"/>
      <c r="K341" s="142"/>
    </row>
    <row r="342" spans="1:12" ht="11.65" customHeight="1" x14ac:dyDescent="0.25">
      <c r="A342" s="138"/>
      <c r="B342" s="138"/>
      <c r="C342" s="139"/>
      <c r="D342" s="140"/>
      <c r="E342" s="141"/>
      <c r="F342" s="141"/>
      <c r="G342" s="141"/>
      <c r="H342" s="141"/>
      <c r="I342" s="141"/>
      <c r="J342" s="142"/>
      <c r="K342" s="142"/>
    </row>
    <row r="343" spans="1:12" ht="11.65" customHeight="1" x14ac:dyDescent="0.25">
      <c r="A343" s="138"/>
      <c r="B343" s="138"/>
      <c r="C343" s="139"/>
      <c r="D343" s="140"/>
      <c r="E343" s="141"/>
      <c r="F343" s="141"/>
      <c r="G343" s="141"/>
      <c r="H343" s="141"/>
      <c r="I343" s="141"/>
      <c r="J343" s="142"/>
      <c r="K343" s="142"/>
    </row>
    <row r="344" spans="1:12" ht="11.65" customHeight="1" x14ac:dyDescent="0.25">
      <c r="A344" s="138"/>
      <c r="B344" s="138"/>
      <c r="C344" s="139"/>
      <c r="D344" s="140"/>
      <c r="E344" s="141"/>
      <c r="F344" s="141"/>
      <c r="G344" s="141"/>
      <c r="H344" s="141"/>
      <c r="I344" s="141"/>
      <c r="J344" s="142"/>
      <c r="K344" s="142"/>
    </row>
    <row r="345" spans="1:12" ht="11.65" customHeight="1" x14ac:dyDescent="0.25">
      <c r="A345" s="138"/>
      <c r="B345" s="138"/>
      <c r="C345" s="139"/>
      <c r="D345" s="140"/>
      <c r="E345" s="141"/>
      <c r="F345" s="141"/>
      <c r="G345" s="141"/>
      <c r="H345" s="141"/>
      <c r="I345" s="141"/>
      <c r="J345" s="142"/>
      <c r="K345" s="142"/>
    </row>
    <row r="346" spans="1:12" ht="11.65" customHeight="1" x14ac:dyDescent="0.25">
      <c r="A346" s="138"/>
      <c r="B346" s="138"/>
      <c r="C346" s="139"/>
      <c r="D346" s="140"/>
      <c r="E346" s="141"/>
      <c r="F346" s="141"/>
      <c r="G346" s="141"/>
      <c r="H346" s="141"/>
      <c r="I346" s="141"/>
      <c r="J346" s="142"/>
      <c r="K346" s="142"/>
    </row>
    <row r="347" spans="1:12" ht="14.25" customHeight="1" x14ac:dyDescent="0.25">
      <c r="A347" s="516"/>
      <c r="B347" s="516"/>
      <c r="C347" s="516"/>
      <c r="D347" s="516"/>
      <c r="E347" s="516"/>
      <c r="F347" s="516"/>
      <c r="G347" s="516"/>
      <c r="H347" s="516"/>
      <c r="I347" s="516"/>
      <c r="J347" s="516"/>
      <c r="K347" s="516"/>
    </row>
    <row r="348" spans="1:12" ht="14.25" customHeight="1" x14ac:dyDescent="0.25">
      <c r="A348" s="517"/>
      <c r="B348" s="517"/>
      <c r="C348" s="517"/>
      <c r="D348" s="517"/>
      <c r="E348" s="517"/>
      <c r="F348" s="517"/>
      <c r="G348" s="517"/>
      <c r="H348" s="517"/>
      <c r="I348" s="517"/>
      <c r="J348" s="517"/>
      <c r="K348" s="517"/>
    </row>
    <row r="349" spans="1:12" ht="14.25" customHeight="1" x14ac:dyDescent="0.25">
      <c r="A349" s="143"/>
      <c r="B349" s="143"/>
      <c r="C349" s="143"/>
      <c r="D349" s="143"/>
      <c r="E349" s="143"/>
      <c r="F349" s="143"/>
      <c r="G349" s="143"/>
      <c r="H349" s="143"/>
      <c r="I349" s="143"/>
      <c r="J349" s="143"/>
      <c r="K349" s="143"/>
    </row>
    <row r="350" spans="1:12" ht="12.75" customHeight="1" x14ac:dyDescent="0.25">
      <c r="A350" s="518"/>
      <c r="B350" s="518"/>
      <c r="C350" s="518"/>
      <c r="D350" s="518"/>
      <c r="E350" s="518"/>
      <c r="F350" s="518"/>
      <c r="G350" s="518"/>
      <c r="H350" s="518"/>
      <c r="I350" s="518"/>
      <c r="J350" s="518"/>
      <c r="K350" s="518"/>
      <c r="L350" s="518"/>
    </row>
    <row r="351" spans="1:12" x14ac:dyDescent="0.25">
      <c r="A351" s="517"/>
      <c r="B351" s="517"/>
      <c r="C351" s="517"/>
      <c r="D351" s="517"/>
      <c r="E351" s="517"/>
      <c r="F351" s="517"/>
      <c r="G351" s="517"/>
      <c r="H351" s="517"/>
      <c r="I351" s="517"/>
      <c r="J351" s="517"/>
      <c r="K351" s="517"/>
    </row>
  </sheetData>
  <mergeCells count="45">
    <mergeCell ref="A53:C53"/>
    <mergeCell ref="M6:P6"/>
    <mergeCell ref="M7:P7"/>
    <mergeCell ref="A9:A11"/>
    <mergeCell ref="B9:C11"/>
    <mergeCell ref="D9:E9"/>
    <mergeCell ref="H9:H11"/>
    <mergeCell ref="I9:I11"/>
    <mergeCell ref="J9:J11"/>
    <mergeCell ref="K9:L10"/>
    <mergeCell ref="D10:D11"/>
    <mergeCell ref="E10:E11"/>
    <mergeCell ref="G10:G11"/>
    <mergeCell ref="A14:C14"/>
    <mergeCell ref="A30:C30"/>
    <mergeCell ref="A39:C39"/>
    <mergeCell ref="A248:C248"/>
    <mergeCell ref="A64:C64"/>
    <mergeCell ref="A77:C77"/>
    <mergeCell ref="A116:C116"/>
    <mergeCell ref="A134:C134"/>
    <mergeCell ref="A144:C144"/>
    <mergeCell ref="A166:C166"/>
    <mergeCell ref="A191:C191"/>
    <mergeCell ref="A213:C213"/>
    <mergeCell ref="A224:C224"/>
    <mergeCell ref="A234:C234"/>
    <mergeCell ref="A238:C238"/>
    <mergeCell ref="A351:K351"/>
    <mergeCell ref="A263:C263"/>
    <mergeCell ref="A277:C277"/>
    <mergeCell ref="A287:C287"/>
    <mergeCell ref="A303:C303"/>
    <mergeCell ref="A316:L316"/>
    <mergeCell ref="A317:K317"/>
    <mergeCell ref="A319:L319"/>
    <mergeCell ref="A321:K321"/>
    <mergeCell ref="A347:K347"/>
    <mergeCell ref="A348:K348"/>
    <mergeCell ref="A350:L350"/>
    <mergeCell ref="A1:C1"/>
    <mergeCell ref="A2:K2"/>
    <mergeCell ref="A3:F3"/>
    <mergeCell ref="G3:K3"/>
    <mergeCell ref="L3:O3"/>
  </mergeCells>
  <printOptions horizontalCentered="1"/>
  <pageMargins left="0.59055118110236227" right="0.39370078740157483" top="0.39370078740157483" bottom="0.39370078740157483" header="0" footer="0"/>
  <pageSetup scale="63" fitToHeight="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4"/>
  <sheetViews>
    <sheetView showGridLines="0" zoomScaleNormal="100" zoomScaleSheetLayoutView="80" workbookViewId="0">
      <selection activeCell="T13" sqref="T13"/>
    </sheetView>
  </sheetViews>
  <sheetFormatPr baseColWidth="10" defaultColWidth="11.42578125" defaultRowHeight="12.75" x14ac:dyDescent="0.25"/>
  <cols>
    <col min="1" max="2" width="5" style="100" customWidth="1"/>
    <col min="3" max="3" width="50" style="100" customWidth="1"/>
    <col min="4" max="4" width="18.7109375" style="151" customWidth="1"/>
    <col min="5" max="5" width="18.7109375" style="100" customWidth="1"/>
    <col min="6" max="6" width="2.140625" style="100" customWidth="1"/>
    <col min="7" max="7" width="18.28515625" style="100" customWidth="1"/>
    <col min="8" max="8" width="13.140625" style="100" customWidth="1"/>
    <col min="9" max="9" width="11" style="100" customWidth="1"/>
    <col min="10" max="10" width="13.140625" style="100" customWidth="1"/>
    <col min="11" max="11" width="9.7109375" style="152" customWidth="1"/>
    <col min="12" max="12" width="9.7109375" style="133" customWidth="1"/>
    <col min="13" max="13" width="9.140625" style="130" customWidth="1"/>
    <col min="14" max="14" width="12" style="130" bestFit="1" customWidth="1"/>
    <col min="15" max="15" width="11.42578125" style="130"/>
    <col min="16" max="17" width="9.140625" style="130" customWidth="1"/>
    <col min="18" max="18" width="9" style="130" customWidth="1"/>
    <col min="19" max="19" width="9.140625" style="130" customWidth="1"/>
    <col min="20" max="20" width="9.28515625" style="130" customWidth="1"/>
    <col min="21" max="23" width="9.140625" style="130" customWidth="1"/>
    <col min="24" max="26" width="11.42578125" style="130"/>
    <col min="27" max="16384" width="11.42578125" style="100"/>
  </cols>
  <sheetData>
    <row r="1" spans="1:26" s="270" customFormat="1" ht="43.5" customHeight="1" x14ac:dyDescent="0.2">
      <c r="A1" s="471" t="s">
        <v>1437</v>
      </c>
      <c r="B1" s="471"/>
      <c r="C1" s="471"/>
      <c r="D1" s="154" t="s">
        <v>1439</v>
      </c>
      <c r="E1" s="154"/>
      <c r="F1" s="350"/>
      <c r="G1" s="350"/>
      <c r="H1" s="350"/>
      <c r="I1" s="350"/>
      <c r="J1" s="350"/>
      <c r="K1" s="350"/>
      <c r="L1" s="350"/>
      <c r="M1" s="350"/>
      <c r="N1" s="153"/>
    </row>
    <row r="2" spans="1:26" s="1" customFormat="1" ht="36" customHeight="1" thickBot="1" x14ac:dyDescent="0.45">
      <c r="A2" s="484" t="s">
        <v>1438</v>
      </c>
      <c r="B2" s="484"/>
      <c r="C2" s="484"/>
      <c r="D2" s="484"/>
      <c r="E2" s="484"/>
      <c r="F2" s="484"/>
      <c r="G2" s="484"/>
      <c r="H2" s="484"/>
      <c r="I2" s="484"/>
      <c r="J2" s="484"/>
      <c r="K2" s="484"/>
      <c r="L2" s="401"/>
      <c r="M2" s="9"/>
      <c r="N2" s="352"/>
      <c r="O2" s="352"/>
    </row>
    <row r="3" spans="1:26" customFormat="1" ht="6" customHeight="1" x14ac:dyDescent="0.4">
      <c r="A3" s="473"/>
      <c r="B3" s="473"/>
      <c r="C3" s="473"/>
      <c r="D3" s="473"/>
      <c r="E3" s="473"/>
      <c r="F3" s="473"/>
      <c r="G3" s="473"/>
      <c r="H3" s="473"/>
      <c r="I3" s="473"/>
      <c r="J3" s="473"/>
      <c r="K3" s="473"/>
      <c r="L3" s="510"/>
      <c r="M3" s="510"/>
      <c r="N3" s="510"/>
      <c r="O3" s="510"/>
    </row>
    <row r="4" spans="1:26" s="84" customFormat="1" ht="17.100000000000001" customHeight="1" x14ac:dyDescent="0.25">
      <c r="A4" s="404" t="s">
        <v>1470</v>
      </c>
      <c r="B4" s="404"/>
      <c r="C4" s="404"/>
      <c r="D4" s="404"/>
      <c r="E4" s="404"/>
      <c r="F4" s="404"/>
      <c r="G4" s="404"/>
      <c r="H4" s="404"/>
      <c r="I4" s="404"/>
      <c r="J4" s="404"/>
      <c r="K4" s="404"/>
      <c r="L4" s="404"/>
      <c r="M4" s="144"/>
      <c r="N4" s="144"/>
      <c r="O4" s="144"/>
      <c r="P4" s="144"/>
      <c r="Q4" s="144"/>
      <c r="R4" s="144"/>
      <c r="S4" s="144"/>
      <c r="T4" s="144"/>
      <c r="U4" s="144"/>
      <c r="V4" s="144"/>
      <c r="W4" s="144"/>
      <c r="X4" s="144"/>
      <c r="Y4" s="144"/>
      <c r="Z4" s="144"/>
    </row>
    <row r="5" spans="1:26" s="84" customFormat="1" ht="17.100000000000001" customHeight="1" x14ac:dyDescent="0.25">
      <c r="A5" s="404" t="s">
        <v>1323</v>
      </c>
      <c r="B5" s="404"/>
      <c r="C5" s="404"/>
      <c r="D5" s="404"/>
      <c r="E5" s="404"/>
      <c r="F5" s="404"/>
      <c r="G5" s="404"/>
      <c r="H5" s="404"/>
      <c r="I5" s="404"/>
      <c r="J5" s="404"/>
      <c r="K5" s="404"/>
      <c r="L5" s="404"/>
      <c r="M5" s="128">
        <v>18.845199999999998</v>
      </c>
      <c r="N5" s="144"/>
      <c r="O5" s="144"/>
      <c r="P5" s="144"/>
      <c r="Q5" s="144"/>
      <c r="R5" s="144"/>
      <c r="S5" s="144"/>
      <c r="T5" s="144"/>
      <c r="U5" s="144"/>
      <c r="V5" s="144"/>
      <c r="W5" s="144"/>
      <c r="X5" s="144"/>
      <c r="Y5" s="144"/>
      <c r="Z5" s="144"/>
    </row>
    <row r="6" spans="1:26" s="84" customFormat="1" ht="17.100000000000001" customHeight="1" x14ac:dyDescent="0.25">
      <c r="A6" s="404" t="s">
        <v>1</v>
      </c>
      <c r="B6" s="405"/>
      <c r="C6" s="404"/>
      <c r="D6" s="405"/>
      <c r="E6" s="404"/>
      <c r="F6" s="404"/>
      <c r="G6" s="405"/>
      <c r="H6" s="404"/>
      <c r="I6" s="405"/>
      <c r="J6" s="404"/>
      <c r="K6" s="405"/>
      <c r="L6" s="404"/>
      <c r="M6" s="144"/>
      <c r="N6" s="144"/>
      <c r="O6" s="144"/>
      <c r="P6" s="144"/>
      <c r="Q6" s="144"/>
      <c r="R6" s="144"/>
      <c r="S6" s="144"/>
      <c r="T6" s="144"/>
      <c r="U6" s="144"/>
      <c r="V6" s="144"/>
      <c r="W6" s="144"/>
      <c r="X6" s="144"/>
      <c r="Y6" s="144"/>
      <c r="Z6" s="144"/>
    </row>
    <row r="7" spans="1:26" s="84" customFormat="1" ht="17.100000000000001" customHeight="1" x14ac:dyDescent="0.25">
      <c r="A7" s="404" t="s">
        <v>1487</v>
      </c>
      <c r="B7" s="404"/>
      <c r="C7" s="404"/>
      <c r="D7" s="404"/>
      <c r="E7" s="404"/>
      <c r="F7" s="404"/>
      <c r="G7" s="404"/>
      <c r="H7" s="404"/>
      <c r="I7" s="404"/>
      <c r="J7" s="404"/>
      <c r="K7" s="404"/>
      <c r="L7" s="404"/>
      <c r="M7" s="399"/>
      <c r="N7" s="144"/>
      <c r="O7" s="144"/>
      <c r="P7" s="144"/>
      <c r="Q7" s="144"/>
      <c r="R7" s="144"/>
      <c r="S7" s="144"/>
      <c r="T7" s="144"/>
      <c r="U7" s="144"/>
      <c r="V7" s="144"/>
      <c r="W7" s="144"/>
      <c r="X7" s="144"/>
      <c r="Y7" s="144"/>
      <c r="Z7" s="144"/>
    </row>
    <row r="8" spans="1:26" s="84" customFormat="1" ht="17.100000000000001" customHeight="1" x14ac:dyDescent="0.25">
      <c r="A8" s="406" t="s">
        <v>1489</v>
      </c>
      <c r="B8" s="406"/>
      <c r="C8" s="406"/>
      <c r="D8" s="406"/>
      <c r="E8" s="406"/>
      <c r="F8" s="406"/>
      <c r="G8" s="406"/>
      <c r="H8" s="406"/>
      <c r="I8" s="406"/>
      <c r="J8" s="406"/>
      <c r="K8" s="406"/>
      <c r="L8" s="406"/>
      <c r="M8" s="144"/>
      <c r="N8" s="144"/>
      <c r="O8" s="144"/>
      <c r="P8" s="144"/>
      <c r="Q8" s="144"/>
      <c r="R8" s="144"/>
      <c r="S8" s="144"/>
      <c r="T8" s="144"/>
      <c r="U8" s="144"/>
      <c r="V8" s="144"/>
      <c r="W8" s="144"/>
      <c r="X8" s="144"/>
      <c r="Y8" s="144"/>
      <c r="Z8" s="144"/>
    </row>
    <row r="9" spans="1:26" ht="28.5" customHeight="1" x14ac:dyDescent="0.25">
      <c r="A9" s="522" t="s">
        <v>1324</v>
      </c>
      <c r="B9" s="479" t="s">
        <v>1467</v>
      </c>
      <c r="C9" s="479"/>
      <c r="D9" s="523" t="s">
        <v>1325</v>
      </c>
      <c r="E9" s="523"/>
      <c r="F9" s="407"/>
      <c r="G9" s="407" t="s">
        <v>1326</v>
      </c>
      <c r="H9" s="522" t="s">
        <v>1468</v>
      </c>
      <c r="I9" s="522" t="s">
        <v>1327</v>
      </c>
      <c r="J9" s="522" t="s">
        <v>1469</v>
      </c>
      <c r="K9" s="522" t="s">
        <v>1328</v>
      </c>
      <c r="L9" s="522"/>
      <c r="M9" s="268"/>
      <c r="N9" s="145"/>
      <c r="O9" s="145"/>
      <c r="P9" s="145"/>
      <c r="Q9" s="145"/>
      <c r="R9" s="145"/>
      <c r="S9" s="145"/>
      <c r="T9" s="145"/>
      <c r="U9" s="145"/>
      <c r="V9" s="145"/>
      <c r="W9" s="145"/>
    </row>
    <row r="10" spans="1:26" s="88" customFormat="1" ht="4.9000000000000004" customHeight="1" x14ac:dyDescent="0.25">
      <c r="A10" s="522"/>
      <c r="B10" s="479"/>
      <c r="C10" s="479"/>
      <c r="D10" s="522" t="s">
        <v>1329</v>
      </c>
      <c r="E10" s="522" t="s">
        <v>1330</v>
      </c>
      <c r="F10" s="408"/>
      <c r="G10" s="522" t="s">
        <v>1330</v>
      </c>
      <c r="H10" s="522"/>
      <c r="I10" s="522"/>
      <c r="J10" s="522"/>
      <c r="K10" s="523"/>
      <c r="L10" s="523"/>
      <c r="M10" s="310"/>
      <c r="N10" s="94"/>
      <c r="O10" s="94"/>
      <c r="P10" s="94"/>
      <c r="Q10" s="94"/>
      <c r="R10" s="94"/>
      <c r="S10" s="94"/>
      <c r="T10" s="94"/>
      <c r="U10" s="94"/>
      <c r="V10" s="94"/>
      <c r="W10" s="94"/>
      <c r="X10" s="94"/>
      <c r="Y10" s="94"/>
      <c r="Z10" s="94"/>
    </row>
    <row r="11" spans="1:26" s="88" customFormat="1" ht="52.5" customHeight="1" thickBot="1" x14ac:dyDescent="0.3">
      <c r="A11" s="523"/>
      <c r="B11" s="525"/>
      <c r="C11" s="525"/>
      <c r="D11" s="523"/>
      <c r="E11" s="523"/>
      <c r="F11" s="407"/>
      <c r="G11" s="523"/>
      <c r="H11" s="523"/>
      <c r="I11" s="523"/>
      <c r="J11" s="523"/>
      <c r="K11" s="409" t="s">
        <v>1331</v>
      </c>
      <c r="L11" s="409" t="s">
        <v>1332</v>
      </c>
      <c r="M11" s="310"/>
      <c r="N11" s="94"/>
      <c r="O11" s="94"/>
      <c r="P11" s="94"/>
      <c r="Q11" s="94"/>
      <c r="R11" s="94"/>
      <c r="S11" s="94"/>
      <c r="T11" s="94"/>
      <c r="U11" s="94"/>
      <c r="V11" s="94"/>
      <c r="W11" s="94"/>
      <c r="X11" s="94"/>
      <c r="Y11" s="94"/>
      <c r="Z11" s="94"/>
    </row>
    <row r="12" spans="1:26" ht="4.5" customHeight="1" thickBot="1" x14ac:dyDescent="0.3">
      <c r="A12" s="402"/>
      <c r="B12" s="403"/>
      <c r="C12" s="403"/>
      <c r="D12" s="402"/>
      <c r="E12" s="402"/>
      <c r="F12" s="402"/>
      <c r="G12" s="402"/>
      <c r="H12" s="402"/>
      <c r="I12" s="402"/>
      <c r="J12" s="403"/>
      <c r="K12" s="403"/>
      <c r="L12" s="403"/>
      <c r="M12" s="100"/>
      <c r="N12" s="100"/>
      <c r="O12" s="100"/>
      <c r="P12" s="100"/>
      <c r="Q12" s="100"/>
      <c r="R12" s="100"/>
      <c r="S12" s="100"/>
      <c r="T12" s="100"/>
      <c r="U12" s="100"/>
      <c r="V12" s="100"/>
      <c r="W12" s="100"/>
      <c r="X12" s="100"/>
      <c r="Y12" s="100"/>
      <c r="Z12" s="100"/>
    </row>
    <row r="13" spans="1:26" s="94" customFormat="1" ht="17.100000000000001" customHeight="1" x14ac:dyDescent="0.25">
      <c r="A13" s="410"/>
      <c r="B13" s="410"/>
      <c r="C13" s="325" t="s">
        <v>1414</v>
      </c>
      <c r="D13" s="421">
        <f>D14+D16+D29+D35+D38+D41+D43+D46+D48+D50+D53+D56+D59+D62</f>
        <v>798300.65898959199</v>
      </c>
      <c r="E13" s="421">
        <f>E14+E16+E29+E35+E38+E41+E43+E46+E48+E50+E53+E56+E59+E62</f>
        <v>798300.65898959199</v>
      </c>
      <c r="F13" s="421"/>
      <c r="G13" s="421">
        <f>G14+G16+G29+G35+G38+G41+G43+G46+G48+G50+G53+G56+G59+G62</f>
        <v>798300.65898959199</v>
      </c>
      <c r="H13" s="441"/>
      <c r="I13" s="200"/>
      <c r="J13" s="200"/>
      <c r="K13" s="200"/>
      <c r="L13" s="200"/>
      <c r="M13" s="310"/>
      <c r="N13" s="146"/>
    </row>
    <row r="14" spans="1:26" s="94" customFormat="1" ht="17.100000000000001" customHeight="1" x14ac:dyDescent="0.25">
      <c r="A14" s="442" t="s">
        <v>1471</v>
      </c>
      <c r="B14" s="418"/>
      <c r="C14" s="410"/>
      <c r="D14" s="421">
        <f>SUM(D15)</f>
        <v>5779.9149364923996</v>
      </c>
      <c r="E14" s="421">
        <f>SUM(E15)</f>
        <v>5779.9149364923996</v>
      </c>
      <c r="F14" s="421"/>
      <c r="G14" s="421">
        <f>SUM(G15)</f>
        <v>5779.9149364923996</v>
      </c>
      <c r="H14" s="200"/>
      <c r="I14" s="200"/>
      <c r="J14" s="200"/>
      <c r="K14" s="200"/>
      <c r="L14" s="200"/>
      <c r="M14" s="310"/>
    </row>
    <row r="15" spans="1:26" s="94" customFormat="1" ht="17.100000000000001" customHeight="1" x14ac:dyDescent="0.25">
      <c r="A15" s="443">
        <v>1</v>
      </c>
      <c r="B15" s="200" t="s">
        <v>1287</v>
      </c>
      <c r="C15" s="410" t="s">
        <v>1288</v>
      </c>
      <c r="D15" s="419">
        <v>5779.9149364923996</v>
      </c>
      <c r="E15" s="419">
        <v>5779.9149364923996</v>
      </c>
      <c r="F15" s="419"/>
      <c r="G15" s="419">
        <v>5779.9149364923996</v>
      </c>
      <c r="H15" s="420">
        <v>36274</v>
      </c>
      <c r="I15" s="420">
        <v>36274</v>
      </c>
      <c r="J15" s="420">
        <v>47446</v>
      </c>
      <c r="K15" s="444">
        <v>30</v>
      </c>
      <c r="L15" s="444">
        <v>6</v>
      </c>
      <c r="M15" s="310"/>
    </row>
    <row r="16" spans="1:26" s="94" customFormat="1" ht="17.100000000000001" customHeight="1" x14ac:dyDescent="0.25">
      <c r="A16" s="442" t="s">
        <v>1335</v>
      </c>
      <c r="B16" s="418"/>
      <c r="C16" s="410"/>
      <c r="D16" s="421">
        <f>SUM(D17:D28)</f>
        <v>201336.77043560517</v>
      </c>
      <c r="E16" s="421">
        <f>SUM(E17:E28)</f>
        <v>201336.77043560517</v>
      </c>
      <c r="F16" s="421"/>
      <c r="G16" s="421">
        <f>SUM(G17:G28)</f>
        <v>201336.77043560517</v>
      </c>
      <c r="H16" s="200"/>
      <c r="I16" s="200"/>
      <c r="J16" s="200"/>
      <c r="K16" s="200"/>
      <c r="L16" s="200"/>
      <c r="M16" s="310"/>
    </row>
    <row r="17" spans="1:13" s="94" customFormat="1" ht="17.100000000000001" customHeight="1" x14ac:dyDescent="0.25">
      <c r="A17" s="443">
        <v>2</v>
      </c>
      <c r="B17" s="200" t="s">
        <v>495</v>
      </c>
      <c r="C17" s="418" t="s">
        <v>1289</v>
      </c>
      <c r="D17" s="419">
        <v>24641.792505052799</v>
      </c>
      <c r="E17" s="419">
        <v>24641.792505052799</v>
      </c>
      <c r="F17" s="419"/>
      <c r="G17" s="419">
        <v>24641.792505052799</v>
      </c>
      <c r="H17" s="420">
        <v>37390</v>
      </c>
      <c r="I17" s="420">
        <v>37390</v>
      </c>
      <c r="J17" s="420">
        <v>46552</v>
      </c>
      <c r="K17" s="444">
        <v>25</v>
      </c>
      <c r="L17" s="444">
        <v>0</v>
      </c>
      <c r="M17" s="310"/>
    </row>
    <row r="18" spans="1:13" s="94" customFormat="1" ht="17.100000000000001" customHeight="1" x14ac:dyDescent="0.25">
      <c r="A18" s="443">
        <v>3</v>
      </c>
      <c r="B18" s="200" t="s">
        <v>495</v>
      </c>
      <c r="C18" s="418" t="s">
        <v>1290</v>
      </c>
      <c r="D18" s="419">
        <v>26036.225590707199</v>
      </c>
      <c r="E18" s="419">
        <v>26036.225590707199</v>
      </c>
      <c r="F18" s="419"/>
      <c r="G18" s="419">
        <v>26036.225590707199</v>
      </c>
      <c r="H18" s="420">
        <v>37324</v>
      </c>
      <c r="I18" s="420">
        <v>37324</v>
      </c>
      <c r="J18" s="420">
        <v>46486</v>
      </c>
      <c r="K18" s="444">
        <v>25</v>
      </c>
      <c r="L18" s="444">
        <v>0</v>
      </c>
      <c r="M18" s="310"/>
    </row>
    <row r="19" spans="1:13" s="94" customFormat="1" ht="17.100000000000001" customHeight="1" x14ac:dyDescent="0.25">
      <c r="A19" s="443">
        <v>4</v>
      </c>
      <c r="B19" s="200" t="s">
        <v>495</v>
      </c>
      <c r="C19" s="418" t="s">
        <v>1291</v>
      </c>
      <c r="D19" s="419">
        <v>8953.4695322555999</v>
      </c>
      <c r="E19" s="419">
        <v>8953.4695322555999</v>
      </c>
      <c r="F19" s="419"/>
      <c r="G19" s="419">
        <v>8953.4695322555999</v>
      </c>
      <c r="H19" s="420">
        <v>37799</v>
      </c>
      <c r="I19" s="420">
        <v>37769</v>
      </c>
      <c r="J19" s="420">
        <v>46932</v>
      </c>
      <c r="K19" s="444">
        <v>25</v>
      </c>
      <c r="L19" s="444">
        <v>0</v>
      </c>
      <c r="M19" s="310"/>
    </row>
    <row r="20" spans="1:13" s="94" customFormat="1" ht="17.100000000000001" customHeight="1" x14ac:dyDescent="0.25">
      <c r="A20" s="443">
        <v>5</v>
      </c>
      <c r="B20" s="200" t="s">
        <v>495</v>
      </c>
      <c r="C20" s="418" t="s">
        <v>1415</v>
      </c>
      <c r="D20" s="419">
        <v>12078.524290905598</v>
      </c>
      <c r="E20" s="419">
        <v>12078.524290905598</v>
      </c>
      <c r="F20" s="419"/>
      <c r="G20" s="419">
        <v>12078.524290905598</v>
      </c>
      <c r="H20" s="420">
        <v>37165</v>
      </c>
      <c r="I20" s="420">
        <v>37165</v>
      </c>
      <c r="J20" s="420">
        <v>46328</v>
      </c>
      <c r="K20" s="444">
        <v>25</v>
      </c>
      <c r="L20" s="444">
        <v>0</v>
      </c>
      <c r="M20" s="310"/>
    </row>
    <row r="21" spans="1:13" s="94" customFormat="1" ht="17.100000000000001" customHeight="1" x14ac:dyDescent="0.25">
      <c r="A21" s="443">
        <v>6</v>
      </c>
      <c r="B21" s="200" t="s">
        <v>503</v>
      </c>
      <c r="C21" s="418" t="s">
        <v>1293</v>
      </c>
      <c r="D21" s="419">
        <v>15946.365641632799</v>
      </c>
      <c r="E21" s="419">
        <v>15946.365641632799</v>
      </c>
      <c r="F21" s="419"/>
      <c r="G21" s="419">
        <v>15946.365641632799</v>
      </c>
      <c r="H21" s="420">
        <v>36686</v>
      </c>
      <c r="I21" s="420">
        <v>36686</v>
      </c>
      <c r="J21" s="420">
        <v>45992</v>
      </c>
      <c r="K21" s="444">
        <v>25</v>
      </c>
      <c r="L21" s="444">
        <v>0</v>
      </c>
      <c r="M21" s="310"/>
    </row>
    <row r="22" spans="1:13" s="94" customFormat="1" ht="17.100000000000001" customHeight="1" x14ac:dyDescent="0.25">
      <c r="A22" s="443">
        <v>7</v>
      </c>
      <c r="B22" s="200" t="s">
        <v>495</v>
      </c>
      <c r="C22" s="418" t="s">
        <v>1416</v>
      </c>
      <c r="D22" s="419">
        <v>26023.859332776799</v>
      </c>
      <c r="E22" s="419">
        <v>26023.859332776799</v>
      </c>
      <c r="F22" s="419"/>
      <c r="G22" s="419">
        <v>26023.859332776799</v>
      </c>
      <c r="H22" s="420">
        <v>37342</v>
      </c>
      <c r="I22" s="420">
        <v>37342</v>
      </c>
      <c r="J22" s="420">
        <v>46504</v>
      </c>
      <c r="K22" s="444">
        <v>25</v>
      </c>
      <c r="L22" s="444">
        <v>0</v>
      </c>
      <c r="M22" s="310"/>
    </row>
    <row r="23" spans="1:13" s="94" customFormat="1" ht="17.100000000000001" customHeight="1" x14ac:dyDescent="0.25">
      <c r="A23" s="443">
        <v>8</v>
      </c>
      <c r="B23" s="200" t="s">
        <v>495</v>
      </c>
      <c r="C23" s="418" t="s">
        <v>1417</v>
      </c>
      <c r="D23" s="419">
        <v>14773.6275076236</v>
      </c>
      <c r="E23" s="419">
        <v>14773.6275076236</v>
      </c>
      <c r="F23" s="419"/>
      <c r="G23" s="419">
        <v>14773.6275076236</v>
      </c>
      <c r="H23" s="420">
        <v>37898</v>
      </c>
      <c r="I23" s="420">
        <v>37898</v>
      </c>
      <c r="J23" s="420">
        <v>47063</v>
      </c>
      <c r="K23" s="444">
        <v>25</v>
      </c>
      <c r="L23" s="444">
        <v>0</v>
      </c>
      <c r="M23" s="310"/>
    </row>
    <row r="24" spans="1:13" s="94" customFormat="1" ht="17.100000000000001" customHeight="1" x14ac:dyDescent="0.25">
      <c r="A24" s="443">
        <v>9</v>
      </c>
      <c r="B24" s="200" t="s">
        <v>495</v>
      </c>
      <c r="C24" s="418" t="s">
        <v>1418</v>
      </c>
      <c r="D24" s="419">
        <v>20590.852736431996</v>
      </c>
      <c r="E24" s="419">
        <v>20590.852736431996</v>
      </c>
      <c r="F24" s="419"/>
      <c r="G24" s="419">
        <v>20590.852736431996</v>
      </c>
      <c r="H24" s="420">
        <v>37274</v>
      </c>
      <c r="I24" s="420">
        <v>37274</v>
      </c>
      <c r="J24" s="420">
        <v>46405</v>
      </c>
      <c r="K24" s="444">
        <v>24</v>
      </c>
      <c r="L24" s="444">
        <v>11</v>
      </c>
      <c r="M24" s="310"/>
    </row>
    <row r="25" spans="1:13" s="94" customFormat="1" ht="17.100000000000001" customHeight="1" x14ac:dyDescent="0.25">
      <c r="A25" s="443">
        <v>10</v>
      </c>
      <c r="B25" s="200" t="s">
        <v>495</v>
      </c>
      <c r="C25" s="418" t="s">
        <v>1419</v>
      </c>
      <c r="D25" s="419">
        <v>11420.5388750948</v>
      </c>
      <c r="E25" s="419">
        <v>11420.5388750948</v>
      </c>
      <c r="F25" s="419"/>
      <c r="G25" s="419">
        <v>11420.5388750948</v>
      </c>
      <c r="H25" s="420">
        <v>37822</v>
      </c>
      <c r="I25" s="420">
        <v>37822</v>
      </c>
      <c r="J25" s="420">
        <v>46954</v>
      </c>
      <c r="K25" s="444">
        <v>24</v>
      </c>
      <c r="L25" s="444">
        <v>11</v>
      </c>
      <c r="M25" s="310"/>
    </row>
    <row r="26" spans="1:13" s="94" customFormat="1" ht="17.100000000000001" customHeight="1" x14ac:dyDescent="0.25">
      <c r="A26" s="443">
        <v>11</v>
      </c>
      <c r="B26" s="200" t="s">
        <v>495</v>
      </c>
      <c r="C26" s="418" t="s">
        <v>1298</v>
      </c>
      <c r="D26" s="419">
        <v>10945.9195920888</v>
      </c>
      <c r="E26" s="419">
        <v>10945.9195920888</v>
      </c>
      <c r="F26" s="419"/>
      <c r="G26" s="419">
        <v>10945.9195920888</v>
      </c>
      <c r="H26" s="420">
        <v>37214</v>
      </c>
      <c r="I26" s="420">
        <v>37214</v>
      </c>
      <c r="J26" s="420">
        <v>46345</v>
      </c>
      <c r="K26" s="444">
        <v>24</v>
      </c>
      <c r="L26" s="444">
        <v>11</v>
      </c>
      <c r="M26" s="310"/>
    </row>
    <row r="27" spans="1:13" s="94" customFormat="1" ht="17.100000000000001" customHeight="1" x14ac:dyDescent="0.25">
      <c r="A27" s="443">
        <v>12</v>
      </c>
      <c r="B27" s="200" t="s">
        <v>495</v>
      </c>
      <c r="C27" s="418" t="s">
        <v>1299</v>
      </c>
      <c r="D27" s="419">
        <v>26652.567222771595</v>
      </c>
      <c r="E27" s="419">
        <v>26652.567222771595</v>
      </c>
      <c r="F27" s="419"/>
      <c r="G27" s="419">
        <v>26652.567222771595</v>
      </c>
      <c r="H27" s="420">
        <v>37240</v>
      </c>
      <c r="I27" s="420">
        <v>37240</v>
      </c>
      <c r="J27" s="420">
        <v>46371</v>
      </c>
      <c r="K27" s="444">
        <v>25</v>
      </c>
      <c r="L27" s="444">
        <v>0</v>
      </c>
      <c r="M27" s="310"/>
    </row>
    <row r="28" spans="1:13" s="94" customFormat="1" ht="17.100000000000001" customHeight="1" x14ac:dyDescent="0.25">
      <c r="A28" s="443">
        <v>13</v>
      </c>
      <c r="B28" s="200" t="s">
        <v>1287</v>
      </c>
      <c r="C28" s="418" t="s">
        <v>1420</v>
      </c>
      <c r="D28" s="419">
        <v>3273.0276082635996</v>
      </c>
      <c r="E28" s="419">
        <v>3273.0276082635996</v>
      </c>
      <c r="F28" s="419"/>
      <c r="G28" s="419">
        <v>3273.0276082635996</v>
      </c>
      <c r="H28" s="420">
        <v>36433</v>
      </c>
      <c r="I28" s="420">
        <v>36433</v>
      </c>
      <c r="J28" s="420">
        <v>45756</v>
      </c>
      <c r="K28" s="444">
        <v>25</v>
      </c>
      <c r="L28" s="444">
        <v>7</v>
      </c>
      <c r="M28" s="310"/>
    </row>
    <row r="29" spans="1:13" s="94" customFormat="1" ht="17.100000000000001" customHeight="1" x14ac:dyDescent="0.25">
      <c r="A29" s="442" t="s">
        <v>1336</v>
      </c>
      <c r="B29" s="418"/>
      <c r="C29" s="410"/>
      <c r="D29" s="421">
        <f>SUM(D30:D34)</f>
        <v>155600.58633102721</v>
      </c>
      <c r="E29" s="421">
        <f>SUM(E30:E34)</f>
        <v>155600.58633102721</v>
      </c>
      <c r="F29" s="421"/>
      <c r="G29" s="421">
        <f>SUM(G30:G34)</f>
        <v>155600.58633102721</v>
      </c>
      <c r="H29" s="200"/>
      <c r="I29" s="200"/>
      <c r="J29" s="200"/>
      <c r="K29" s="200"/>
      <c r="L29" s="200"/>
      <c r="M29" s="310"/>
    </row>
    <row r="30" spans="1:13" s="94" customFormat="1" ht="17.100000000000001" customHeight="1" x14ac:dyDescent="0.25">
      <c r="A30" s="443">
        <v>15</v>
      </c>
      <c r="B30" s="200" t="s">
        <v>495</v>
      </c>
      <c r="C30" s="410" t="s">
        <v>1301</v>
      </c>
      <c r="D30" s="419">
        <v>55346.717597745192</v>
      </c>
      <c r="E30" s="419">
        <v>55346.717597745192</v>
      </c>
      <c r="F30" s="419"/>
      <c r="G30" s="419">
        <v>55346.717597745192</v>
      </c>
      <c r="H30" s="420">
        <v>37979</v>
      </c>
      <c r="I30" s="420">
        <v>37979</v>
      </c>
      <c r="J30" s="420">
        <v>47116</v>
      </c>
      <c r="K30" s="444">
        <v>24</v>
      </c>
      <c r="L30" s="444">
        <v>11</v>
      </c>
      <c r="M30" s="310"/>
    </row>
    <row r="31" spans="1:13" s="94" customFormat="1" ht="17.100000000000001" customHeight="1" x14ac:dyDescent="0.25">
      <c r="A31" s="443">
        <v>16</v>
      </c>
      <c r="B31" s="200" t="s">
        <v>495</v>
      </c>
      <c r="C31" s="410" t="s">
        <v>1421</v>
      </c>
      <c r="D31" s="419">
        <v>12258.370479563999</v>
      </c>
      <c r="E31" s="419">
        <v>12258.370479563999</v>
      </c>
      <c r="F31" s="419"/>
      <c r="G31" s="419">
        <v>12258.370479563999</v>
      </c>
      <c r="H31" s="420">
        <v>37873</v>
      </c>
      <c r="I31" s="420">
        <v>37873</v>
      </c>
      <c r="J31" s="420">
        <v>47035</v>
      </c>
      <c r="K31" s="444">
        <v>25</v>
      </c>
      <c r="L31" s="444">
        <v>0</v>
      </c>
      <c r="M31" s="310"/>
    </row>
    <row r="32" spans="1:13" s="94" customFormat="1" ht="17.100000000000001" customHeight="1" x14ac:dyDescent="0.25">
      <c r="A32" s="443">
        <v>17</v>
      </c>
      <c r="B32" s="200" t="s">
        <v>495</v>
      </c>
      <c r="C32" s="410" t="s">
        <v>1303</v>
      </c>
      <c r="D32" s="419">
        <v>23473.369092654797</v>
      </c>
      <c r="E32" s="419">
        <v>23473.369092654797</v>
      </c>
      <c r="F32" s="419"/>
      <c r="G32" s="419">
        <v>23473.369092654797</v>
      </c>
      <c r="H32" s="420">
        <v>38464</v>
      </c>
      <c r="I32" s="420">
        <v>38464</v>
      </c>
      <c r="J32" s="420">
        <v>47625</v>
      </c>
      <c r="K32" s="444">
        <v>25</v>
      </c>
      <c r="L32" s="444">
        <v>0</v>
      </c>
      <c r="M32" s="310"/>
    </row>
    <row r="33" spans="1:16" s="94" customFormat="1" ht="17.100000000000001" customHeight="1" x14ac:dyDescent="0.25">
      <c r="A33" s="443">
        <v>18</v>
      </c>
      <c r="B33" s="200" t="s">
        <v>495</v>
      </c>
      <c r="C33" s="410" t="s">
        <v>1304</v>
      </c>
      <c r="D33" s="419">
        <v>18715.434233069198</v>
      </c>
      <c r="E33" s="419">
        <v>18715.434233069198</v>
      </c>
      <c r="F33" s="419"/>
      <c r="G33" s="419">
        <v>18715.434233069198</v>
      </c>
      <c r="H33" s="420">
        <v>38078</v>
      </c>
      <c r="I33" s="420">
        <v>38078</v>
      </c>
      <c r="J33" s="420">
        <v>47239</v>
      </c>
      <c r="K33" s="444">
        <v>25</v>
      </c>
      <c r="L33" s="444">
        <v>0</v>
      </c>
      <c r="M33" s="423"/>
      <c r="N33" s="130"/>
      <c r="O33" s="130"/>
      <c r="P33" s="130"/>
    </row>
    <row r="34" spans="1:16" s="94" customFormat="1" ht="17.100000000000001" customHeight="1" x14ac:dyDescent="0.25">
      <c r="A34" s="443">
        <v>19</v>
      </c>
      <c r="B34" s="200" t="s">
        <v>495</v>
      </c>
      <c r="C34" s="410" t="s">
        <v>1422</v>
      </c>
      <c r="D34" s="419">
        <v>45806.694927994002</v>
      </c>
      <c r="E34" s="419">
        <v>45806.694927994002</v>
      </c>
      <c r="F34" s="419"/>
      <c r="G34" s="419">
        <v>45806.694927994002</v>
      </c>
      <c r="H34" s="420">
        <v>37764</v>
      </c>
      <c r="I34" s="420">
        <v>37764</v>
      </c>
      <c r="J34" s="420">
        <v>46927</v>
      </c>
      <c r="K34" s="444">
        <v>25</v>
      </c>
      <c r="L34" s="444">
        <v>0</v>
      </c>
      <c r="M34" s="310"/>
    </row>
    <row r="35" spans="1:16" s="94" customFormat="1" ht="17.100000000000001" customHeight="1" x14ac:dyDescent="0.25">
      <c r="A35" s="442" t="s">
        <v>1337</v>
      </c>
      <c r="B35" s="418"/>
      <c r="C35" s="410"/>
      <c r="D35" s="421">
        <f>SUM(D36:D37)</f>
        <v>106540.27406809159</v>
      </c>
      <c r="E35" s="421">
        <f>SUM(E36:E37)</f>
        <v>106540.27406809159</v>
      </c>
      <c r="F35" s="421"/>
      <c r="G35" s="421">
        <f>SUM(G36:G37)</f>
        <v>106540.27406809159</v>
      </c>
      <c r="H35" s="200"/>
      <c r="I35" s="200"/>
      <c r="J35" s="200"/>
      <c r="K35" s="200"/>
      <c r="L35" s="200"/>
      <c r="M35" s="423"/>
      <c r="N35" s="130"/>
      <c r="O35" s="130"/>
      <c r="P35" s="130"/>
    </row>
    <row r="36" spans="1:16" s="94" customFormat="1" ht="17.100000000000001" customHeight="1" x14ac:dyDescent="0.25">
      <c r="A36" s="443">
        <v>20</v>
      </c>
      <c r="B36" s="200" t="s">
        <v>495</v>
      </c>
      <c r="C36" s="410" t="s">
        <v>1306</v>
      </c>
      <c r="D36" s="419">
        <v>42245.387244816797</v>
      </c>
      <c r="E36" s="419">
        <v>42245.387244816797</v>
      </c>
      <c r="F36" s="419"/>
      <c r="G36" s="419">
        <v>42245.387244816797</v>
      </c>
      <c r="H36" s="420">
        <v>39022</v>
      </c>
      <c r="I36" s="420">
        <v>39022</v>
      </c>
      <c r="J36" s="420">
        <v>48182</v>
      </c>
      <c r="K36" s="444">
        <v>25</v>
      </c>
      <c r="L36" s="444">
        <v>0</v>
      </c>
      <c r="M36" s="310"/>
    </row>
    <row r="37" spans="1:16" s="94" customFormat="1" ht="17.100000000000001" customHeight="1" x14ac:dyDescent="0.25">
      <c r="A37" s="443">
        <v>21</v>
      </c>
      <c r="B37" s="200" t="s">
        <v>495</v>
      </c>
      <c r="C37" s="410" t="s">
        <v>1307</v>
      </c>
      <c r="D37" s="419">
        <v>64294.886823274799</v>
      </c>
      <c r="E37" s="419">
        <v>64294.886823274799</v>
      </c>
      <c r="F37" s="419"/>
      <c r="G37" s="419">
        <v>64294.886823274799</v>
      </c>
      <c r="H37" s="420">
        <v>39234</v>
      </c>
      <c r="I37" s="420">
        <v>39234</v>
      </c>
      <c r="J37" s="420">
        <v>48396</v>
      </c>
      <c r="K37" s="444">
        <v>25</v>
      </c>
      <c r="L37" s="444">
        <v>0</v>
      </c>
      <c r="M37" s="310"/>
    </row>
    <row r="38" spans="1:16" s="94" customFormat="1" ht="17.100000000000001" customHeight="1" x14ac:dyDescent="0.25">
      <c r="A38" s="442" t="s">
        <v>1340</v>
      </c>
      <c r="B38" s="418"/>
      <c r="C38" s="410"/>
      <c r="D38" s="421">
        <f>SUM(D39:D40)</f>
        <v>53008.359632896798</v>
      </c>
      <c r="E38" s="421">
        <f>SUM(E39:E40)</f>
        <v>53008.359632896798</v>
      </c>
      <c r="F38" s="421"/>
      <c r="G38" s="421">
        <f>SUM(G39:G40)</f>
        <v>53008.359632896798</v>
      </c>
      <c r="H38" s="200"/>
      <c r="I38" s="200"/>
      <c r="J38" s="200"/>
      <c r="K38" s="200"/>
      <c r="L38" s="200"/>
      <c r="M38" s="310"/>
    </row>
    <row r="39" spans="1:16" s="94" customFormat="1" ht="17.100000000000001" customHeight="1" x14ac:dyDescent="0.25">
      <c r="A39" s="443">
        <v>24</v>
      </c>
      <c r="B39" s="200" t="s">
        <v>495</v>
      </c>
      <c r="C39" s="410" t="s">
        <v>1308</v>
      </c>
      <c r="D39" s="419">
        <v>21801.694809509998</v>
      </c>
      <c r="E39" s="419">
        <v>21801.694809509998</v>
      </c>
      <c r="F39" s="419"/>
      <c r="G39" s="419">
        <v>21801.694809509998</v>
      </c>
      <c r="H39" s="420">
        <v>38443</v>
      </c>
      <c r="I39" s="420">
        <v>38443</v>
      </c>
      <c r="J39" s="420">
        <v>47604</v>
      </c>
      <c r="K39" s="444">
        <v>25</v>
      </c>
      <c r="L39" s="444">
        <v>0</v>
      </c>
      <c r="M39" s="423"/>
      <c r="N39" s="130"/>
      <c r="O39" s="130"/>
      <c r="P39" s="130"/>
    </row>
    <row r="40" spans="1:16" s="94" customFormat="1" ht="17.100000000000001" customHeight="1" x14ac:dyDescent="0.25">
      <c r="A40" s="443">
        <v>25</v>
      </c>
      <c r="B40" s="200" t="s">
        <v>495</v>
      </c>
      <c r="C40" s="410" t="s">
        <v>1423</v>
      </c>
      <c r="D40" s="419">
        <v>31206.664823386796</v>
      </c>
      <c r="E40" s="419">
        <v>31206.664823386796</v>
      </c>
      <c r="F40" s="419"/>
      <c r="G40" s="419">
        <v>31206.664823386796</v>
      </c>
      <c r="H40" s="420">
        <v>38961</v>
      </c>
      <c r="I40" s="420">
        <v>38961</v>
      </c>
      <c r="J40" s="420">
        <v>48122</v>
      </c>
      <c r="K40" s="444">
        <v>25</v>
      </c>
      <c r="L40" s="444">
        <v>0</v>
      </c>
      <c r="M40" s="310"/>
    </row>
    <row r="41" spans="1:16" s="94" customFormat="1" ht="17.100000000000001" customHeight="1" x14ac:dyDescent="0.25">
      <c r="A41" s="442" t="s">
        <v>1342</v>
      </c>
      <c r="B41" s="418"/>
      <c r="C41" s="410"/>
      <c r="D41" s="421">
        <f>SUM(D42)</f>
        <v>28219.806326113598</v>
      </c>
      <c r="E41" s="421">
        <f>SUM(E42)</f>
        <v>28219.806326113598</v>
      </c>
      <c r="F41" s="421"/>
      <c r="G41" s="421">
        <f>SUM(G42)</f>
        <v>28219.806326113598</v>
      </c>
      <c r="H41" s="200"/>
      <c r="I41" s="200"/>
      <c r="J41" s="200"/>
      <c r="K41" s="200"/>
      <c r="L41" s="200"/>
      <c r="M41" s="423"/>
      <c r="N41" s="130"/>
      <c r="O41" s="130"/>
      <c r="P41" s="130"/>
    </row>
    <row r="42" spans="1:16" s="94" customFormat="1" ht="17.100000000000001" customHeight="1" x14ac:dyDescent="0.25">
      <c r="A42" s="443">
        <v>26</v>
      </c>
      <c r="B42" s="200" t="s">
        <v>495</v>
      </c>
      <c r="C42" s="410" t="s">
        <v>1424</v>
      </c>
      <c r="D42" s="419">
        <v>28219.806326113598</v>
      </c>
      <c r="E42" s="419">
        <v>28219.806326113598</v>
      </c>
      <c r="F42" s="419"/>
      <c r="G42" s="419">
        <v>28219.806326113598</v>
      </c>
      <c r="H42" s="420">
        <v>38869</v>
      </c>
      <c r="I42" s="420">
        <v>38869</v>
      </c>
      <c r="J42" s="420">
        <v>48030</v>
      </c>
      <c r="K42" s="444">
        <v>25</v>
      </c>
      <c r="L42" s="444">
        <v>0</v>
      </c>
      <c r="M42" s="310"/>
    </row>
    <row r="43" spans="1:16" s="94" customFormat="1" ht="17.100000000000001" customHeight="1" x14ac:dyDescent="0.25">
      <c r="A43" s="442" t="s">
        <v>1351</v>
      </c>
      <c r="B43" s="410"/>
      <c r="C43" s="410"/>
      <c r="D43" s="416">
        <f>SUM(D44:D45)</f>
        <v>43759.986654045191</v>
      </c>
      <c r="E43" s="416">
        <f>SUM(E44:E45)</f>
        <v>43759.986654045191</v>
      </c>
      <c r="F43" s="416"/>
      <c r="G43" s="416">
        <f>SUM(G44:G45)</f>
        <v>43759.986654045191</v>
      </c>
      <c r="H43" s="200"/>
      <c r="I43" s="200"/>
      <c r="J43" s="200"/>
      <c r="K43" s="200"/>
      <c r="L43" s="200"/>
      <c r="M43" s="310"/>
    </row>
    <row r="44" spans="1:16" s="94" customFormat="1" ht="17.100000000000001" customHeight="1" x14ac:dyDescent="0.25">
      <c r="A44" s="443">
        <v>28</v>
      </c>
      <c r="B44" s="200" t="s">
        <v>561</v>
      </c>
      <c r="C44" s="410" t="s">
        <v>1425</v>
      </c>
      <c r="D44" s="419">
        <v>11482.2306537312</v>
      </c>
      <c r="E44" s="419">
        <v>11482.2306537312</v>
      </c>
      <c r="F44" s="419"/>
      <c r="G44" s="419">
        <v>11482.2306537312</v>
      </c>
      <c r="H44" s="420">
        <v>41487</v>
      </c>
      <c r="I44" s="420">
        <v>41486</v>
      </c>
      <c r="J44" s="420">
        <v>50587</v>
      </c>
      <c r="K44" s="444">
        <v>24</v>
      </c>
      <c r="L44" s="444">
        <v>11</v>
      </c>
      <c r="M44" s="423"/>
      <c r="N44" s="130"/>
      <c r="O44" s="130"/>
      <c r="P44" s="130"/>
    </row>
    <row r="45" spans="1:16" s="94" customFormat="1" ht="17.100000000000001" customHeight="1" x14ac:dyDescent="0.25">
      <c r="A45" s="443">
        <v>29</v>
      </c>
      <c r="B45" s="200" t="s">
        <v>561</v>
      </c>
      <c r="C45" s="410" t="s">
        <v>594</v>
      </c>
      <c r="D45" s="419">
        <v>32277.756000313995</v>
      </c>
      <c r="E45" s="419">
        <v>32277.756000313995</v>
      </c>
      <c r="F45" s="419"/>
      <c r="G45" s="419">
        <v>32277.756000313995</v>
      </c>
      <c r="H45" s="420">
        <v>40392</v>
      </c>
      <c r="I45" s="420">
        <v>40389</v>
      </c>
      <c r="J45" s="420">
        <v>49151</v>
      </c>
      <c r="K45" s="444">
        <v>23</v>
      </c>
      <c r="L45" s="444">
        <v>10</v>
      </c>
      <c r="M45" s="310"/>
    </row>
    <row r="46" spans="1:16" s="94" customFormat="1" ht="17.100000000000001" customHeight="1" x14ac:dyDescent="0.25">
      <c r="A46" s="442" t="s">
        <v>1355</v>
      </c>
      <c r="B46" s="410"/>
      <c r="C46" s="410"/>
      <c r="D46" s="445">
        <f>SUM(D47)</f>
        <v>894.22584662399993</v>
      </c>
      <c r="E46" s="445">
        <f>SUM(E47)</f>
        <v>894.22584662399993</v>
      </c>
      <c r="F46" s="445"/>
      <c r="G46" s="445">
        <f>SUM(G47)</f>
        <v>894.22584662399993</v>
      </c>
      <c r="H46" s="200"/>
      <c r="I46" s="200"/>
      <c r="J46" s="200"/>
      <c r="K46" s="200"/>
      <c r="L46" s="200"/>
      <c r="M46" s="310"/>
    </row>
    <row r="47" spans="1:16" s="94" customFormat="1" ht="17.100000000000001" customHeight="1" x14ac:dyDescent="0.25">
      <c r="A47" s="443">
        <v>31</v>
      </c>
      <c r="B47" s="200" t="s">
        <v>1312</v>
      </c>
      <c r="C47" s="410" t="s">
        <v>1426</v>
      </c>
      <c r="D47" s="419">
        <v>894.22584662399993</v>
      </c>
      <c r="E47" s="419">
        <v>894.22584662399993</v>
      </c>
      <c r="F47" s="419"/>
      <c r="G47" s="419">
        <v>894.22584662399993</v>
      </c>
      <c r="H47" s="420">
        <v>41186</v>
      </c>
      <c r="I47" s="420">
        <v>41185</v>
      </c>
      <c r="J47" s="420">
        <v>50041</v>
      </c>
      <c r="K47" s="444">
        <v>24</v>
      </c>
      <c r="L47" s="444">
        <v>2</v>
      </c>
      <c r="M47" s="310"/>
    </row>
    <row r="48" spans="1:16" s="94" customFormat="1" ht="17.100000000000001" customHeight="1" x14ac:dyDescent="0.25">
      <c r="A48" s="442" t="s">
        <v>1356</v>
      </c>
      <c r="B48" s="410"/>
      <c r="C48" s="410"/>
      <c r="D48" s="445">
        <f>SUM(D49)</f>
        <v>2209.1943774383999</v>
      </c>
      <c r="E48" s="445">
        <f>SUM(E49)</f>
        <v>2209.1943774383999</v>
      </c>
      <c r="F48" s="445"/>
      <c r="G48" s="445">
        <f>SUM(G49)</f>
        <v>2209.1943774383999</v>
      </c>
      <c r="H48" s="200"/>
      <c r="I48" s="200"/>
      <c r="J48" s="200"/>
      <c r="K48" s="200"/>
      <c r="L48" s="200"/>
      <c r="M48" s="310"/>
    </row>
    <row r="49" spans="1:26" s="94" customFormat="1" ht="17.100000000000001" customHeight="1" x14ac:dyDescent="0.25">
      <c r="A49" s="443">
        <v>33</v>
      </c>
      <c r="B49" s="200" t="s">
        <v>1312</v>
      </c>
      <c r="C49" s="418" t="s">
        <v>1427</v>
      </c>
      <c r="D49" s="419">
        <v>2209.1943774383999</v>
      </c>
      <c r="E49" s="419">
        <v>2209.1943774383999</v>
      </c>
      <c r="F49" s="419"/>
      <c r="G49" s="419">
        <v>2209.1943774383999</v>
      </c>
      <c r="H49" s="420">
        <v>41179</v>
      </c>
      <c r="I49" s="420">
        <v>41178</v>
      </c>
      <c r="J49" s="420">
        <v>47774</v>
      </c>
      <c r="K49" s="444">
        <v>18</v>
      </c>
      <c r="L49" s="444">
        <v>0</v>
      </c>
      <c r="M49" s="310"/>
    </row>
    <row r="50" spans="1:26" s="94" customFormat="1" ht="17.100000000000001" customHeight="1" x14ac:dyDescent="0.25">
      <c r="A50" s="442" t="s">
        <v>1359</v>
      </c>
      <c r="B50" s="410"/>
      <c r="C50" s="410"/>
      <c r="D50" s="416">
        <f>SUM(D51:D52)</f>
        <v>10341.057306307201</v>
      </c>
      <c r="E50" s="416">
        <f>SUM(E51:E52)</f>
        <v>10341.057306307201</v>
      </c>
      <c r="F50" s="416"/>
      <c r="G50" s="416">
        <f>SUM(G51:G52)</f>
        <v>10341.057306307201</v>
      </c>
      <c r="H50" s="200"/>
      <c r="I50" s="200"/>
      <c r="J50" s="200"/>
      <c r="K50" s="200"/>
      <c r="L50" s="200"/>
      <c r="M50" s="310"/>
    </row>
    <row r="51" spans="1:26" s="94" customFormat="1" ht="17.100000000000001" customHeight="1" x14ac:dyDescent="0.25">
      <c r="A51" s="443">
        <v>34</v>
      </c>
      <c r="B51" s="200" t="s">
        <v>1312</v>
      </c>
      <c r="C51" s="410" t="s">
        <v>1428</v>
      </c>
      <c r="D51" s="419">
        <v>4796.9499075387994</v>
      </c>
      <c r="E51" s="419">
        <v>4796.9499075387994</v>
      </c>
      <c r="F51" s="419"/>
      <c r="G51" s="419">
        <v>4796.9499075387994</v>
      </c>
      <c r="H51" s="420">
        <v>40939</v>
      </c>
      <c r="I51" s="420">
        <v>40938</v>
      </c>
      <c r="J51" s="420">
        <v>48579</v>
      </c>
      <c r="K51" s="444">
        <v>20</v>
      </c>
      <c r="L51" s="444">
        <v>10</v>
      </c>
      <c r="M51" s="310"/>
    </row>
    <row r="52" spans="1:26" s="94" customFormat="1" ht="17.100000000000001" customHeight="1" x14ac:dyDescent="0.25">
      <c r="A52" s="443">
        <v>36</v>
      </c>
      <c r="B52" s="200" t="s">
        <v>495</v>
      </c>
      <c r="C52" s="410" t="s">
        <v>1429</v>
      </c>
      <c r="D52" s="419">
        <v>5544.1073987684003</v>
      </c>
      <c r="E52" s="419">
        <v>5544.1073987684003</v>
      </c>
      <c r="F52" s="419"/>
      <c r="G52" s="419">
        <v>5544.1073987684003</v>
      </c>
      <c r="H52" s="420">
        <v>42751</v>
      </c>
      <c r="I52" s="420">
        <v>42749</v>
      </c>
      <c r="J52" s="420">
        <v>51517</v>
      </c>
      <c r="K52" s="444">
        <v>24</v>
      </c>
      <c r="L52" s="444">
        <v>0</v>
      </c>
      <c r="M52" s="310"/>
    </row>
    <row r="53" spans="1:26" s="94" customFormat="1" ht="17.100000000000001" customHeight="1" x14ac:dyDescent="0.25">
      <c r="A53" s="442" t="s">
        <v>1372</v>
      </c>
      <c r="B53" s="410"/>
      <c r="C53" s="410"/>
      <c r="D53" s="416">
        <f>SUM(D54:D55)</f>
        <v>33547.746447300793</v>
      </c>
      <c r="E53" s="416">
        <f>SUM(E54:E55)</f>
        <v>33547.746447300793</v>
      </c>
      <c r="F53" s="416"/>
      <c r="G53" s="416">
        <f>SUM(G54:G55)</f>
        <v>33547.746447300793</v>
      </c>
      <c r="H53" s="200"/>
      <c r="I53" s="200"/>
      <c r="J53" s="200"/>
      <c r="K53" s="200"/>
      <c r="L53" s="200"/>
      <c r="M53" s="310"/>
    </row>
    <row r="54" spans="1:26" s="94" customFormat="1" ht="17.100000000000001" customHeight="1" x14ac:dyDescent="0.25">
      <c r="A54" s="443">
        <v>38</v>
      </c>
      <c r="B54" s="200" t="s">
        <v>495</v>
      </c>
      <c r="C54" s="410" t="s">
        <v>1430</v>
      </c>
      <c r="D54" s="419">
        <v>32393.849593489995</v>
      </c>
      <c r="E54" s="419">
        <v>32393.849593489995</v>
      </c>
      <c r="F54" s="419"/>
      <c r="G54" s="419">
        <v>32393.849593489995</v>
      </c>
      <c r="H54" s="420">
        <v>43800</v>
      </c>
      <c r="I54" s="420">
        <v>43799</v>
      </c>
      <c r="J54" s="420">
        <v>53326</v>
      </c>
      <c r="K54" s="444">
        <v>26</v>
      </c>
      <c r="L54" s="444">
        <v>0</v>
      </c>
      <c r="M54" s="310"/>
    </row>
    <row r="55" spans="1:26" s="94" customFormat="1" ht="17.100000000000001" customHeight="1" x14ac:dyDescent="0.25">
      <c r="A55" s="443">
        <v>40</v>
      </c>
      <c r="B55" s="200" t="s">
        <v>1312</v>
      </c>
      <c r="C55" s="410" t="s">
        <v>1431</v>
      </c>
      <c r="D55" s="419">
        <v>1153.8968538107999</v>
      </c>
      <c r="E55" s="419">
        <v>1153.8968538107999</v>
      </c>
      <c r="F55" s="419"/>
      <c r="G55" s="419">
        <v>1153.8968538107999</v>
      </c>
      <c r="H55" s="420">
        <v>43099</v>
      </c>
      <c r="I55" s="420">
        <v>43069</v>
      </c>
      <c r="J55" s="420">
        <v>50769</v>
      </c>
      <c r="K55" s="444">
        <v>21</v>
      </c>
      <c r="L55" s="444">
        <v>0</v>
      </c>
      <c r="M55" s="310"/>
    </row>
    <row r="56" spans="1:26" s="94" customFormat="1" ht="17.100000000000001" customHeight="1" x14ac:dyDescent="0.25">
      <c r="A56" s="442" t="s">
        <v>1373</v>
      </c>
      <c r="B56" s="410"/>
      <c r="C56" s="410"/>
      <c r="D56" s="416">
        <f>SUM(D57:D58)</f>
        <v>37215.356982671998</v>
      </c>
      <c r="E56" s="416">
        <f>SUM(E57:E58)</f>
        <v>37215.356982671998</v>
      </c>
      <c r="F56" s="416"/>
      <c r="G56" s="416">
        <f>SUM(G57:G58)</f>
        <v>37215.356982671998</v>
      </c>
      <c r="H56" s="200"/>
      <c r="I56" s="200"/>
      <c r="J56" s="200"/>
      <c r="K56" s="200"/>
      <c r="L56" s="200"/>
      <c r="M56" s="310"/>
    </row>
    <row r="57" spans="1:26" s="94" customFormat="1" ht="17.100000000000001" customHeight="1" x14ac:dyDescent="0.25">
      <c r="A57" s="443">
        <v>42</v>
      </c>
      <c r="B57" s="200" t="s">
        <v>495</v>
      </c>
      <c r="C57" s="410" t="s">
        <v>1319</v>
      </c>
      <c r="D57" s="419">
        <v>20360.623735966798</v>
      </c>
      <c r="E57" s="419">
        <v>20360.623735966798</v>
      </c>
      <c r="F57" s="419"/>
      <c r="G57" s="419">
        <v>20360.623735966798</v>
      </c>
      <c r="H57" s="420">
        <v>43496</v>
      </c>
      <c r="I57" s="420">
        <v>43467</v>
      </c>
      <c r="J57" s="420">
        <v>53330</v>
      </c>
      <c r="K57" s="444">
        <v>27</v>
      </c>
      <c r="L57" s="444">
        <v>0</v>
      </c>
      <c r="M57" s="310"/>
    </row>
    <row r="58" spans="1:26" s="94" customFormat="1" ht="17.100000000000001" customHeight="1" x14ac:dyDescent="0.25">
      <c r="A58" s="443">
        <v>43</v>
      </c>
      <c r="B58" s="200" t="s">
        <v>495</v>
      </c>
      <c r="C58" s="410" t="s">
        <v>1320</v>
      </c>
      <c r="D58" s="419">
        <v>16854.7332467052</v>
      </c>
      <c r="E58" s="419">
        <v>16854.7332467052</v>
      </c>
      <c r="F58" s="419"/>
      <c r="G58" s="419">
        <v>16854.7332467052</v>
      </c>
      <c r="H58" s="420">
        <v>43556</v>
      </c>
      <c r="I58" s="420">
        <v>43554</v>
      </c>
      <c r="J58" s="420">
        <v>53447</v>
      </c>
      <c r="K58" s="444">
        <v>27</v>
      </c>
      <c r="L58" s="444">
        <v>0</v>
      </c>
      <c r="M58" s="310"/>
    </row>
    <row r="59" spans="1:26" s="94" customFormat="1" ht="17.100000000000001" customHeight="1" x14ac:dyDescent="0.25">
      <c r="A59" s="442" t="s">
        <v>1376</v>
      </c>
      <c r="B59" s="418"/>
      <c r="C59" s="410"/>
      <c r="D59" s="421">
        <f>SUM(D60:D61)</f>
        <v>113783.66703977239</v>
      </c>
      <c r="E59" s="421">
        <f t="shared" ref="E59:G59" si="0">SUM(E60:E61)</f>
        <v>113783.66703977239</v>
      </c>
      <c r="F59" s="421"/>
      <c r="G59" s="421">
        <f t="shared" si="0"/>
        <v>113783.66703977239</v>
      </c>
      <c r="H59" s="200"/>
      <c r="I59" s="200"/>
      <c r="J59" s="200"/>
      <c r="K59" s="200"/>
      <c r="L59" s="200"/>
      <c r="M59" s="310"/>
    </row>
    <row r="60" spans="1:26" s="94" customFormat="1" ht="17.100000000000001" customHeight="1" x14ac:dyDescent="0.25">
      <c r="A60" s="443">
        <v>45</v>
      </c>
      <c r="B60" s="200" t="s">
        <v>495</v>
      </c>
      <c r="C60" s="418" t="s">
        <v>1321</v>
      </c>
      <c r="D60" s="419">
        <v>13038.135594211199</v>
      </c>
      <c r="E60" s="419">
        <v>13038.135594211199</v>
      </c>
      <c r="F60" s="419"/>
      <c r="G60" s="419">
        <v>13038.135594211199</v>
      </c>
      <c r="H60" s="420">
        <v>43860</v>
      </c>
      <c r="I60" s="420">
        <v>43831</v>
      </c>
      <c r="J60" s="420">
        <v>53509</v>
      </c>
      <c r="K60" s="444">
        <v>26</v>
      </c>
      <c r="L60" s="444">
        <v>6</v>
      </c>
      <c r="M60" s="310"/>
    </row>
    <row r="61" spans="1:26" s="94" customFormat="1" ht="17.100000000000001" customHeight="1" x14ac:dyDescent="0.25">
      <c r="A61" s="200">
        <v>303</v>
      </c>
      <c r="B61" s="200" t="s">
        <v>1380</v>
      </c>
      <c r="C61" s="446" t="s">
        <v>1465</v>
      </c>
      <c r="D61" s="419">
        <v>100745.5314455612</v>
      </c>
      <c r="E61" s="419">
        <v>100745.5314455612</v>
      </c>
      <c r="F61" s="419"/>
      <c r="G61" s="419">
        <v>100745.5314455612</v>
      </c>
      <c r="H61" s="420">
        <v>44710</v>
      </c>
      <c r="I61" s="420">
        <v>44709</v>
      </c>
      <c r="J61" s="420">
        <v>53841</v>
      </c>
      <c r="K61" s="444">
        <v>25</v>
      </c>
      <c r="L61" s="444">
        <v>0</v>
      </c>
      <c r="M61" s="310"/>
    </row>
    <row r="62" spans="1:26" s="94" customFormat="1" ht="17.100000000000001" customHeight="1" x14ac:dyDescent="0.25">
      <c r="A62" s="442" t="s">
        <v>1392</v>
      </c>
      <c r="B62" s="418"/>
      <c r="C62" s="410"/>
      <c r="D62" s="421">
        <f>SUM(D63:D63)</f>
        <v>6063.712605205199</v>
      </c>
      <c r="E62" s="421">
        <f>SUM(E63:E63)</f>
        <v>6063.712605205199</v>
      </c>
      <c r="F62" s="421"/>
      <c r="G62" s="421">
        <f>SUM(G63:G63)</f>
        <v>6063.712605205199</v>
      </c>
      <c r="H62" s="200"/>
      <c r="I62" s="200"/>
      <c r="J62" s="200"/>
      <c r="K62" s="200"/>
      <c r="L62" s="200"/>
      <c r="M62" s="310"/>
    </row>
    <row r="63" spans="1:26" s="94" customFormat="1" ht="17.100000000000001" customHeight="1" thickBot="1" x14ac:dyDescent="0.3">
      <c r="A63" s="447">
        <v>49</v>
      </c>
      <c r="B63" s="447" t="s">
        <v>1312</v>
      </c>
      <c r="C63" s="448" t="s">
        <v>1432</v>
      </c>
      <c r="D63" s="449">
        <v>6063.712605205199</v>
      </c>
      <c r="E63" s="449">
        <v>6063.712605205199</v>
      </c>
      <c r="F63" s="449"/>
      <c r="G63" s="449">
        <v>6063.712605205199</v>
      </c>
      <c r="H63" s="450">
        <v>44287</v>
      </c>
      <c r="I63" s="450">
        <v>44285</v>
      </c>
      <c r="J63" s="450">
        <v>51622</v>
      </c>
      <c r="K63" s="451">
        <v>20</v>
      </c>
      <c r="L63" s="451">
        <v>0</v>
      </c>
      <c r="M63" s="310"/>
    </row>
    <row r="64" spans="1:26" s="88" customFormat="1" ht="13.5" customHeight="1" x14ac:dyDescent="0.25">
      <c r="A64" s="239" t="s">
        <v>1410</v>
      </c>
      <c r="B64" s="423"/>
      <c r="C64" s="423"/>
      <c r="D64" s="433"/>
      <c r="E64" s="433"/>
      <c r="F64" s="433"/>
      <c r="G64" s="433"/>
      <c r="H64" s="432"/>
      <c r="I64" s="432"/>
      <c r="J64" s="434"/>
      <c r="K64" s="435"/>
      <c r="L64" s="435"/>
      <c r="M64" s="310"/>
      <c r="N64" s="94"/>
      <c r="O64" s="94"/>
      <c r="P64" s="94"/>
      <c r="Q64" s="94"/>
      <c r="R64" s="94"/>
      <c r="S64" s="94"/>
      <c r="T64" s="94"/>
      <c r="U64" s="94"/>
      <c r="V64" s="94"/>
      <c r="W64" s="94"/>
      <c r="X64" s="94"/>
      <c r="Y64" s="94"/>
      <c r="Z64" s="94"/>
    </row>
    <row r="65" spans="1:26" s="73" customFormat="1" ht="12.95" customHeight="1" x14ac:dyDescent="0.25">
      <c r="A65" s="514" t="s">
        <v>1433</v>
      </c>
      <c r="B65" s="514"/>
      <c r="C65" s="514"/>
      <c r="D65" s="514"/>
      <c r="E65" s="514"/>
      <c r="F65" s="514"/>
      <c r="G65" s="514"/>
      <c r="H65" s="514"/>
      <c r="I65" s="514"/>
      <c r="J65" s="514"/>
      <c r="K65" s="514"/>
      <c r="L65" s="514"/>
      <c r="M65" s="310"/>
      <c r="N65" s="92"/>
      <c r="O65" s="92"/>
      <c r="P65" s="92"/>
      <c r="Q65" s="92"/>
      <c r="R65" s="92"/>
      <c r="S65" s="92"/>
      <c r="T65" s="92"/>
      <c r="U65" s="92"/>
      <c r="V65" s="92"/>
      <c r="W65" s="92"/>
      <c r="X65" s="92"/>
      <c r="Y65" s="92"/>
      <c r="Z65" s="92"/>
    </row>
    <row r="66" spans="1:26" s="73" customFormat="1" ht="12.95" customHeight="1" x14ac:dyDescent="0.25">
      <c r="A66" s="520" t="s">
        <v>1483</v>
      </c>
      <c r="B66" s="520"/>
      <c r="C66" s="520"/>
      <c r="D66" s="520"/>
      <c r="E66" s="520"/>
      <c r="F66" s="520"/>
      <c r="G66" s="520"/>
      <c r="H66" s="520"/>
      <c r="I66" s="520"/>
      <c r="J66" s="520"/>
      <c r="K66" s="520"/>
      <c r="L66" s="431"/>
      <c r="M66" s="310"/>
      <c r="N66" s="92"/>
      <c r="O66" s="92"/>
      <c r="P66" s="92"/>
      <c r="Q66" s="92"/>
      <c r="R66" s="92"/>
      <c r="S66" s="92"/>
      <c r="T66" s="92"/>
      <c r="U66" s="92"/>
      <c r="V66" s="92"/>
      <c r="W66" s="92"/>
      <c r="X66" s="92"/>
      <c r="Y66" s="92"/>
      <c r="Z66" s="92"/>
    </row>
    <row r="67" spans="1:26" s="73" customFormat="1" ht="12.95" customHeight="1" x14ac:dyDescent="0.25">
      <c r="A67" s="423" t="s">
        <v>1434</v>
      </c>
      <c r="B67" s="423"/>
      <c r="C67" s="423"/>
      <c r="D67" s="423"/>
      <c r="E67" s="423"/>
      <c r="F67" s="423"/>
      <c r="G67" s="423"/>
      <c r="H67" s="423"/>
      <c r="I67" s="423"/>
      <c r="J67" s="423"/>
      <c r="K67" s="428"/>
      <c r="L67" s="431"/>
      <c r="M67" s="310"/>
      <c r="N67" s="92"/>
      <c r="O67" s="92"/>
      <c r="P67" s="92"/>
      <c r="Q67" s="92"/>
      <c r="R67" s="92"/>
      <c r="S67" s="92"/>
      <c r="T67" s="92"/>
      <c r="U67" s="92"/>
      <c r="V67" s="92"/>
      <c r="W67" s="92"/>
      <c r="X67" s="92"/>
      <c r="Y67" s="92"/>
      <c r="Z67" s="92"/>
    </row>
    <row r="68" spans="1:26" s="73" customFormat="1" ht="12.95" customHeight="1" x14ac:dyDescent="0.25">
      <c r="A68" s="514" t="s">
        <v>1435</v>
      </c>
      <c r="B68" s="514"/>
      <c r="C68" s="514"/>
      <c r="D68" s="514"/>
      <c r="E68" s="514"/>
      <c r="F68" s="514"/>
      <c r="G68" s="514"/>
      <c r="H68" s="514"/>
      <c r="I68" s="514"/>
      <c r="J68" s="514"/>
      <c r="K68" s="514"/>
      <c r="L68" s="514"/>
      <c r="M68" s="310"/>
      <c r="N68" s="92"/>
      <c r="O68" s="92"/>
      <c r="P68" s="92"/>
      <c r="Q68" s="92"/>
      <c r="R68" s="92"/>
      <c r="S68" s="92"/>
      <c r="T68" s="92"/>
      <c r="U68" s="92"/>
      <c r="V68" s="92"/>
      <c r="W68" s="92"/>
      <c r="X68" s="92"/>
      <c r="Y68" s="92"/>
      <c r="Z68" s="92"/>
    </row>
    <row r="69" spans="1:26" s="73" customFormat="1" ht="12.95" customHeight="1" x14ac:dyDescent="0.25">
      <c r="A69" s="515" t="s">
        <v>775</v>
      </c>
      <c r="B69" s="515"/>
      <c r="C69" s="515"/>
      <c r="D69" s="515"/>
      <c r="E69" s="515"/>
      <c r="F69" s="515"/>
      <c r="G69" s="515"/>
      <c r="H69" s="515"/>
      <c r="I69" s="515"/>
      <c r="J69" s="515"/>
      <c r="K69" s="515"/>
      <c r="L69" s="400"/>
      <c r="M69" s="310"/>
      <c r="N69" s="92"/>
      <c r="O69" s="92"/>
      <c r="P69" s="92"/>
      <c r="Q69" s="92"/>
      <c r="R69" s="92"/>
      <c r="S69" s="92"/>
      <c r="T69" s="92"/>
      <c r="U69" s="92"/>
      <c r="V69" s="92"/>
      <c r="W69" s="92"/>
      <c r="X69" s="92"/>
      <c r="Y69" s="92"/>
      <c r="Z69" s="92"/>
    </row>
    <row r="70" spans="1:26" s="88" customFormat="1" ht="12.75" customHeight="1" x14ac:dyDescent="0.25">
      <c r="A70" s="254"/>
      <c r="B70" s="310"/>
      <c r="C70" s="310"/>
      <c r="D70" s="436"/>
      <c r="E70" s="432"/>
      <c r="F70" s="432"/>
      <c r="G70" s="432"/>
      <c r="H70" s="432"/>
      <c r="I70" s="432"/>
      <c r="J70" s="437"/>
      <c r="K70" s="437"/>
      <c r="L70" s="400"/>
      <c r="M70" s="310"/>
      <c r="N70" s="94"/>
      <c r="O70" s="94"/>
      <c r="P70" s="94"/>
      <c r="Q70" s="94"/>
      <c r="R70" s="94"/>
      <c r="S70" s="94"/>
      <c r="T70" s="94"/>
      <c r="U70" s="94"/>
      <c r="V70" s="94"/>
      <c r="W70" s="94"/>
      <c r="X70" s="94"/>
      <c r="Y70" s="94"/>
      <c r="Z70" s="94"/>
    </row>
    <row r="71" spans="1:26" s="88" customFormat="1" ht="12.75" customHeight="1" x14ac:dyDescent="0.25">
      <c r="A71" s="438"/>
      <c r="B71" s="310"/>
      <c r="C71" s="310"/>
      <c r="D71" s="436"/>
      <c r="E71" s="432"/>
      <c r="F71" s="432"/>
      <c r="G71" s="432"/>
      <c r="H71" s="432"/>
      <c r="I71" s="432"/>
      <c r="J71" s="437"/>
      <c r="K71" s="437"/>
      <c r="L71" s="400"/>
      <c r="M71" s="310"/>
      <c r="N71" s="94"/>
      <c r="O71" s="94"/>
      <c r="P71" s="94"/>
      <c r="Q71" s="94"/>
      <c r="R71" s="94"/>
      <c r="S71" s="94"/>
      <c r="T71" s="94"/>
      <c r="U71" s="94"/>
      <c r="V71" s="94"/>
      <c r="W71" s="94"/>
      <c r="X71" s="94"/>
      <c r="Y71" s="94"/>
      <c r="Z71" s="94"/>
    </row>
    <row r="72" spans="1:26" s="88" customFormat="1" ht="12.75" customHeight="1" x14ac:dyDescent="0.25">
      <c r="A72" s="438"/>
      <c r="B72" s="310"/>
      <c r="C72" s="310"/>
      <c r="D72" s="436"/>
      <c r="E72" s="432"/>
      <c r="F72" s="432"/>
      <c r="G72" s="432"/>
      <c r="H72" s="432"/>
      <c r="I72" s="432"/>
      <c r="J72" s="437"/>
      <c r="K72" s="437"/>
      <c r="L72" s="400"/>
      <c r="M72" s="310"/>
      <c r="N72" s="94"/>
      <c r="O72" s="94"/>
      <c r="P72" s="94"/>
      <c r="Q72" s="94"/>
      <c r="R72" s="94"/>
      <c r="S72" s="94"/>
      <c r="T72" s="94"/>
      <c r="U72" s="94"/>
      <c r="V72" s="94"/>
      <c r="W72" s="94"/>
      <c r="X72" s="94"/>
      <c r="Y72" s="94"/>
      <c r="Z72" s="94"/>
    </row>
    <row r="73" spans="1:26" s="88" customFormat="1" ht="12.75" customHeight="1" x14ac:dyDescent="0.25">
      <c r="A73" s="438"/>
      <c r="B73" s="310"/>
      <c r="C73" s="310"/>
      <c r="D73" s="436"/>
      <c r="E73" s="432"/>
      <c r="F73" s="432"/>
      <c r="G73" s="432"/>
      <c r="H73" s="432"/>
      <c r="I73" s="432"/>
      <c r="J73" s="437"/>
      <c r="K73" s="437"/>
      <c r="L73" s="400"/>
      <c r="M73" s="310"/>
      <c r="N73" s="94"/>
      <c r="O73" s="94"/>
      <c r="P73" s="94"/>
      <c r="Q73" s="94"/>
      <c r="R73" s="94"/>
      <c r="S73" s="94"/>
      <c r="T73" s="94"/>
      <c r="U73" s="94"/>
      <c r="V73" s="94"/>
      <c r="W73" s="94"/>
      <c r="X73" s="94"/>
      <c r="Y73" s="94"/>
      <c r="Z73" s="94"/>
    </row>
    <row r="74" spans="1:26" s="88" customFormat="1" ht="12.75" customHeight="1" x14ac:dyDescent="0.25">
      <c r="A74" s="438"/>
      <c r="B74" s="310"/>
      <c r="C74" s="310"/>
      <c r="D74" s="436"/>
      <c r="E74" s="432"/>
      <c r="F74" s="432"/>
      <c r="G74" s="432"/>
      <c r="H74" s="432"/>
      <c r="I74" s="432"/>
      <c r="J74" s="437"/>
      <c r="K74" s="437"/>
      <c r="L74" s="400"/>
      <c r="M74" s="310"/>
      <c r="N74" s="94"/>
      <c r="O74" s="94"/>
      <c r="P74" s="94"/>
      <c r="Q74" s="94"/>
      <c r="R74" s="94"/>
      <c r="S74" s="94"/>
      <c r="T74" s="94"/>
      <c r="U74" s="94"/>
      <c r="V74" s="94"/>
      <c r="W74" s="94"/>
      <c r="X74" s="94"/>
      <c r="Y74" s="94"/>
      <c r="Z74" s="94"/>
    </row>
    <row r="75" spans="1:26" s="88" customFormat="1" ht="12.75" customHeight="1" x14ac:dyDescent="0.25">
      <c r="A75" s="438"/>
      <c r="B75" s="310"/>
      <c r="C75" s="310"/>
      <c r="D75" s="436"/>
      <c r="E75" s="432"/>
      <c r="F75" s="432"/>
      <c r="G75" s="432"/>
      <c r="H75" s="432"/>
      <c r="I75" s="432"/>
      <c r="J75" s="437"/>
      <c r="K75" s="437"/>
      <c r="L75" s="400"/>
      <c r="M75" s="310"/>
      <c r="N75" s="94"/>
      <c r="O75" s="94"/>
      <c r="P75" s="94"/>
      <c r="Q75" s="94"/>
      <c r="R75" s="94"/>
      <c r="S75" s="94"/>
      <c r="T75" s="94"/>
      <c r="U75" s="94"/>
      <c r="V75" s="94"/>
      <c r="W75" s="94"/>
      <c r="X75" s="94"/>
      <c r="Y75" s="94"/>
      <c r="Z75" s="94"/>
    </row>
    <row r="76" spans="1:26" s="88" customFormat="1" ht="13.5" x14ac:dyDescent="0.25">
      <c r="A76" s="438"/>
      <c r="B76" s="310"/>
      <c r="C76" s="310"/>
      <c r="D76" s="436"/>
      <c r="E76" s="432"/>
      <c r="F76" s="432"/>
      <c r="G76" s="432"/>
      <c r="H76" s="432"/>
      <c r="I76" s="432"/>
      <c r="J76" s="437"/>
      <c r="K76" s="437"/>
      <c r="L76" s="400"/>
      <c r="M76" s="310"/>
      <c r="N76" s="94"/>
      <c r="O76" s="94"/>
      <c r="P76" s="94"/>
      <c r="Q76" s="94"/>
      <c r="R76" s="94"/>
      <c r="S76" s="94"/>
      <c r="T76" s="94"/>
      <c r="U76" s="94"/>
      <c r="V76" s="94"/>
      <c r="W76" s="94"/>
      <c r="X76" s="94"/>
      <c r="Y76" s="94"/>
      <c r="Z76" s="94"/>
    </row>
    <row r="77" spans="1:26" s="88" customFormat="1" ht="13.5" x14ac:dyDescent="0.25">
      <c r="A77" s="438"/>
      <c r="B77" s="438"/>
      <c r="C77" s="310"/>
      <c r="D77" s="436"/>
      <c r="E77" s="439"/>
      <c r="F77" s="439"/>
      <c r="G77" s="439"/>
      <c r="H77" s="439"/>
      <c r="I77" s="439"/>
      <c r="J77" s="439"/>
      <c r="K77" s="440"/>
      <c r="L77" s="400"/>
      <c r="M77" s="310"/>
      <c r="N77" s="94"/>
      <c r="O77" s="94"/>
      <c r="P77" s="94"/>
      <c r="Q77" s="94"/>
      <c r="R77" s="94"/>
      <c r="S77" s="94"/>
      <c r="T77" s="94"/>
      <c r="U77" s="94"/>
      <c r="V77" s="94"/>
      <c r="W77" s="94"/>
      <c r="X77" s="94"/>
      <c r="Y77" s="94"/>
      <c r="Z77" s="94"/>
    </row>
    <row r="78" spans="1:26" s="88" customFormat="1" ht="13.5" x14ac:dyDescent="0.25">
      <c r="A78" s="526"/>
      <c r="B78" s="526"/>
      <c r="C78" s="527"/>
      <c r="D78" s="527"/>
      <c r="E78" s="527"/>
      <c r="F78" s="527"/>
      <c r="G78" s="527"/>
      <c r="H78" s="527"/>
      <c r="I78" s="527"/>
      <c r="J78" s="527"/>
      <c r="K78" s="527"/>
      <c r="L78" s="400"/>
      <c r="M78" s="310"/>
      <c r="N78" s="94"/>
      <c r="O78" s="94"/>
      <c r="P78" s="94"/>
      <c r="Q78" s="94"/>
      <c r="R78" s="94"/>
      <c r="S78" s="94"/>
      <c r="T78" s="94"/>
      <c r="U78" s="94"/>
      <c r="V78" s="94"/>
      <c r="W78" s="94"/>
      <c r="X78" s="94"/>
      <c r="Y78" s="94"/>
      <c r="Z78" s="94"/>
    </row>
    <row r="79" spans="1:26" s="88" customFormat="1" ht="13.5" x14ac:dyDescent="0.25">
      <c r="A79" s="254"/>
      <c r="B79" s="254"/>
      <c r="C79" s="310"/>
      <c r="D79" s="436"/>
      <c r="E79" s="310"/>
      <c r="F79" s="310"/>
      <c r="G79" s="310"/>
      <c r="H79" s="310"/>
      <c r="I79" s="310"/>
      <c r="J79" s="310"/>
      <c r="K79" s="400"/>
      <c r="L79" s="400"/>
      <c r="M79" s="310"/>
      <c r="N79" s="94"/>
      <c r="O79" s="94"/>
      <c r="P79" s="94"/>
      <c r="Q79" s="94"/>
      <c r="R79" s="94"/>
      <c r="S79" s="94"/>
      <c r="T79" s="94"/>
      <c r="U79" s="94"/>
      <c r="V79" s="94"/>
      <c r="W79" s="94"/>
      <c r="X79" s="94"/>
      <c r="Y79" s="94"/>
      <c r="Z79" s="94"/>
    </row>
    <row r="80" spans="1:26" s="88" customFormat="1" ht="13.5" x14ac:dyDescent="0.25">
      <c r="A80" s="254"/>
      <c r="B80" s="254"/>
      <c r="C80" s="254"/>
      <c r="D80" s="429"/>
      <c r="E80" s="254"/>
      <c r="F80" s="254"/>
      <c r="G80" s="254"/>
      <c r="H80" s="254"/>
      <c r="I80" s="254"/>
      <c r="J80" s="254"/>
      <c r="K80" s="237"/>
      <c r="L80" s="400"/>
      <c r="M80" s="310"/>
      <c r="N80" s="94"/>
      <c r="O80" s="94"/>
      <c r="P80" s="94"/>
      <c r="Q80" s="94"/>
      <c r="R80" s="94"/>
      <c r="S80" s="94"/>
      <c r="T80" s="94"/>
      <c r="U80" s="94"/>
      <c r="V80" s="94"/>
      <c r="W80" s="94"/>
      <c r="X80" s="94"/>
      <c r="Y80" s="94"/>
      <c r="Z80" s="94"/>
    </row>
    <row r="81" spans="1:26" s="88" customFormat="1" ht="13.5" x14ac:dyDescent="0.25">
      <c r="A81" s="254"/>
      <c r="B81" s="254"/>
      <c r="C81" s="254"/>
      <c r="D81" s="429"/>
      <c r="E81" s="254"/>
      <c r="F81" s="254"/>
      <c r="G81" s="254"/>
      <c r="H81" s="254"/>
      <c r="I81" s="254"/>
      <c r="J81" s="254"/>
      <c r="K81" s="237"/>
      <c r="L81" s="400"/>
      <c r="M81" s="310"/>
      <c r="N81" s="94"/>
      <c r="O81" s="94"/>
      <c r="P81" s="94"/>
      <c r="Q81" s="94"/>
      <c r="R81" s="94"/>
      <c r="S81" s="94"/>
      <c r="T81" s="94"/>
      <c r="U81" s="94"/>
      <c r="V81" s="94"/>
      <c r="W81" s="94"/>
      <c r="X81" s="94"/>
      <c r="Y81" s="94"/>
      <c r="Z81" s="94"/>
    </row>
    <row r="82" spans="1:26" s="88" customFormat="1" ht="13.5" x14ac:dyDescent="0.25">
      <c r="A82" s="254"/>
      <c r="B82" s="254"/>
      <c r="C82" s="254"/>
      <c r="D82" s="429"/>
      <c r="E82" s="254"/>
      <c r="F82" s="254"/>
      <c r="G82" s="254"/>
      <c r="H82" s="254"/>
      <c r="I82" s="254"/>
      <c r="J82" s="254"/>
      <c r="K82" s="237"/>
      <c r="L82" s="400"/>
      <c r="M82" s="310"/>
      <c r="N82" s="94"/>
      <c r="O82" s="94"/>
      <c r="P82" s="94"/>
      <c r="Q82" s="94"/>
      <c r="R82" s="94"/>
      <c r="S82" s="94"/>
      <c r="T82" s="94"/>
      <c r="U82" s="94"/>
      <c r="V82" s="94"/>
      <c r="W82" s="94"/>
      <c r="X82" s="94"/>
      <c r="Y82" s="94"/>
      <c r="Z82" s="94"/>
    </row>
    <row r="83" spans="1:26" s="88" customFormat="1" ht="13.5" x14ac:dyDescent="0.25">
      <c r="A83" s="254"/>
      <c r="B83" s="254"/>
      <c r="C83" s="254"/>
      <c r="D83" s="429"/>
      <c r="E83" s="254"/>
      <c r="F83" s="254"/>
      <c r="G83" s="254"/>
      <c r="H83" s="254"/>
      <c r="I83" s="254"/>
      <c r="J83" s="254"/>
      <c r="K83" s="237"/>
      <c r="L83" s="400"/>
      <c r="M83" s="310"/>
      <c r="N83" s="94"/>
      <c r="O83" s="94"/>
      <c r="P83" s="94"/>
      <c r="Q83" s="94"/>
      <c r="R83" s="94"/>
      <c r="S83" s="94"/>
      <c r="T83" s="94"/>
      <c r="U83" s="94"/>
      <c r="V83" s="94"/>
      <c r="W83" s="94"/>
      <c r="X83" s="94"/>
      <c r="Y83" s="94"/>
      <c r="Z83" s="94"/>
    </row>
    <row r="84" spans="1:26" s="88" customFormat="1" ht="13.5" x14ac:dyDescent="0.25">
      <c r="A84" s="254"/>
      <c r="B84" s="254"/>
      <c r="C84" s="254"/>
      <c r="D84" s="429"/>
      <c r="E84" s="254"/>
      <c r="F84" s="254"/>
      <c r="G84" s="254"/>
      <c r="H84" s="254"/>
      <c r="I84" s="254"/>
      <c r="J84" s="254"/>
      <c r="K84" s="237"/>
      <c r="L84" s="400"/>
      <c r="M84" s="310"/>
      <c r="N84" s="94"/>
      <c r="O84" s="94"/>
      <c r="P84" s="94"/>
      <c r="Q84" s="94"/>
      <c r="R84" s="94"/>
      <c r="S84" s="94"/>
      <c r="T84" s="94"/>
      <c r="U84" s="94"/>
      <c r="V84" s="94"/>
      <c r="W84" s="94"/>
      <c r="X84" s="94"/>
      <c r="Y84" s="94"/>
      <c r="Z84" s="94"/>
    </row>
    <row r="85" spans="1:26" s="88" customFormat="1" ht="13.5" x14ac:dyDescent="0.25">
      <c r="A85" s="254"/>
      <c r="B85" s="254"/>
      <c r="C85" s="254"/>
      <c r="D85" s="429"/>
      <c r="E85" s="254"/>
      <c r="F85" s="254"/>
      <c r="G85" s="254"/>
      <c r="H85" s="254"/>
      <c r="I85" s="254"/>
      <c r="J85" s="254"/>
      <c r="K85" s="237"/>
      <c r="L85" s="400"/>
      <c r="M85" s="310"/>
      <c r="N85" s="94"/>
      <c r="O85" s="94"/>
      <c r="P85" s="94"/>
      <c r="Q85" s="94"/>
      <c r="R85" s="94"/>
      <c r="S85" s="94"/>
      <c r="T85" s="94"/>
      <c r="U85" s="94"/>
      <c r="V85" s="94"/>
      <c r="W85" s="94"/>
      <c r="X85" s="94"/>
      <c r="Y85" s="94"/>
      <c r="Z85" s="94"/>
    </row>
    <row r="86" spans="1:26" s="88" customFormat="1" ht="12.75" customHeight="1" x14ac:dyDescent="0.25">
      <c r="A86" s="254"/>
      <c r="B86" s="254"/>
      <c r="C86" s="254"/>
      <c r="D86" s="429"/>
      <c r="E86" s="254"/>
      <c r="F86" s="254"/>
      <c r="G86" s="254"/>
      <c r="H86" s="254"/>
      <c r="I86" s="254"/>
      <c r="J86" s="254"/>
      <c r="K86" s="237"/>
      <c r="L86" s="400"/>
      <c r="M86" s="310"/>
      <c r="N86" s="94"/>
      <c r="O86" s="94"/>
      <c r="P86" s="94"/>
      <c r="Q86" s="94"/>
      <c r="R86" s="94"/>
      <c r="S86" s="94"/>
      <c r="T86" s="94"/>
      <c r="U86" s="94"/>
      <c r="V86" s="94"/>
      <c r="W86" s="94"/>
      <c r="X86" s="94"/>
      <c r="Y86" s="94"/>
      <c r="Z86" s="94"/>
    </row>
    <row r="87" spans="1:26" s="88" customFormat="1" ht="12.75" customHeight="1" x14ac:dyDescent="0.25">
      <c r="A87" s="254"/>
      <c r="B87" s="254"/>
      <c r="C87" s="254"/>
      <c r="D87" s="429"/>
      <c r="E87" s="254"/>
      <c r="F87" s="254"/>
      <c r="G87" s="254"/>
      <c r="H87" s="254"/>
      <c r="I87" s="254"/>
      <c r="J87" s="254"/>
      <c r="K87" s="237"/>
      <c r="L87" s="400"/>
      <c r="M87" s="310"/>
      <c r="N87" s="94"/>
      <c r="O87" s="94"/>
      <c r="P87" s="94"/>
      <c r="Q87" s="94"/>
      <c r="R87" s="94"/>
      <c r="S87" s="94"/>
      <c r="T87" s="94"/>
      <c r="U87" s="94"/>
      <c r="V87" s="94"/>
      <c r="W87" s="94"/>
      <c r="X87" s="94"/>
      <c r="Y87" s="94"/>
      <c r="Z87" s="94"/>
    </row>
    <row r="88" spans="1:26" s="88" customFormat="1" ht="12.75" customHeight="1" x14ac:dyDescent="0.25">
      <c r="A88" s="254"/>
      <c r="B88" s="254"/>
      <c r="C88" s="254"/>
      <c r="D88" s="429"/>
      <c r="E88" s="254"/>
      <c r="F88" s="254"/>
      <c r="G88" s="254"/>
      <c r="H88" s="254"/>
      <c r="I88" s="254"/>
      <c r="J88" s="254"/>
      <c r="K88" s="237"/>
      <c r="L88" s="400"/>
      <c r="M88" s="310"/>
      <c r="N88" s="94"/>
      <c r="O88" s="94"/>
      <c r="P88" s="94"/>
      <c r="Q88" s="94"/>
      <c r="R88" s="94"/>
      <c r="S88" s="94"/>
      <c r="T88" s="94"/>
      <c r="U88" s="94"/>
      <c r="V88" s="94"/>
      <c r="W88" s="94"/>
      <c r="X88" s="94"/>
      <c r="Y88" s="94"/>
      <c r="Z88" s="94"/>
    </row>
    <row r="89" spans="1:26" s="88" customFormat="1" ht="12.75" customHeight="1" x14ac:dyDescent="0.25">
      <c r="A89" s="254"/>
      <c r="B89" s="254"/>
      <c r="C89" s="254"/>
      <c r="D89" s="429"/>
      <c r="E89" s="254"/>
      <c r="F89" s="254"/>
      <c r="G89" s="254"/>
      <c r="H89" s="254"/>
      <c r="I89" s="254"/>
      <c r="J89" s="254"/>
      <c r="K89" s="237"/>
      <c r="L89" s="400"/>
      <c r="M89" s="310"/>
      <c r="N89" s="94"/>
      <c r="O89" s="94"/>
      <c r="P89" s="94"/>
      <c r="Q89" s="94"/>
      <c r="R89" s="94"/>
      <c r="S89" s="94"/>
      <c r="T89" s="94"/>
      <c r="U89" s="94"/>
      <c r="V89" s="94"/>
      <c r="W89" s="94"/>
      <c r="X89" s="94"/>
      <c r="Y89" s="94"/>
      <c r="Z89" s="94"/>
    </row>
    <row r="90" spans="1:26" s="88" customFormat="1" ht="12.75" customHeight="1" x14ac:dyDescent="0.25">
      <c r="A90" s="254"/>
      <c r="B90" s="254"/>
      <c r="C90" s="254"/>
      <c r="D90" s="429"/>
      <c r="E90" s="254"/>
      <c r="F90" s="254"/>
      <c r="G90" s="254"/>
      <c r="H90" s="254"/>
      <c r="I90" s="254"/>
      <c r="J90" s="254"/>
      <c r="K90" s="237"/>
      <c r="L90" s="400"/>
      <c r="M90" s="310"/>
      <c r="N90" s="94"/>
      <c r="O90" s="94"/>
      <c r="P90" s="94"/>
      <c r="Q90" s="94"/>
      <c r="R90" s="94"/>
      <c r="S90" s="94"/>
      <c r="T90" s="94"/>
      <c r="U90" s="94"/>
      <c r="V90" s="94"/>
      <c r="W90" s="94"/>
      <c r="X90" s="94"/>
      <c r="Y90" s="94"/>
      <c r="Z90" s="94"/>
    </row>
    <row r="91" spans="1:26" s="88" customFormat="1" ht="12.75" customHeight="1" x14ac:dyDescent="0.25">
      <c r="A91" s="254"/>
      <c r="B91" s="254"/>
      <c r="C91" s="254"/>
      <c r="D91" s="429"/>
      <c r="E91" s="254"/>
      <c r="F91" s="254"/>
      <c r="G91" s="254"/>
      <c r="H91" s="254"/>
      <c r="I91" s="254"/>
      <c r="J91" s="254"/>
      <c r="K91" s="237"/>
      <c r="L91" s="400"/>
      <c r="M91" s="310"/>
      <c r="N91" s="94"/>
      <c r="O91" s="94"/>
      <c r="P91" s="94"/>
      <c r="Q91" s="94"/>
      <c r="R91" s="94"/>
      <c r="S91" s="94"/>
      <c r="T91" s="94"/>
      <c r="U91" s="94"/>
      <c r="V91" s="94"/>
      <c r="W91" s="94"/>
      <c r="X91" s="94"/>
      <c r="Y91" s="94"/>
      <c r="Z91" s="94"/>
    </row>
    <row r="92" spans="1:26" s="88" customFormat="1" ht="12.75" customHeight="1" x14ac:dyDescent="0.25">
      <c r="A92" s="254"/>
      <c r="B92" s="254"/>
      <c r="C92" s="254"/>
      <c r="D92" s="429"/>
      <c r="E92" s="254"/>
      <c r="F92" s="254"/>
      <c r="G92" s="254"/>
      <c r="H92" s="254"/>
      <c r="I92" s="254"/>
      <c r="J92" s="254"/>
      <c r="K92" s="237"/>
      <c r="L92" s="400"/>
      <c r="M92" s="310"/>
      <c r="N92" s="94"/>
      <c r="O92" s="94"/>
      <c r="P92" s="94"/>
      <c r="Q92" s="94"/>
      <c r="R92" s="94"/>
      <c r="S92" s="94"/>
      <c r="T92" s="94"/>
      <c r="U92" s="94"/>
      <c r="V92" s="94"/>
      <c r="W92" s="94"/>
      <c r="X92" s="94"/>
      <c r="Y92" s="94"/>
      <c r="Z92" s="94"/>
    </row>
    <row r="93" spans="1:26" s="88" customFormat="1" ht="12.75" customHeight="1" x14ac:dyDescent="0.25">
      <c r="A93" s="254"/>
      <c r="B93" s="254"/>
      <c r="C93" s="254"/>
      <c r="D93" s="429"/>
      <c r="E93" s="254"/>
      <c r="F93" s="254"/>
      <c r="G93" s="254"/>
      <c r="H93" s="254"/>
      <c r="I93" s="254"/>
      <c r="J93" s="254"/>
      <c r="K93" s="237"/>
      <c r="L93" s="400"/>
      <c r="M93" s="310"/>
      <c r="N93" s="94"/>
      <c r="O93" s="94"/>
      <c r="P93" s="94"/>
      <c r="Q93" s="94"/>
      <c r="R93" s="94"/>
      <c r="S93" s="94"/>
      <c r="T93" s="94"/>
      <c r="U93" s="94"/>
      <c r="V93" s="94"/>
      <c r="W93" s="94"/>
      <c r="X93" s="94"/>
      <c r="Y93" s="94"/>
      <c r="Z93" s="94"/>
    </row>
    <row r="94" spans="1:26" s="88" customFormat="1" ht="12.75" customHeight="1" x14ac:dyDescent="0.25">
      <c r="A94" s="254"/>
      <c r="B94" s="254"/>
      <c r="C94" s="254"/>
      <c r="D94" s="429"/>
      <c r="E94" s="254"/>
      <c r="F94" s="254"/>
      <c r="G94" s="254"/>
      <c r="H94" s="254"/>
      <c r="I94" s="254"/>
      <c r="J94" s="254"/>
      <c r="K94" s="237"/>
      <c r="L94" s="400"/>
      <c r="M94" s="310"/>
      <c r="N94" s="94"/>
      <c r="O94" s="94"/>
      <c r="P94" s="94"/>
      <c r="Q94" s="94"/>
      <c r="R94" s="94"/>
      <c r="S94" s="94"/>
      <c r="T94" s="94"/>
      <c r="U94" s="94"/>
      <c r="V94" s="94"/>
      <c r="W94" s="94"/>
      <c r="X94" s="94"/>
      <c r="Y94" s="94"/>
      <c r="Z94" s="94"/>
    </row>
    <row r="95" spans="1:26" s="88" customFormat="1" ht="12.75" customHeight="1" x14ac:dyDescent="0.25">
      <c r="A95" s="254"/>
      <c r="B95" s="254"/>
      <c r="C95" s="254"/>
      <c r="D95" s="429"/>
      <c r="E95" s="254"/>
      <c r="F95" s="254"/>
      <c r="G95" s="254"/>
      <c r="H95" s="254"/>
      <c r="I95" s="254"/>
      <c r="J95" s="254"/>
      <c r="K95" s="237"/>
      <c r="L95" s="400"/>
      <c r="M95" s="310"/>
      <c r="N95" s="94"/>
      <c r="O95" s="94"/>
      <c r="P95" s="94"/>
      <c r="Q95" s="94"/>
      <c r="R95" s="94"/>
      <c r="S95" s="94"/>
      <c r="T95" s="94"/>
      <c r="U95" s="94"/>
      <c r="V95" s="94"/>
      <c r="W95" s="94"/>
      <c r="X95" s="94"/>
      <c r="Y95" s="94"/>
      <c r="Z95" s="94"/>
    </row>
    <row r="96" spans="1:26" s="88" customFormat="1" ht="12.75" customHeight="1" x14ac:dyDescent="0.25">
      <c r="A96" s="254"/>
      <c r="B96" s="254"/>
      <c r="C96" s="254"/>
      <c r="D96" s="429"/>
      <c r="E96" s="254"/>
      <c r="F96" s="254"/>
      <c r="G96" s="254"/>
      <c r="H96" s="254"/>
      <c r="I96" s="254"/>
      <c r="J96" s="254"/>
      <c r="K96" s="237"/>
      <c r="L96" s="400"/>
      <c r="M96" s="310"/>
      <c r="N96" s="94"/>
      <c r="O96" s="94"/>
      <c r="P96" s="94"/>
      <c r="Q96" s="94"/>
      <c r="R96" s="94"/>
      <c r="S96" s="94"/>
      <c r="T96" s="94"/>
      <c r="U96" s="94"/>
      <c r="V96" s="94"/>
      <c r="W96" s="94"/>
      <c r="X96" s="94"/>
      <c r="Y96" s="94"/>
      <c r="Z96" s="94"/>
    </row>
    <row r="97" spans="1:27" ht="12.75" customHeight="1" x14ac:dyDescent="0.25">
      <c r="A97" s="254"/>
      <c r="B97" s="254"/>
      <c r="C97" s="254"/>
      <c r="D97" s="429"/>
      <c r="E97" s="254"/>
      <c r="F97" s="254"/>
      <c r="G97" s="254"/>
      <c r="H97" s="254"/>
      <c r="I97" s="254"/>
      <c r="J97" s="254"/>
      <c r="K97" s="237"/>
      <c r="L97" s="400"/>
      <c r="M97" s="423"/>
    </row>
    <row r="98" spans="1:27" ht="12.75" customHeight="1" x14ac:dyDescent="0.25">
      <c r="A98" s="254"/>
      <c r="B98" s="254"/>
      <c r="C98" s="254"/>
      <c r="D98" s="429"/>
      <c r="E98" s="254"/>
      <c r="F98" s="254"/>
      <c r="G98" s="254"/>
      <c r="H98" s="254"/>
      <c r="I98" s="254"/>
      <c r="J98" s="254"/>
      <c r="K98" s="237"/>
      <c r="L98" s="400"/>
      <c r="M98" s="423"/>
    </row>
    <row r="99" spans="1:27" s="130" customFormat="1" ht="12.75" customHeight="1" x14ac:dyDescent="0.25">
      <c r="A99" s="254"/>
      <c r="B99" s="254"/>
      <c r="C99" s="254"/>
      <c r="D99" s="429"/>
      <c r="E99" s="254"/>
      <c r="F99" s="254"/>
      <c r="G99" s="254"/>
      <c r="H99" s="254"/>
      <c r="I99" s="254"/>
      <c r="J99" s="254"/>
      <c r="K99" s="237"/>
      <c r="L99" s="400"/>
      <c r="M99" s="423"/>
      <c r="AA99" s="100"/>
    </row>
    <row r="100" spans="1:27" s="130" customFormat="1" ht="12.75" customHeight="1" x14ac:dyDescent="0.25">
      <c r="A100" s="254"/>
      <c r="B100" s="254"/>
      <c r="C100" s="254"/>
      <c r="D100" s="429"/>
      <c r="E100" s="254"/>
      <c r="F100" s="254"/>
      <c r="G100" s="254"/>
      <c r="H100" s="254"/>
      <c r="I100" s="254"/>
      <c r="J100" s="254"/>
      <c r="K100" s="237"/>
      <c r="L100" s="400"/>
      <c r="M100" s="423"/>
      <c r="AA100" s="100"/>
    </row>
    <row r="101" spans="1:27" s="130" customFormat="1" ht="12.75" customHeight="1" x14ac:dyDescent="0.25">
      <c r="A101" s="254"/>
      <c r="B101" s="254"/>
      <c r="C101" s="254"/>
      <c r="D101" s="429"/>
      <c r="E101" s="254"/>
      <c r="F101" s="254"/>
      <c r="G101" s="254"/>
      <c r="H101" s="254"/>
      <c r="I101" s="254"/>
      <c r="J101" s="254"/>
      <c r="K101" s="237"/>
      <c r="L101" s="400"/>
      <c r="M101" s="423"/>
      <c r="AA101" s="100"/>
    </row>
    <row r="102" spans="1:27" s="130" customFormat="1" ht="12.75" customHeight="1" x14ac:dyDescent="0.25">
      <c r="A102" s="254"/>
      <c r="B102" s="254"/>
      <c r="C102" s="254"/>
      <c r="D102" s="429"/>
      <c r="E102" s="254"/>
      <c r="F102" s="254"/>
      <c r="G102" s="254"/>
      <c r="H102" s="254"/>
      <c r="I102" s="254"/>
      <c r="J102" s="254"/>
      <c r="K102" s="237"/>
      <c r="L102" s="400"/>
      <c r="M102" s="423"/>
      <c r="AA102" s="100"/>
    </row>
    <row r="103" spans="1:27" s="130" customFormat="1" ht="12.75" customHeight="1" x14ac:dyDescent="0.25">
      <c r="A103" s="244"/>
      <c r="B103" s="244"/>
      <c r="C103" s="244"/>
      <c r="D103" s="430"/>
      <c r="E103" s="244"/>
      <c r="F103" s="244"/>
      <c r="G103" s="244"/>
      <c r="H103" s="244"/>
      <c r="I103" s="244"/>
      <c r="J103" s="244"/>
      <c r="K103" s="431"/>
      <c r="L103" s="428"/>
      <c r="M103" s="423"/>
      <c r="AA103" s="100"/>
    </row>
    <row r="104" spans="1:27" s="130" customFormat="1" ht="12.75" customHeight="1" x14ac:dyDescent="0.25">
      <c r="A104" s="244"/>
      <c r="B104" s="244"/>
      <c r="C104" s="244"/>
      <c r="D104" s="430"/>
      <c r="E104" s="244"/>
      <c r="F104" s="244"/>
      <c r="G104" s="244"/>
      <c r="H104" s="244"/>
      <c r="I104" s="244"/>
      <c r="J104" s="244"/>
      <c r="K104" s="431"/>
      <c r="L104" s="428"/>
      <c r="M104" s="423"/>
      <c r="AA104" s="100"/>
    </row>
    <row r="105" spans="1:27" s="130" customFormat="1" ht="12.75" customHeight="1" x14ac:dyDescent="0.25">
      <c r="A105" s="244"/>
      <c r="B105" s="244"/>
      <c r="C105" s="244"/>
      <c r="D105" s="430"/>
      <c r="E105" s="244"/>
      <c r="F105" s="244"/>
      <c r="G105" s="244"/>
      <c r="H105" s="244"/>
      <c r="I105" s="244"/>
      <c r="J105" s="244"/>
      <c r="K105" s="431"/>
      <c r="L105" s="428"/>
      <c r="M105" s="423"/>
      <c r="AA105" s="100"/>
    </row>
    <row r="106" spans="1:27" s="130" customFormat="1" ht="12.75" customHeight="1" x14ac:dyDescent="0.25">
      <c r="A106" s="244"/>
      <c r="B106" s="244"/>
      <c r="C106" s="244"/>
      <c r="D106" s="430"/>
      <c r="E106" s="244"/>
      <c r="F106" s="244"/>
      <c r="G106" s="244"/>
      <c r="H106" s="244"/>
      <c r="I106" s="244"/>
      <c r="J106" s="244"/>
      <c r="K106" s="431"/>
      <c r="L106" s="428"/>
      <c r="M106" s="423"/>
      <c r="AA106" s="100"/>
    </row>
    <row r="107" spans="1:27" s="130" customFormat="1" ht="12.75" customHeight="1" x14ac:dyDescent="0.25">
      <c r="A107" s="244"/>
      <c r="B107" s="244"/>
      <c r="C107" s="244"/>
      <c r="D107" s="430"/>
      <c r="E107" s="244"/>
      <c r="F107" s="244"/>
      <c r="G107" s="244"/>
      <c r="H107" s="244"/>
      <c r="I107" s="244"/>
      <c r="J107" s="244"/>
      <c r="K107" s="431"/>
      <c r="L107" s="428"/>
      <c r="M107" s="423"/>
      <c r="AA107" s="100"/>
    </row>
    <row r="108" spans="1:27" s="130" customFormat="1" ht="12.75" customHeight="1" x14ac:dyDescent="0.25">
      <c r="A108" s="244"/>
      <c r="B108" s="244"/>
      <c r="C108" s="244"/>
      <c r="D108" s="430"/>
      <c r="E108" s="244"/>
      <c r="F108" s="244"/>
      <c r="G108" s="244"/>
      <c r="H108" s="244"/>
      <c r="I108" s="244"/>
      <c r="J108" s="244"/>
      <c r="K108" s="431"/>
      <c r="L108" s="428"/>
      <c r="M108" s="423"/>
      <c r="AA108" s="100"/>
    </row>
    <row r="109" spans="1:27" s="130" customFormat="1" ht="12.75" customHeight="1" x14ac:dyDescent="0.25">
      <c r="A109" s="244"/>
      <c r="B109" s="244"/>
      <c r="C109" s="244"/>
      <c r="D109" s="430"/>
      <c r="E109" s="244"/>
      <c r="F109" s="244"/>
      <c r="G109" s="244"/>
      <c r="H109" s="244"/>
      <c r="I109" s="244"/>
      <c r="J109" s="244"/>
      <c r="K109" s="431"/>
      <c r="L109" s="428"/>
      <c r="M109" s="423"/>
      <c r="AA109" s="100"/>
    </row>
    <row r="110" spans="1:27" s="130" customFormat="1" ht="12.75" customHeight="1" x14ac:dyDescent="0.25">
      <c r="A110" s="244"/>
      <c r="B110" s="244"/>
      <c r="C110" s="244"/>
      <c r="D110" s="430"/>
      <c r="E110" s="244"/>
      <c r="F110" s="244"/>
      <c r="G110" s="244"/>
      <c r="H110" s="244"/>
      <c r="I110" s="244"/>
      <c r="J110" s="244"/>
      <c r="K110" s="431"/>
      <c r="L110" s="428"/>
      <c r="M110" s="423"/>
      <c r="AA110" s="100"/>
    </row>
    <row r="111" spans="1:27" s="130" customFormat="1" ht="12.75" customHeight="1" x14ac:dyDescent="0.25">
      <c r="A111" s="244"/>
      <c r="B111" s="244"/>
      <c r="C111" s="244"/>
      <c r="D111" s="430"/>
      <c r="E111" s="244"/>
      <c r="F111" s="244"/>
      <c r="G111" s="244"/>
      <c r="H111" s="244"/>
      <c r="I111" s="244"/>
      <c r="J111" s="244"/>
      <c r="K111" s="431"/>
      <c r="L111" s="428"/>
      <c r="M111" s="423"/>
      <c r="AA111" s="100"/>
    </row>
    <row r="112" spans="1:27" s="130" customFormat="1" ht="12.75" customHeight="1" x14ac:dyDescent="0.25">
      <c r="A112" s="244"/>
      <c r="B112" s="244"/>
      <c r="C112" s="244"/>
      <c r="D112" s="430"/>
      <c r="E112" s="244"/>
      <c r="F112" s="244"/>
      <c r="G112" s="244"/>
      <c r="H112" s="244"/>
      <c r="I112" s="244"/>
      <c r="J112" s="244"/>
      <c r="K112" s="431"/>
      <c r="L112" s="428"/>
      <c r="M112" s="423"/>
      <c r="AA112" s="100"/>
    </row>
    <row r="113" spans="1:27" s="130" customFormat="1" ht="12.75" customHeight="1" x14ac:dyDescent="0.25">
      <c r="A113" s="244"/>
      <c r="B113" s="244"/>
      <c r="C113" s="244"/>
      <c r="D113" s="430"/>
      <c r="E113" s="244"/>
      <c r="F113" s="244"/>
      <c r="G113" s="244"/>
      <c r="H113" s="244"/>
      <c r="I113" s="244"/>
      <c r="J113" s="244"/>
      <c r="K113" s="431"/>
      <c r="L113" s="428"/>
      <c r="M113" s="423"/>
      <c r="AA113" s="100"/>
    </row>
    <row r="114" spans="1:27" s="130" customFormat="1" ht="12.75" customHeight="1" x14ac:dyDescent="0.25">
      <c r="A114" s="244"/>
      <c r="B114" s="244"/>
      <c r="C114" s="244"/>
      <c r="D114" s="430"/>
      <c r="E114" s="244"/>
      <c r="F114" s="244"/>
      <c r="G114" s="244"/>
      <c r="H114" s="244"/>
      <c r="I114" s="244"/>
      <c r="J114" s="244"/>
      <c r="K114" s="431"/>
      <c r="L114" s="428"/>
      <c r="M114" s="423"/>
      <c r="AA114" s="100"/>
    </row>
    <row r="115" spans="1:27" s="130" customFormat="1" ht="12.75" customHeight="1" x14ac:dyDescent="0.25">
      <c r="A115" s="244"/>
      <c r="B115" s="244"/>
      <c r="C115" s="244"/>
      <c r="D115" s="430"/>
      <c r="E115" s="244"/>
      <c r="F115" s="244"/>
      <c r="G115" s="244"/>
      <c r="H115" s="244"/>
      <c r="I115" s="244"/>
      <c r="J115" s="244"/>
      <c r="K115" s="431"/>
      <c r="L115" s="428"/>
      <c r="M115" s="423"/>
      <c r="AA115" s="100"/>
    </row>
    <row r="116" spans="1:27" s="130" customFormat="1" ht="12.75" customHeight="1" x14ac:dyDescent="0.25">
      <c r="A116" s="244"/>
      <c r="B116" s="244"/>
      <c r="C116" s="244"/>
      <c r="D116" s="430"/>
      <c r="E116" s="244"/>
      <c r="F116" s="244"/>
      <c r="G116" s="244"/>
      <c r="H116" s="244"/>
      <c r="I116" s="244"/>
      <c r="J116" s="244"/>
      <c r="K116" s="431"/>
      <c r="L116" s="428"/>
      <c r="M116" s="423"/>
      <c r="AA116" s="100"/>
    </row>
    <row r="117" spans="1:27" s="130" customFormat="1" ht="12.75" customHeight="1" x14ac:dyDescent="0.25">
      <c r="A117" s="244"/>
      <c r="B117" s="244"/>
      <c r="C117" s="244"/>
      <c r="D117" s="430"/>
      <c r="E117" s="244"/>
      <c r="F117" s="244"/>
      <c r="G117" s="244"/>
      <c r="H117" s="244"/>
      <c r="I117" s="244"/>
      <c r="J117" s="244"/>
      <c r="K117" s="431"/>
      <c r="L117" s="428"/>
      <c r="M117" s="423"/>
      <c r="AA117" s="100"/>
    </row>
    <row r="118" spans="1:27" s="130" customFormat="1" ht="12.75" customHeight="1" x14ac:dyDescent="0.25">
      <c r="A118" s="244"/>
      <c r="B118" s="244"/>
      <c r="C118" s="244"/>
      <c r="D118" s="430"/>
      <c r="E118" s="244"/>
      <c r="F118" s="244"/>
      <c r="G118" s="244"/>
      <c r="H118" s="244"/>
      <c r="I118" s="244"/>
      <c r="J118" s="244"/>
      <c r="K118" s="431"/>
      <c r="L118" s="428"/>
      <c r="M118" s="423"/>
      <c r="AA118" s="100"/>
    </row>
    <row r="119" spans="1:27" s="130" customFormat="1" ht="12.75" customHeight="1" x14ac:dyDescent="0.25">
      <c r="A119" s="244"/>
      <c r="B119" s="244"/>
      <c r="C119" s="244"/>
      <c r="D119" s="430"/>
      <c r="E119" s="244"/>
      <c r="F119" s="244"/>
      <c r="G119" s="244"/>
      <c r="H119" s="244"/>
      <c r="I119" s="244"/>
      <c r="J119" s="244"/>
      <c r="K119" s="431"/>
      <c r="L119" s="428"/>
      <c r="M119" s="423"/>
      <c r="AA119" s="100"/>
    </row>
    <row r="120" spans="1:27" s="130" customFormat="1" ht="12.75" customHeight="1" x14ac:dyDescent="0.25">
      <c r="A120" s="244"/>
      <c r="B120" s="244"/>
      <c r="C120" s="244"/>
      <c r="D120" s="430"/>
      <c r="E120" s="244"/>
      <c r="F120" s="244"/>
      <c r="G120" s="244"/>
      <c r="H120" s="244"/>
      <c r="I120" s="244"/>
      <c r="J120" s="244"/>
      <c r="K120" s="431"/>
      <c r="L120" s="428"/>
      <c r="M120" s="423"/>
      <c r="AA120" s="100"/>
    </row>
    <row r="121" spans="1:27" s="130" customFormat="1" ht="12.75" customHeight="1" x14ac:dyDescent="0.25">
      <c r="A121" s="244"/>
      <c r="B121" s="244"/>
      <c r="C121" s="244"/>
      <c r="D121" s="430"/>
      <c r="E121" s="244"/>
      <c r="F121" s="244"/>
      <c r="G121" s="244"/>
      <c r="H121" s="244"/>
      <c r="I121" s="244"/>
      <c r="J121" s="244"/>
      <c r="K121" s="431"/>
      <c r="L121" s="428"/>
      <c r="M121" s="423"/>
      <c r="AA121" s="100"/>
    </row>
    <row r="122" spans="1:27" s="130" customFormat="1" ht="12.75" customHeight="1" x14ac:dyDescent="0.25">
      <c r="A122" s="244"/>
      <c r="B122" s="244"/>
      <c r="C122" s="244"/>
      <c r="D122" s="430"/>
      <c r="E122" s="244"/>
      <c r="F122" s="244"/>
      <c r="G122" s="244"/>
      <c r="H122" s="244"/>
      <c r="I122" s="244"/>
      <c r="J122" s="244"/>
      <c r="K122" s="431"/>
      <c r="L122" s="428"/>
      <c r="M122" s="423"/>
      <c r="AA122" s="100"/>
    </row>
    <row r="123" spans="1:27" s="130" customFormat="1" ht="12.75" customHeight="1" x14ac:dyDescent="0.25">
      <c r="A123" s="244"/>
      <c r="B123" s="244"/>
      <c r="C123" s="244"/>
      <c r="D123" s="430"/>
      <c r="E123" s="244"/>
      <c r="F123" s="244"/>
      <c r="G123" s="244"/>
      <c r="H123" s="244"/>
      <c r="I123" s="244"/>
      <c r="J123" s="244"/>
      <c r="K123" s="431"/>
      <c r="L123" s="428"/>
      <c r="M123" s="423"/>
      <c r="AA123" s="100"/>
    </row>
    <row r="124" spans="1:27" s="130" customFormat="1" ht="13.5" x14ac:dyDescent="0.25">
      <c r="A124" s="244"/>
      <c r="B124" s="244"/>
      <c r="C124" s="244"/>
      <c r="D124" s="430"/>
      <c r="E124" s="244"/>
      <c r="F124" s="244"/>
      <c r="G124" s="244"/>
      <c r="H124" s="244"/>
      <c r="I124" s="244"/>
      <c r="J124" s="244"/>
      <c r="K124" s="431"/>
      <c r="L124" s="428"/>
      <c r="M124" s="423"/>
      <c r="AA124" s="100"/>
    </row>
    <row r="125" spans="1:27" s="130" customFormat="1" ht="13.5" x14ac:dyDescent="0.25">
      <c r="A125" s="244"/>
      <c r="B125" s="244"/>
      <c r="C125" s="244"/>
      <c r="D125" s="430"/>
      <c r="E125" s="244"/>
      <c r="F125" s="244"/>
      <c r="G125" s="244"/>
      <c r="H125" s="244"/>
      <c r="I125" s="244"/>
      <c r="J125" s="244"/>
      <c r="K125" s="431"/>
      <c r="L125" s="428"/>
      <c r="M125" s="423"/>
      <c r="AA125" s="100"/>
    </row>
    <row r="126" spans="1:27" s="130" customFormat="1" ht="12.75" customHeight="1" x14ac:dyDescent="0.25">
      <c r="A126" s="244"/>
      <c r="B126" s="244"/>
      <c r="C126" s="244"/>
      <c r="D126" s="430"/>
      <c r="E126" s="244"/>
      <c r="F126" s="244"/>
      <c r="G126" s="244"/>
      <c r="H126" s="244"/>
      <c r="I126" s="244"/>
      <c r="J126" s="244"/>
      <c r="K126" s="431"/>
      <c r="L126" s="428"/>
      <c r="M126" s="423"/>
      <c r="AA126" s="100"/>
    </row>
    <row r="127" spans="1:27" s="130" customFormat="1" ht="12.75" customHeight="1" x14ac:dyDescent="0.25">
      <c r="A127" s="244"/>
      <c r="B127" s="244"/>
      <c r="C127" s="244"/>
      <c r="D127" s="430"/>
      <c r="E127" s="244"/>
      <c r="F127" s="244"/>
      <c r="G127" s="244"/>
      <c r="H127" s="244"/>
      <c r="I127" s="244"/>
      <c r="J127" s="244"/>
      <c r="K127" s="431"/>
      <c r="L127" s="428"/>
      <c r="M127" s="423"/>
      <c r="AA127" s="100"/>
    </row>
    <row r="128" spans="1:27" s="130" customFormat="1" ht="12.75" customHeight="1" x14ac:dyDescent="0.25">
      <c r="A128" s="244"/>
      <c r="B128" s="244"/>
      <c r="C128" s="244"/>
      <c r="D128" s="430"/>
      <c r="E128" s="244"/>
      <c r="F128" s="244"/>
      <c r="G128" s="244"/>
      <c r="H128" s="244"/>
      <c r="I128" s="244"/>
      <c r="J128" s="244"/>
      <c r="K128" s="431"/>
      <c r="L128" s="428"/>
      <c r="M128" s="423"/>
      <c r="AA128" s="100"/>
    </row>
    <row r="129" spans="1:27" s="130" customFormat="1" ht="12.75" customHeight="1" x14ac:dyDescent="0.25">
      <c r="A129" s="244"/>
      <c r="B129" s="244"/>
      <c r="C129" s="244"/>
      <c r="D129" s="430"/>
      <c r="E129" s="244"/>
      <c r="F129" s="244"/>
      <c r="G129" s="244"/>
      <c r="H129" s="244"/>
      <c r="I129" s="244"/>
      <c r="J129" s="244"/>
      <c r="K129" s="431"/>
      <c r="L129" s="428"/>
      <c r="M129" s="423"/>
      <c r="AA129" s="100"/>
    </row>
    <row r="130" spans="1:27" s="130" customFormat="1" ht="12.75" customHeight="1" x14ac:dyDescent="0.25">
      <c r="A130" s="244"/>
      <c r="B130" s="244"/>
      <c r="C130" s="244"/>
      <c r="D130" s="430"/>
      <c r="E130" s="244"/>
      <c r="F130" s="244"/>
      <c r="G130" s="244"/>
      <c r="H130" s="244"/>
      <c r="I130" s="244"/>
      <c r="J130" s="244"/>
      <c r="K130" s="431"/>
      <c r="L130" s="428"/>
      <c r="M130" s="423"/>
      <c r="AA130" s="100"/>
    </row>
    <row r="131" spans="1:27" s="130" customFormat="1" ht="12.75" customHeight="1" x14ac:dyDescent="0.25">
      <c r="A131" s="244"/>
      <c r="B131" s="244"/>
      <c r="C131" s="244"/>
      <c r="D131" s="430"/>
      <c r="E131" s="244"/>
      <c r="F131" s="244"/>
      <c r="G131" s="244"/>
      <c r="H131" s="244"/>
      <c r="I131" s="244"/>
      <c r="J131" s="244"/>
      <c r="K131" s="431"/>
      <c r="L131" s="428"/>
      <c r="M131" s="423"/>
      <c r="AA131" s="100"/>
    </row>
    <row r="132" spans="1:27" s="130" customFormat="1" ht="12.75" customHeight="1" x14ac:dyDescent="0.25">
      <c r="A132" s="244"/>
      <c r="B132" s="244"/>
      <c r="C132" s="244"/>
      <c r="D132" s="430"/>
      <c r="E132" s="244"/>
      <c r="F132" s="244"/>
      <c r="G132" s="244"/>
      <c r="H132" s="244"/>
      <c r="I132" s="244"/>
      <c r="J132" s="244"/>
      <c r="K132" s="431"/>
      <c r="L132" s="428"/>
      <c r="M132" s="423"/>
      <c r="AA132" s="100"/>
    </row>
    <row r="133" spans="1:27" s="130" customFormat="1" ht="12.75" customHeight="1" x14ac:dyDescent="0.25">
      <c r="A133" s="244"/>
      <c r="B133" s="244"/>
      <c r="C133" s="244"/>
      <c r="D133" s="430"/>
      <c r="E133" s="244"/>
      <c r="F133" s="244"/>
      <c r="G133" s="244"/>
      <c r="H133" s="244"/>
      <c r="I133" s="244"/>
      <c r="J133" s="244"/>
      <c r="K133" s="431"/>
      <c r="L133" s="428"/>
      <c r="M133" s="423"/>
      <c r="AA133" s="100"/>
    </row>
    <row r="134" spans="1:27" s="130" customFormat="1" ht="12.75" customHeight="1" x14ac:dyDescent="0.25">
      <c r="A134" s="244"/>
      <c r="B134" s="244"/>
      <c r="C134" s="244"/>
      <c r="D134" s="430"/>
      <c r="E134" s="244"/>
      <c r="F134" s="244"/>
      <c r="G134" s="244"/>
      <c r="H134" s="244"/>
      <c r="I134" s="244"/>
      <c r="J134" s="244"/>
      <c r="K134" s="431"/>
      <c r="L134" s="428"/>
      <c r="M134" s="423"/>
      <c r="AA134" s="100"/>
    </row>
    <row r="135" spans="1:27" s="130" customFormat="1" ht="12.75" customHeight="1" x14ac:dyDescent="0.25">
      <c r="A135" s="244"/>
      <c r="B135" s="244"/>
      <c r="C135" s="244"/>
      <c r="D135" s="430"/>
      <c r="E135" s="244"/>
      <c r="F135" s="244"/>
      <c r="G135" s="244"/>
      <c r="H135" s="244"/>
      <c r="I135" s="244"/>
      <c r="J135" s="244"/>
      <c r="K135" s="431"/>
      <c r="L135" s="428"/>
      <c r="M135" s="423"/>
      <c r="AA135" s="100"/>
    </row>
    <row r="136" spans="1:27" s="130" customFormat="1" ht="12.75" customHeight="1" x14ac:dyDescent="0.25">
      <c r="A136" s="244"/>
      <c r="B136" s="244"/>
      <c r="C136" s="244"/>
      <c r="D136" s="430"/>
      <c r="E136" s="244"/>
      <c r="F136" s="244"/>
      <c r="G136" s="244"/>
      <c r="H136" s="244"/>
      <c r="I136" s="244"/>
      <c r="J136" s="244"/>
      <c r="K136" s="431"/>
      <c r="L136" s="428"/>
      <c r="M136" s="423"/>
      <c r="AA136" s="100"/>
    </row>
    <row r="137" spans="1:27" s="130" customFormat="1" ht="12.75" customHeight="1" x14ac:dyDescent="0.25">
      <c r="A137" s="244"/>
      <c r="B137" s="244"/>
      <c r="C137" s="244"/>
      <c r="D137" s="430"/>
      <c r="E137" s="244"/>
      <c r="F137" s="244"/>
      <c r="G137" s="244"/>
      <c r="H137" s="244"/>
      <c r="I137" s="244"/>
      <c r="J137" s="244"/>
      <c r="K137" s="431"/>
      <c r="L137" s="428"/>
      <c r="M137" s="423"/>
      <c r="AA137" s="100"/>
    </row>
    <row r="138" spans="1:27" s="130" customFormat="1" ht="12.75" customHeight="1" x14ac:dyDescent="0.25">
      <c r="A138" s="244"/>
      <c r="B138" s="244"/>
      <c r="C138" s="244"/>
      <c r="D138" s="430"/>
      <c r="E138" s="244"/>
      <c r="F138" s="244"/>
      <c r="G138" s="244"/>
      <c r="H138" s="244"/>
      <c r="I138" s="244"/>
      <c r="J138" s="244"/>
      <c r="K138" s="431"/>
      <c r="L138" s="428"/>
      <c r="M138" s="423"/>
      <c r="AA138" s="100"/>
    </row>
    <row r="139" spans="1:27" s="130" customFormat="1" ht="12.75" customHeight="1" x14ac:dyDescent="0.25">
      <c r="A139" s="244"/>
      <c r="B139" s="244"/>
      <c r="C139" s="244"/>
      <c r="D139" s="430"/>
      <c r="E139" s="244"/>
      <c r="F139" s="244"/>
      <c r="G139" s="244"/>
      <c r="H139" s="244"/>
      <c r="I139" s="244"/>
      <c r="J139" s="244"/>
      <c r="K139" s="431"/>
      <c r="L139" s="428"/>
      <c r="M139" s="423"/>
      <c r="AA139" s="100"/>
    </row>
    <row r="140" spans="1:27" s="130" customFormat="1" ht="12.75" customHeight="1" x14ac:dyDescent="0.25">
      <c r="A140" s="244"/>
      <c r="B140" s="244"/>
      <c r="C140" s="244"/>
      <c r="D140" s="430"/>
      <c r="E140" s="244"/>
      <c r="F140" s="244"/>
      <c r="G140" s="244"/>
      <c r="H140" s="244"/>
      <c r="I140" s="244"/>
      <c r="J140" s="244"/>
      <c r="K140" s="431"/>
      <c r="L140" s="428"/>
      <c r="M140" s="423"/>
      <c r="AA140" s="100"/>
    </row>
    <row r="141" spans="1:27" s="130" customFormat="1" ht="12.75" customHeight="1" x14ac:dyDescent="0.25">
      <c r="A141" s="244"/>
      <c r="B141" s="244"/>
      <c r="C141" s="244"/>
      <c r="D141" s="430"/>
      <c r="E141" s="244"/>
      <c r="F141" s="244"/>
      <c r="G141" s="244"/>
      <c r="H141" s="244"/>
      <c r="I141" s="244"/>
      <c r="J141" s="244"/>
      <c r="K141" s="431"/>
      <c r="L141" s="428"/>
      <c r="M141" s="423"/>
      <c r="AA141" s="100"/>
    </row>
    <row r="142" spans="1:27" s="130" customFormat="1" ht="12.75" customHeight="1" x14ac:dyDescent="0.25">
      <c r="A142" s="244"/>
      <c r="B142" s="244"/>
      <c r="C142" s="244"/>
      <c r="D142" s="430"/>
      <c r="E142" s="244"/>
      <c r="F142" s="244"/>
      <c r="G142" s="244"/>
      <c r="H142" s="244"/>
      <c r="I142" s="244"/>
      <c r="J142" s="244"/>
      <c r="K142" s="431"/>
      <c r="L142" s="428"/>
      <c r="M142" s="423"/>
      <c r="AA142" s="100"/>
    </row>
    <row r="143" spans="1:27" s="130" customFormat="1" ht="12.75" customHeight="1" x14ac:dyDescent="0.25">
      <c r="A143" s="244"/>
      <c r="B143" s="244"/>
      <c r="C143" s="244"/>
      <c r="D143" s="430"/>
      <c r="E143" s="244"/>
      <c r="F143" s="244"/>
      <c r="G143" s="244"/>
      <c r="H143" s="244"/>
      <c r="I143" s="244"/>
      <c r="J143" s="244"/>
      <c r="K143" s="431"/>
      <c r="L143" s="428"/>
      <c r="M143" s="423"/>
      <c r="AA143" s="100"/>
    </row>
    <row r="144" spans="1:27" s="130" customFormat="1" ht="12.75" customHeight="1" x14ac:dyDescent="0.25">
      <c r="A144" s="244"/>
      <c r="B144" s="244"/>
      <c r="C144" s="244"/>
      <c r="D144" s="430"/>
      <c r="E144" s="244"/>
      <c r="F144" s="244"/>
      <c r="G144" s="244"/>
      <c r="H144" s="244"/>
      <c r="I144" s="244"/>
      <c r="J144" s="244"/>
      <c r="K144" s="431"/>
      <c r="L144" s="428"/>
      <c r="M144" s="423"/>
      <c r="AA144" s="100"/>
    </row>
    <row r="145" spans="1:27" s="130" customFormat="1" ht="12.75" customHeight="1" x14ac:dyDescent="0.25">
      <c r="A145" s="244"/>
      <c r="B145" s="244"/>
      <c r="C145" s="244"/>
      <c r="D145" s="430"/>
      <c r="E145" s="244"/>
      <c r="F145" s="244"/>
      <c r="G145" s="244"/>
      <c r="H145" s="244"/>
      <c r="I145" s="244"/>
      <c r="J145" s="244"/>
      <c r="K145" s="431"/>
      <c r="L145" s="428"/>
      <c r="M145" s="423"/>
      <c r="AA145" s="100"/>
    </row>
    <row r="146" spans="1:27" s="130" customFormat="1" ht="12.75" customHeight="1" x14ac:dyDescent="0.25">
      <c r="A146" s="244"/>
      <c r="B146" s="244"/>
      <c r="C146" s="244"/>
      <c r="D146" s="430"/>
      <c r="E146" s="244"/>
      <c r="F146" s="244"/>
      <c r="G146" s="244"/>
      <c r="H146" s="244"/>
      <c r="I146" s="244"/>
      <c r="J146" s="244"/>
      <c r="K146" s="431"/>
      <c r="L146" s="428"/>
      <c r="M146" s="423"/>
      <c r="AA146" s="100"/>
    </row>
    <row r="147" spans="1:27" s="130" customFormat="1" ht="12.75" customHeight="1" x14ac:dyDescent="0.25">
      <c r="A147" s="244"/>
      <c r="B147" s="244"/>
      <c r="C147" s="244"/>
      <c r="D147" s="430"/>
      <c r="E147" s="244"/>
      <c r="F147" s="244"/>
      <c r="G147" s="244"/>
      <c r="H147" s="244"/>
      <c r="I147" s="244"/>
      <c r="J147" s="244"/>
      <c r="K147" s="431"/>
      <c r="L147" s="428"/>
      <c r="M147" s="423"/>
      <c r="AA147" s="100"/>
    </row>
    <row r="148" spans="1:27" s="130" customFormat="1" ht="13.5" x14ac:dyDescent="0.25">
      <c r="A148" s="244"/>
      <c r="B148" s="244"/>
      <c r="C148" s="244"/>
      <c r="D148" s="430"/>
      <c r="E148" s="244"/>
      <c r="F148" s="244"/>
      <c r="G148" s="244"/>
      <c r="H148" s="244"/>
      <c r="I148" s="244"/>
      <c r="J148" s="244"/>
      <c r="K148" s="431"/>
      <c r="L148" s="428"/>
      <c r="M148" s="423"/>
      <c r="AA148" s="100"/>
    </row>
    <row r="149" spans="1:27" s="130" customFormat="1" ht="13.5" x14ac:dyDescent="0.25">
      <c r="A149" s="244"/>
      <c r="B149" s="244"/>
      <c r="C149" s="244"/>
      <c r="D149" s="430"/>
      <c r="E149" s="244"/>
      <c r="F149" s="244"/>
      <c r="G149" s="244"/>
      <c r="H149" s="244"/>
      <c r="I149" s="244"/>
      <c r="J149" s="244"/>
      <c r="K149" s="431"/>
      <c r="L149" s="428"/>
      <c r="M149" s="423"/>
      <c r="AA149" s="100"/>
    </row>
    <row r="150" spans="1:27" s="130" customFormat="1" ht="13.5" x14ac:dyDescent="0.25">
      <c r="A150" s="244"/>
      <c r="B150" s="244"/>
      <c r="C150" s="244"/>
      <c r="D150" s="430"/>
      <c r="E150" s="244"/>
      <c r="F150" s="244"/>
      <c r="G150" s="244"/>
      <c r="H150" s="244"/>
      <c r="I150" s="244"/>
      <c r="J150" s="244"/>
      <c r="K150" s="431"/>
      <c r="L150" s="428"/>
      <c r="M150" s="423"/>
      <c r="AA150" s="100"/>
    </row>
    <row r="151" spans="1:27" s="130" customFormat="1" ht="13.5" x14ac:dyDescent="0.25">
      <c r="A151" s="244" t="s">
        <v>1436</v>
      </c>
      <c r="B151" s="244"/>
      <c r="C151" s="244"/>
      <c r="D151" s="430"/>
      <c r="E151" s="244"/>
      <c r="F151" s="244"/>
      <c r="G151" s="244"/>
      <c r="H151" s="244"/>
      <c r="I151" s="244"/>
      <c r="J151" s="244"/>
      <c r="K151" s="431"/>
      <c r="L151" s="428"/>
      <c r="M151" s="423"/>
      <c r="AA151" s="100"/>
    </row>
    <row r="152" spans="1:27" s="130" customFormat="1" ht="13.5" x14ac:dyDescent="0.25">
      <c r="A152" s="244"/>
      <c r="B152" s="244"/>
      <c r="C152" s="244"/>
      <c r="D152" s="430"/>
      <c r="E152" s="244"/>
      <c r="F152" s="244"/>
      <c r="G152" s="244"/>
      <c r="H152" s="244"/>
      <c r="I152" s="244"/>
      <c r="J152" s="244"/>
      <c r="K152" s="431"/>
      <c r="L152" s="428"/>
      <c r="M152" s="423"/>
      <c r="AA152" s="100"/>
    </row>
    <row r="153" spans="1:27" s="130" customFormat="1" ht="13.5" x14ac:dyDescent="0.25">
      <c r="A153" s="244"/>
      <c r="B153" s="244"/>
      <c r="C153" s="244"/>
      <c r="D153" s="430"/>
      <c r="E153" s="244"/>
      <c r="F153" s="244"/>
      <c r="G153" s="244"/>
      <c r="H153" s="244"/>
      <c r="I153" s="244"/>
      <c r="J153" s="244"/>
      <c r="K153" s="431"/>
      <c r="L153" s="428"/>
      <c r="M153" s="423"/>
      <c r="AA153" s="100"/>
    </row>
    <row r="154" spans="1:27" ht="13.5" x14ac:dyDescent="0.25">
      <c r="A154" s="244"/>
      <c r="B154" s="244"/>
      <c r="C154" s="244"/>
      <c r="D154" s="430"/>
      <c r="E154" s="244"/>
      <c r="F154" s="244"/>
      <c r="G154" s="244"/>
      <c r="H154" s="244"/>
      <c r="I154" s="244"/>
      <c r="J154" s="244"/>
      <c r="K154" s="431"/>
      <c r="L154" s="428"/>
      <c r="M154" s="423"/>
    </row>
    <row r="155" spans="1:27" ht="13.5" x14ac:dyDescent="0.25">
      <c r="A155" s="244"/>
      <c r="B155" s="244"/>
      <c r="C155" s="244"/>
      <c r="D155" s="430"/>
      <c r="E155" s="244"/>
      <c r="F155" s="244"/>
      <c r="G155" s="244"/>
      <c r="H155" s="244"/>
      <c r="I155" s="244"/>
      <c r="J155" s="244"/>
      <c r="K155" s="431"/>
      <c r="L155" s="428"/>
      <c r="M155" s="423"/>
    </row>
    <row r="156" spans="1:27" ht="13.5" x14ac:dyDescent="0.25">
      <c r="A156" s="244"/>
      <c r="B156" s="244"/>
      <c r="C156" s="244"/>
      <c r="D156" s="430"/>
      <c r="E156" s="244"/>
      <c r="F156" s="244"/>
      <c r="G156" s="244"/>
      <c r="H156" s="244"/>
      <c r="I156" s="244"/>
      <c r="J156" s="244"/>
      <c r="K156" s="431"/>
      <c r="L156" s="428"/>
      <c r="M156" s="423"/>
    </row>
    <row r="157" spans="1:27" ht="13.5" x14ac:dyDescent="0.25">
      <c r="A157" s="244"/>
      <c r="B157" s="244"/>
      <c r="C157" s="244"/>
      <c r="D157" s="430"/>
      <c r="E157" s="244"/>
      <c r="F157" s="244"/>
      <c r="G157" s="244"/>
      <c r="H157" s="244"/>
      <c r="I157" s="244"/>
      <c r="J157" s="244"/>
      <c r="K157" s="431"/>
      <c r="L157" s="428"/>
      <c r="M157" s="423"/>
    </row>
    <row r="158" spans="1:27" s="130" customFormat="1" ht="12.75" customHeight="1" x14ac:dyDescent="0.25">
      <c r="A158" s="244"/>
      <c r="B158" s="244"/>
      <c r="C158" s="244"/>
      <c r="D158" s="430"/>
      <c r="E158" s="244"/>
      <c r="F158" s="244"/>
      <c r="G158" s="244"/>
      <c r="H158" s="244"/>
      <c r="I158" s="244"/>
      <c r="J158" s="244"/>
      <c r="K158" s="431"/>
      <c r="L158" s="428"/>
      <c r="M158" s="423"/>
      <c r="AA158" s="100"/>
    </row>
    <row r="159" spans="1:27" s="130" customFormat="1" ht="12.75" customHeight="1" x14ac:dyDescent="0.25">
      <c r="A159" s="244"/>
      <c r="B159" s="244"/>
      <c r="C159" s="244"/>
      <c r="D159" s="430"/>
      <c r="E159" s="244"/>
      <c r="F159" s="244"/>
      <c r="G159" s="244"/>
      <c r="H159" s="244"/>
      <c r="I159" s="244"/>
      <c r="J159" s="244"/>
      <c r="K159" s="431"/>
      <c r="L159" s="428"/>
      <c r="M159" s="423"/>
      <c r="AA159" s="100"/>
    </row>
    <row r="160" spans="1:27" s="130" customFormat="1" ht="12.75" customHeight="1" x14ac:dyDescent="0.25">
      <c r="A160" s="244"/>
      <c r="B160" s="244"/>
      <c r="C160" s="244"/>
      <c r="D160" s="430"/>
      <c r="E160" s="244"/>
      <c r="F160" s="244"/>
      <c r="G160" s="244"/>
      <c r="H160" s="244"/>
      <c r="I160" s="244"/>
      <c r="J160" s="244"/>
      <c r="K160" s="431"/>
      <c r="L160" s="428"/>
      <c r="M160" s="423"/>
      <c r="AA160" s="100"/>
    </row>
    <row r="161" spans="1:27" s="130" customFormat="1" ht="12.75" customHeight="1" x14ac:dyDescent="0.25">
      <c r="A161" s="244"/>
      <c r="B161" s="244"/>
      <c r="C161" s="244"/>
      <c r="D161" s="430"/>
      <c r="E161" s="244"/>
      <c r="F161" s="244"/>
      <c r="G161" s="244"/>
      <c r="H161" s="244"/>
      <c r="I161" s="244"/>
      <c r="J161" s="244"/>
      <c r="K161" s="431"/>
      <c r="L161" s="428"/>
      <c r="M161" s="423"/>
      <c r="AA161" s="100"/>
    </row>
    <row r="162" spans="1:27" s="130" customFormat="1" ht="12.75" customHeight="1" x14ac:dyDescent="0.25">
      <c r="A162" s="244"/>
      <c r="B162" s="244"/>
      <c r="C162" s="244"/>
      <c r="D162" s="430"/>
      <c r="E162" s="244"/>
      <c r="F162" s="244"/>
      <c r="G162" s="244"/>
      <c r="H162" s="244"/>
      <c r="I162" s="244"/>
      <c r="J162" s="244"/>
      <c r="K162" s="431"/>
      <c r="L162" s="428"/>
      <c r="M162" s="423"/>
      <c r="AA162" s="100"/>
    </row>
    <row r="163" spans="1:27" s="130" customFormat="1" ht="12.75" customHeight="1" x14ac:dyDescent="0.25">
      <c r="A163" s="244"/>
      <c r="B163" s="244"/>
      <c r="C163" s="244"/>
      <c r="D163" s="430"/>
      <c r="E163" s="244"/>
      <c r="F163" s="244"/>
      <c r="G163" s="244"/>
      <c r="H163" s="244"/>
      <c r="I163" s="244"/>
      <c r="J163" s="244"/>
      <c r="K163" s="431"/>
      <c r="L163" s="428"/>
      <c r="M163" s="423"/>
      <c r="AA163" s="100"/>
    </row>
    <row r="164" spans="1:27" s="130" customFormat="1" ht="12.75" customHeight="1" x14ac:dyDescent="0.25">
      <c r="A164" s="244"/>
      <c r="B164" s="244"/>
      <c r="C164" s="244"/>
      <c r="D164" s="430"/>
      <c r="E164" s="244"/>
      <c r="F164" s="244"/>
      <c r="G164" s="244"/>
      <c r="H164" s="244"/>
      <c r="I164" s="244"/>
      <c r="J164" s="244"/>
      <c r="K164" s="431"/>
      <c r="L164" s="428"/>
      <c r="M164" s="423"/>
      <c r="AA164" s="100"/>
    </row>
    <row r="165" spans="1:27" s="130" customFormat="1" ht="12.75" customHeight="1" x14ac:dyDescent="0.25">
      <c r="A165" s="244"/>
      <c r="B165" s="244"/>
      <c r="C165" s="244"/>
      <c r="D165" s="430"/>
      <c r="E165" s="244"/>
      <c r="F165" s="244"/>
      <c r="G165" s="244"/>
      <c r="H165" s="244"/>
      <c r="I165" s="244"/>
      <c r="J165" s="244"/>
      <c r="K165" s="431"/>
      <c r="L165" s="428"/>
      <c r="M165" s="423"/>
      <c r="AA165" s="100"/>
    </row>
    <row r="166" spans="1:27" s="130" customFormat="1" ht="12.75" customHeight="1" x14ac:dyDescent="0.25">
      <c r="A166" s="244"/>
      <c r="B166" s="244"/>
      <c r="C166" s="244"/>
      <c r="D166" s="430"/>
      <c r="E166" s="244"/>
      <c r="F166" s="244"/>
      <c r="G166" s="244"/>
      <c r="H166" s="244"/>
      <c r="I166" s="244"/>
      <c r="J166" s="244"/>
      <c r="K166" s="431"/>
      <c r="L166" s="428"/>
      <c r="M166" s="423"/>
      <c r="AA166" s="100"/>
    </row>
    <row r="167" spans="1:27" s="130" customFormat="1" ht="12.75" customHeight="1" x14ac:dyDescent="0.25">
      <c r="A167" s="244"/>
      <c r="B167" s="244"/>
      <c r="C167" s="244"/>
      <c r="D167" s="430"/>
      <c r="E167" s="244"/>
      <c r="F167" s="244"/>
      <c r="G167" s="244"/>
      <c r="H167" s="244"/>
      <c r="I167" s="244"/>
      <c r="J167" s="244"/>
      <c r="K167" s="431"/>
      <c r="L167" s="428"/>
      <c r="M167" s="423"/>
      <c r="AA167" s="100"/>
    </row>
    <row r="168" spans="1:27" s="130" customFormat="1" ht="12.75" customHeight="1" x14ac:dyDescent="0.25">
      <c r="A168" s="244"/>
      <c r="B168" s="244"/>
      <c r="C168" s="244"/>
      <c r="D168" s="430"/>
      <c r="E168" s="244"/>
      <c r="F168" s="244"/>
      <c r="G168" s="244"/>
      <c r="H168" s="244"/>
      <c r="I168" s="244"/>
      <c r="J168" s="244"/>
      <c r="K168" s="431"/>
      <c r="L168" s="428"/>
      <c r="M168" s="423"/>
      <c r="AA168" s="100"/>
    </row>
    <row r="169" spans="1:27" s="130" customFormat="1" ht="12.75" customHeight="1" x14ac:dyDescent="0.25">
      <c r="A169" s="244"/>
      <c r="B169" s="244"/>
      <c r="C169" s="244"/>
      <c r="D169" s="430"/>
      <c r="E169" s="244"/>
      <c r="F169" s="244"/>
      <c r="G169" s="244"/>
      <c r="H169" s="244"/>
      <c r="I169" s="244"/>
      <c r="J169" s="244"/>
      <c r="K169" s="431"/>
      <c r="L169" s="428"/>
      <c r="M169" s="423"/>
      <c r="AA169" s="100"/>
    </row>
    <row r="170" spans="1:27" s="130" customFormat="1" ht="12.75" customHeight="1" x14ac:dyDescent="0.25">
      <c r="A170" s="244"/>
      <c r="B170" s="244"/>
      <c r="C170" s="244"/>
      <c r="D170" s="430"/>
      <c r="E170" s="244"/>
      <c r="F170" s="244"/>
      <c r="G170" s="244"/>
      <c r="H170" s="244"/>
      <c r="I170" s="244"/>
      <c r="J170" s="244"/>
      <c r="K170" s="431"/>
      <c r="L170" s="428"/>
      <c r="M170" s="423"/>
      <c r="AA170" s="100"/>
    </row>
    <row r="171" spans="1:27" s="130" customFormat="1" ht="12.75" customHeight="1" x14ac:dyDescent="0.25">
      <c r="A171" s="244"/>
      <c r="B171" s="244"/>
      <c r="C171" s="244"/>
      <c r="D171" s="430"/>
      <c r="E171" s="244"/>
      <c r="F171" s="244"/>
      <c r="G171" s="244"/>
      <c r="H171" s="244"/>
      <c r="I171" s="244"/>
      <c r="J171" s="244"/>
      <c r="K171" s="431"/>
      <c r="L171" s="428"/>
      <c r="M171" s="423"/>
      <c r="AA171" s="100"/>
    </row>
    <row r="172" spans="1:27" s="130" customFormat="1" ht="13.5" x14ac:dyDescent="0.25">
      <c r="A172" s="244"/>
      <c r="B172" s="244"/>
      <c r="C172" s="244"/>
      <c r="D172" s="430"/>
      <c r="E172" s="244"/>
      <c r="F172" s="244"/>
      <c r="G172" s="244"/>
      <c r="H172" s="244"/>
      <c r="I172" s="244"/>
      <c r="J172" s="244"/>
      <c r="K172" s="431"/>
      <c r="L172" s="428"/>
      <c r="M172" s="423"/>
      <c r="AA172" s="100"/>
    </row>
    <row r="173" spans="1:27" s="130" customFormat="1" ht="13.5" x14ac:dyDescent="0.25">
      <c r="A173" s="244"/>
      <c r="B173" s="244"/>
      <c r="C173" s="244"/>
      <c r="D173" s="430"/>
      <c r="E173" s="244"/>
      <c r="F173" s="244"/>
      <c r="G173" s="244"/>
      <c r="H173" s="244"/>
      <c r="I173" s="244"/>
      <c r="J173" s="244"/>
      <c r="K173" s="431"/>
      <c r="L173" s="428"/>
      <c r="M173" s="423"/>
      <c r="AA173" s="100"/>
    </row>
    <row r="174" spans="1:27" s="130" customFormat="1" ht="12.75" customHeight="1" x14ac:dyDescent="0.25">
      <c r="A174" s="244"/>
      <c r="B174" s="244"/>
      <c r="C174" s="244"/>
      <c r="D174" s="430"/>
      <c r="E174" s="244"/>
      <c r="F174" s="244"/>
      <c r="G174" s="244"/>
      <c r="H174" s="244"/>
      <c r="I174" s="244"/>
      <c r="J174" s="244"/>
      <c r="K174" s="431"/>
      <c r="L174" s="428"/>
      <c r="M174" s="423"/>
      <c r="AA174" s="100"/>
    </row>
    <row r="175" spans="1:27" s="130" customFormat="1" ht="12.75" customHeight="1" x14ac:dyDescent="0.25">
      <c r="A175" s="244"/>
      <c r="B175" s="244"/>
      <c r="C175" s="244"/>
      <c r="D175" s="430"/>
      <c r="E175" s="244"/>
      <c r="F175" s="244"/>
      <c r="G175" s="244"/>
      <c r="H175" s="244"/>
      <c r="I175" s="244"/>
      <c r="J175" s="244"/>
      <c r="K175" s="431"/>
      <c r="L175" s="428"/>
      <c r="M175" s="423"/>
      <c r="AA175" s="100"/>
    </row>
    <row r="176" spans="1:27" s="130" customFormat="1" ht="12.75" customHeight="1" x14ac:dyDescent="0.25">
      <c r="A176" s="244"/>
      <c r="B176" s="244"/>
      <c r="C176" s="244"/>
      <c r="D176" s="430"/>
      <c r="E176" s="244"/>
      <c r="F176" s="244"/>
      <c r="G176" s="244"/>
      <c r="H176" s="244"/>
      <c r="I176" s="244"/>
      <c r="J176" s="244"/>
      <c r="K176" s="431"/>
      <c r="L176" s="428"/>
      <c r="M176" s="423"/>
      <c r="AA176" s="100"/>
    </row>
    <row r="177" spans="1:27" s="130" customFormat="1" ht="12.75" customHeight="1" x14ac:dyDescent="0.25">
      <c r="A177" s="244"/>
      <c r="B177" s="244"/>
      <c r="C177" s="244"/>
      <c r="D177" s="430"/>
      <c r="E177" s="244"/>
      <c r="F177" s="244"/>
      <c r="G177" s="244"/>
      <c r="H177" s="244"/>
      <c r="I177" s="244"/>
      <c r="J177" s="244"/>
      <c r="K177" s="431"/>
      <c r="L177" s="428"/>
      <c r="M177" s="423"/>
      <c r="AA177" s="100"/>
    </row>
    <row r="178" spans="1:27" s="130" customFormat="1" ht="12.75" customHeight="1" x14ac:dyDescent="0.25">
      <c r="A178" s="244"/>
      <c r="B178" s="244"/>
      <c r="C178" s="244"/>
      <c r="D178" s="430"/>
      <c r="E178" s="244"/>
      <c r="F178" s="244"/>
      <c r="G178" s="244"/>
      <c r="H178" s="244"/>
      <c r="I178" s="244"/>
      <c r="J178" s="244"/>
      <c r="K178" s="431"/>
      <c r="L178" s="428"/>
      <c r="M178" s="423"/>
      <c r="AA178" s="100"/>
    </row>
    <row r="179" spans="1:27" s="130" customFormat="1" ht="12.75" customHeight="1" x14ac:dyDescent="0.25">
      <c r="A179" s="244"/>
      <c r="B179" s="244"/>
      <c r="C179" s="244"/>
      <c r="D179" s="430"/>
      <c r="E179" s="244"/>
      <c r="F179" s="244"/>
      <c r="G179" s="244"/>
      <c r="H179" s="244"/>
      <c r="I179" s="244"/>
      <c r="J179" s="244"/>
      <c r="K179" s="431"/>
      <c r="L179" s="428"/>
      <c r="M179" s="423"/>
      <c r="AA179" s="100"/>
    </row>
    <row r="180" spans="1:27" s="130" customFormat="1" ht="12.75" customHeight="1" x14ac:dyDescent="0.25">
      <c r="A180" s="244"/>
      <c r="B180" s="244"/>
      <c r="C180" s="244"/>
      <c r="D180" s="430"/>
      <c r="E180" s="244"/>
      <c r="F180" s="244"/>
      <c r="G180" s="244"/>
      <c r="H180" s="244"/>
      <c r="I180" s="244"/>
      <c r="J180" s="244"/>
      <c r="K180" s="431"/>
      <c r="L180" s="428"/>
      <c r="M180" s="423"/>
      <c r="AA180" s="100"/>
    </row>
    <row r="181" spans="1:27" s="130" customFormat="1" ht="12.75" customHeight="1" x14ac:dyDescent="0.25">
      <c r="A181" s="244"/>
      <c r="B181" s="244"/>
      <c r="C181" s="244"/>
      <c r="D181" s="430"/>
      <c r="E181" s="244"/>
      <c r="F181" s="244"/>
      <c r="G181" s="244"/>
      <c r="H181" s="244"/>
      <c r="I181" s="244"/>
      <c r="J181" s="244"/>
      <c r="K181" s="431"/>
      <c r="L181" s="428"/>
      <c r="M181" s="423"/>
      <c r="AA181" s="100"/>
    </row>
    <row r="182" spans="1:27" s="130" customFormat="1" ht="12.75" customHeight="1" x14ac:dyDescent="0.25">
      <c r="A182" s="244"/>
      <c r="B182" s="244"/>
      <c r="C182" s="244"/>
      <c r="D182" s="430"/>
      <c r="E182" s="244"/>
      <c r="F182" s="244"/>
      <c r="G182" s="244"/>
      <c r="H182" s="244"/>
      <c r="I182" s="244"/>
      <c r="J182" s="244"/>
      <c r="K182" s="431"/>
      <c r="L182" s="428"/>
      <c r="M182" s="423"/>
      <c r="AA182" s="100"/>
    </row>
    <row r="183" spans="1:27" s="130" customFormat="1" ht="12.75" customHeight="1" x14ac:dyDescent="0.25">
      <c r="A183" s="244"/>
      <c r="B183" s="244"/>
      <c r="C183" s="244"/>
      <c r="D183" s="430"/>
      <c r="E183" s="244"/>
      <c r="F183" s="244"/>
      <c r="G183" s="244"/>
      <c r="H183" s="244"/>
      <c r="I183" s="244"/>
      <c r="J183" s="244"/>
      <c r="K183" s="431"/>
      <c r="L183" s="428"/>
      <c r="M183" s="423"/>
      <c r="AA183" s="100"/>
    </row>
    <row r="184" spans="1:27" s="130" customFormat="1" ht="12.75" customHeight="1" x14ac:dyDescent="0.25">
      <c r="A184" s="244"/>
      <c r="B184" s="244"/>
      <c r="C184" s="244"/>
      <c r="D184" s="430"/>
      <c r="E184" s="244"/>
      <c r="F184" s="244"/>
      <c r="G184" s="244"/>
      <c r="H184" s="244"/>
      <c r="I184" s="244"/>
      <c r="J184" s="244"/>
      <c r="K184" s="431"/>
      <c r="L184" s="428"/>
      <c r="M184" s="423"/>
      <c r="AA184" s="100"/>
    </row>
    <row r="185" spans="1:27" s="130" customFormat="1" ht="12.75" customHeight="1" x14ac:dyDescent="0.25">
      <c r="A185" s="244"/>
      <c r="B185" s="244"/>
      <c r="C185" s="244"/>
      <c r="D185" s="430"/>
      <c r="E185" s="244"/>
      <c r="F185" s="244"/>
      <c r="G185" s="244"/>
      <c r="H185" s="244"/>
      <c r="I185" s="244"/>
      <c r="J185" s="244"/>
      <c r="K185" s="431"/>
      <c r="L185" s="428"/>
      <c r="M185" s="423"/>
      <c r="AA185" s="100"/>
    </row>
    <row r="186" spans="1:27" s="130" customFormat="1" ht="12.75" customHeight="1" x14ac:dyDescent="0.25">
      <c r="A186" s="244"/>
      <c r="B186" s="244"/>
      <c r="C186" s="244"/>
      <c r="D186" s="430"/>
      <c r="E186" s="244"/>
      <c r="F186" s="244"/>
      <c r="G186" s="244"/>
      <c r="H186" s="244"/>
      <c r="I186" s="244"/>
      <c r="J186" s="244"/>
      <c r="K186" s="431"/>
      <c r="L186" s="428"/>
      <c r="M186" s="423"/>
      <c r="AA186" s="100"/>
    </row>
    <row r="187" spans="1:27" s="130" customFormat="1" ht="12.75" customHeight="1" x14ac:dyDescent="0.25">
      <c r="A187" s="244"/>
      <c r="B187" s="244"/>
      <c r="C187" s="244"/>
      <c r="D187" s="430"/>
      <c r="E187" s="244"/>
      <c r="F187" s="244"/>
      <c r="G187" s="244"/>
      <c r="H187" s="244"/>
      <c r="I187" s="244"/>
      <c r="J187" s="244"/>
      <c r="K187" s="431"/>
      <c r="L187" s="428"/>
      <c r="M187" s="423"/>
      <c r="AA187" s="100"/>
    </row>
    <row r="188" spans="1:27" s="130" customFormat="1" ht="12.75" customHeight="1" x14ac:dyDescent="0.25">
      <c r="A188" s="244"/>
      <c r="B188" s="244"/>
      <c r="C188" s="244"/>
      <c r="D188" s="430"/>
      <c r="E188" s="244"/>
      <c r="F188" s="244"/>
      <c r="G188" s="244"/>
      <c r="H188" s="244"/>
      <c r="I188" s="244"/>
      <c r="J188" s="244"/>
      <c r="K188" s="431"/>
      <c r="L188" s="428"/>
      <c r="M188" s="423"/>
      <c r="AA188" s="100"/>
    </row>
    <row r="189" spans="1:27" s="130" customFormat="1" ht="12.75" customHeight="1" x14ac:dyDescent="0.25">
      <c r="A189" s="244"/>
      <c r="B189" s="244"/>
      <c r="C189" s="244"/>
      <c r="D189" s="430"/>
      <c r="E189" s="244"/>
      <c r="F189" s="244"/>
      <c r="G189" s="244"/>
      <c r="H189" s="244"/>
      <c r="I189" s="244"/>
      <c r="J189" s="244"/>
      <c r="K189" s="431"/>
      <c r="L189" s="428"/>
      <c r="M189" s="423"/>
      <c r="AA189" s="100"/>
    </row>
    <row r="190" spans="1:27" s="130" customFormat="1" ht="12.75" customHeight="1" x14ac:dyDescent="0.25">
      <c r="A190" s="244"/>
      <c r="B190" s="244"/>
      <c r="C190" s="244"/>
      <c r="D190" s="430"/>
      <c r="E190" s="244"/>
      <c r="F190" s="244"/>
      <c r="G190" s="244"/>
      <c r="H190" s="244"/>
      <c r="I190" s="244"/>
      <c r="J190" s="244"/>
      <c r="K190" s="431"/>
      <c r="L190" s="428"/>
      <c r="M190" s="423"/>
      <c r="AA190" s="100"/>
    </row>
    <row r="191" spans="1:27" s="130" customFormat="1" ht="12.75" customHeight="1" x14ac:dyDescent="0.25">
      <c r="A191" s="244"/>
      <c r="B191" s="244"/>
      <c r="C191" s="244"/>
      <c r="D191" s="430"/>
      <c r="E191" s="244"/>
      <c r="F191" s="244"/>
      <c r="G191" s="244"/>
      <c r="H191" s="244"/>
      <c r="I191" s="244"/>
      <c r="J191" s="244"/>
      <c r="K191" s="431"/>
      <c r="L191" s="428"/>
      <c r="M191" s="423"/>
      <c r="AA191" s="100"/>
    </row>
    <row r="192" spans="1:27" s="130" customFormat="1" ht="12.75" customHeight="1" x14ac:dyDescent="0.25">
      <c r="A192" s="244"/>
      <c r="B192" s="244"/>
      <c r="C192" s="244"/>
      <c r="D192" s="430"/>
      <c r="E192" s="244"/>
      <c r="F192" s="244"/>
      <c r="G192" s="244"/>
      <c r="H192" s="244"/>
      <c r="I192" s="244"/>
      <c r="J192" s="244"/>
      <c r="K192" s="431"/>
      <c r="L192" s="428"/>
      <c r="M192" s="423"/>
      <c r="AA192" s="100"/>
    </row>
    <row r="193" spans="1:27" s="130" customFormat="1" ht="12.75" customHeight="1" x14ac:dyDescent="0.25">
      <c r="A193" s="244"/>
      <c r="B193" s="244"/>
      <c r="C193" s="244"/>
      <c r="D193" s="430"/>
      <c r="E193" s="244"/>
      <c r="F193" s="244"/>
      <c r="G193" s="244"/>
      <c r="H193" s="244"/>
      <c r="I193" s="244"/>
      <c r="J193" s="244"/>
      <c r="K193" s="431"/>
      <c r="L193" s="428"/>
      <c r="M193" s="423"/>
      <c r="AA193" s="100"/>
    </row>
    <row r="194" spans="1:27" s="130" customFormat="1" ht="12.75" customHeight="1" x14ac:dyDescent="0.25">
      <c r="A194" s="244"/>
      <c r="B194" s="244"/>
      <c r="C194" s="244"/>
      <c r="D194" s="430"/>
      <c r="E194" s="244"/>
      <c r="F194" s="244"/>
      <c r="G194" s="244"/>
      <c r="H194" s="244"/>
      <c r="I194" s="244"/>
      <c r="J194" s="244"/>
      <c r="K194" s="431"/>
      <c r="L194" s="428"/>
      <c r="M194" s="423"/>
      <c r="AA194" s="100"/>
    </row>
    <row r="195" spans="1:27" s="130" customFormat="1" ht="12.75" customHeight="1" x14ac:dyDescent="0.25">
      <c r="A195" s="244"/>
      <c r="B195" s="244"/>
      <c r="C195" s="244"/>
      <c r="D195" s="430"/>
      <c r="E195" s="244"/>
      <c r="F195" s="244"/>
      <c r="G195" s="244"/>
      <c r="H195" s="244"/>
      <c r="I195" s="244"/>
      <c r="J195" s="244"/>
      <c r="K195" s="431"/>
      <c r="L195" s="428"/>
      <c r="M195" s="423"/>
      <c r="AA195" s="100"/>
    </row>
    <row r="196" spans="1:27" s="130" customFormat="1" ht="12.75" customHeight="1" x14ac:dyDescent="0.25">
      <c r="A196" s="244"/>
      <c r="B196" s="244"/>
      <c r="C196" s="244"/>
      <c r="D196" s="430"/>
      <c r="E196" s="244"/>
      <c r="F196" s="244"/>
      <c r="G196" s="244"/>
      <c r="H196" s="244"/>
      <c r="I196" s="244"/>
      <c r="J196" s="244"/>
      <c r="K196" s="431"/>
      <c r="L196" s="428"/>
      <c r="M196" s="423"/>
      <c r="AA196" s="100"/>
    </row>
    <row r="197" spans="1:27" s="130" customFormat="1" ht="12.75" customHeight="1" x14ac:dyDescent="0.25">
      <c r="A197" s="244"/>
      <c r="B197" s="244"/>
      <c r="C197" s="244"/>
      <c r="D197" s="430"/>
      <c r="E197" s="244"/>
      <c r="F197" s="244"/>
      <c r="G197" s="244"/>
      <c r="H197" s="244"/>
      <c r="I197" s="244"/>
      <c r="J197" s="244"/>
      <c r="K197" s="431"/>
      <c r="L197" s="428"/>
      <c r="M197" s="423"/>
      <c r="AA197" s="100"/>
    </row>
    <row r="198" spans="1:27" s="130" customFormat="1" ht="13.5" x14ac:dyDescent="0.25">
      <c r="A198" s="244"/>
      <c r="B198" s="244"/>
      <c r="C198" s="244"/>
      <c r="D198" s="430"/>
      <c r="E198" s="244"/>
      <c r="F198" s="244"/>
      <c r="G198" s="244"/>
      <c r="H198" s="244"/>
      <c r="I198" s="244"/>
      <c r="J198" s="244"/>
      <c r="K198" s="431"/>
      <c r="L198" s="428"/>
      <c r="M198" s="423"/>
      <c r="AA198" s="100"/>
    </row>
    <row r="199" spans="1:27" s="130" customFormat="1" ht="13.5" x14ac:dyDescent="0.25">
      <c r="A199" s="244"/>
      <c r="B199" s="244"/>
      <c r="C199" s="244"/>
      <c r="D199" s="430"/>
      <c r="E199" s="244"/>
      <c r="F199" s="244"/>
      <c r="G199" s="244"/>
      <c r="H199" s="244"/>
      <c r="I199" s="244"/>
      <c r="J199" s="244"/>
      <c r="K199" s="431"/>
      <c r="L199" s="428"/>
      <c r="M199" s="423"/>
      <c r="AA199" s="100"/>
    </row>
    <row r="200" spans="1:27" s="130" customFormat="1" ht="12.75" customHeight="1" x14ac:dyDescent="0.25">
      <c r="A200" s="244"/>
      <c r="B200" s="244"/>
      <c r="C200" s="244"/>
      <c r="D200" s="430"/>
      <c r="E200" s="244"/>
      <c r="F200" s="244"/>
      <c r="G200" s="244"/>
      <c r="H200" s="244"/>
      <c r="I200" s="244"/>
      <c r="J200" s="244"/>
      <c r="K200" s="431"/>
      <c r="L200" s="428"/>
      <c r="M200" s="423"/>
      <c r="AA200" s="100"/>
    </row>
    <row r="201" spans="1:27" s="130" customFormat="1" ht="12.75" customHeight="1" x14ac:dyDescent="0.25">
      <c r="A201" s="244"/>
      <c r="B201" s="244"/>
      <c r="C201" s="244"/>
      <c r="D201" s="430"/>
      <c r="E201" s="244"/>
      <c r="F201" s="244"/>
      <c r="G201" s="244"/>
      <c r="H201" s="244"/>
      <c r="I201" s="244"/>
      <c r="J201" s="244"/>
      <c r="K201" s="431"/>
      <c r="L201" s="428"/>
      <c r="M201" s="423"/>
      <c r="AA201" s="100"/>
    </row>
    <row r="202" spans="1:27" s="130" customFormat="1" ht="12.75" customHeight="1" x14ac:dyDescent="0.25">
      <c r="A202" s="244"/>
      <c r="B202" s="244"/>
      <c r="C202" s="244"/>
      <c r="D202" s="430"/>
      <c r="E202" s="244"/>
      <c r="F202" s="244"/>
      <c r="G202" s="244"/>
      <c r="H202" s="244"/>
      <c r="I202" s="244"/>
      <c r="J202" s="244"/>
      <c r="K202" s="431"/>
      <c r="L202" s="428"/>
      <c r="M202" s="423"/>
      <c r="AA202" s="100"/>
    </row>
    <row r="203" spans="1:27" s="130" customFormat="1" ht="12.75" customHeight="1" x14ac:dyDescent="0.25">
      <c r="A203" s="244"/>
      <c r="B203" s="244"/>
      <c r="C203" s="244"/>
      <c r="D203" s="430"/>
      <c r="E203" s="244"/>
      <c r="F203" s="244"/>
      <c r="G203" s="244"/>
      <c r="H203" s="244"/>
      <c r="I203" s="244"/>
      <c r="J203" s="244"/>
      <c r="K203" s="431"/>
      <c r="L203" s="428"/>
      <c r="M203" s="423"/>
      <c r="AA203" s="100"/>
    </row>
    <row r="204" spans="1:27" s="130" customFormat="1" ht="12.75" customHeight="1" x14ac:dyDescent="0.25">
      <c r="A204" s="244"/>
      <c r="B204" s="244"/>
      <c r="C204" s="244"/>
      <c r="D204" s="430"/>
      <c r="E204" s="244"/>
      <c r="F204" s="244"/>
      <c r="G204" s="244"/>
      <c r="H204" s="244"/>
      <c r="I204" s="244"/>
      <c r="J204" s="244"/>
      <c r="K204" s="431"/>
      <c r="L204" s="428"/>
      <c r="M204" s="423"/>
      <c r="AA204" s="100"/>
    </row>
    <row r="205" spans="1:27" s="130" customFormat="1" ht="12.75" customHeight="1" x14ac:dyDescent="0.25">
      <c r="A205" s="244"/>
      <c r="B205" s="244"/>
      <c r="C205" s="244"/>
      <c r="D205" s="430"/>
      <c r="E205" s="244"/>
      <c r="F205" s="244"/>
      <c r="G205" s="244"/>
      <c r="H205" s="244"/>
      <c r="I205" s="244"/>
      <c r="J205" s="244"/>
      <c r="K205" s="431"/>
      <c r="L205" s="428"/>
      <c r="M205" s="423"/>
      <c r="AA205" s="100"/>
    </row>
    <row r="206" spans="1:27" s="130" customFormat="1" ht="12.75" customHeight="1" x14ac:dyDescent="0.25">
      <c r="A206" s="244"/>
      <c r="B206" s="244"/>
      <c r="C206" s="244"/>
      <c r="D206" s="430"/>
      <c r="E206" s="244"/>
      <c r="F206" s="244"/>
      <c r="G206" s="244"/>
      <c r="H206" s="244"/>
      <c r="I206" s="244"/>
      <c r="J206" s="244"/>
      <c r="K206" s="431"/>
      <c r="L206" s="428"/>
      <c r="M206" s="423"/>
      <c r="AA206" s="100"/>
    </row>
    <row r="207" spans="1:27" s="130" customFormat="1" ht="12.75" customHeight="1" x14ac:dyDescent="0.25">
      <c r="A207" s="244"/>
      <c r="B207" s="244"/>
      <c r="C207" s="244"/>
      <c r="D207" s="430"/>
      <c r="E207" s="244"/>
      <c r="F207" s="244"/>
      <c r="G207" s="244"/>
      <c r="H207" s="244"/>
      <c r="I207" s="244"/>
      <c r="J207" s="244"/>
      <c r="K207" s="431"/>
      <c r="L207" s="428"/>
      <c r="M207" s="423"/>
      <c r="AA207" s="100"/>
    </row>
    <row r="208" spans="1:27" s="130" customFormat="1" ht="12.75" customHeight="1" x14ac:dyDescent="0.25">
      <c r="A208" s="244"/>
      <c r="B208" s="244"/>
      <c r="C208" s="244"/>
      <c r="D208" s="430"/>
      <c r="E208" s="244"/>
      <c r="F208" s="244"/>
      <c r="G208" s="244"/>
      <c r="H208" s="244"/>
      <c r="I208" s="244"/>
      <c r="J208" s="244"/>
      <c r="K208" s="431"/>
      <c r="L208" s="428"/>
      <c r="M208" s="423"/>
      <c r="AA208" s="100"/>
    </row>
    <row r="209" spans="1:27" s="130" customFormat="1" ht="12.75" customHeight="1" x14ac:dyDescent="0.25">
      <c r="A209" s="244"/>
      <c r="B209" s="244"/>
      <c r="C209" s="244"/>
      <c r="D209" s="430"/>
      <c r="E209" s="244"/>
      <c r="F209" s="244"/>
      <c r="G209" s="244"/>
      <c r="H209" s="244"/>
      <c r="I209" s="244"/>
      <c r="J209" s="244"/>
      <c r="K209" s="431"/>
      <c r="L209" s="428"/>
      <c r="M209" s="423"/>
      <c r="AA209" s="100"/>
    </row>
    <row r="210" spans="1:27" s="130" customFormat="1" ht="12.75" customHeight="1" x14ac:dyDescent="0.25">
      <c r="A210" s="244"/>
      <c r="B210" s="244"/>
      <c r="C210" s="244"/>
      <c r="D210" s="430"/>
      <c r="E210" s="244"/>
      <c r="F210" s="244"/>
      <c r="G210" s="244"/>
      <c r="H210" s="244"/>
      <c r="I210" s="244"/>
      <c r="J210" s="244"/>
      <c r="K210" s="431"/>
      <c r="L210" s="428"/>
      <c r="M210" s="423"/>
      <c r="AA210" s="100"/>
    </row>
    <row r="211" spans="1:27" s="130" customFormat="1" ht="12.75" customHeight="1" x14ac:dyDescent="0.25">
      <c r="A211" s="244"/>
      <c r="B211" s="244"/>
      <c r="C211" s="244"/>
      <c r="D211" s="430"/>
      <c r="E211" s="244"/>
      <c r="F211" s="244"/>
      <c r="G211" s="244"/>
      <c r="H211" s="244"/>
      <c r="I211" s="244"/>
      <c r="J211" s="244"/>
      <c r="K211" s="431"/>
      <c r="L211" s="428"/>
      <c r="M211" s="423"/>
      <c r="AA211" s="100"/>
    </row>
    <row r="212" spans="1:27" s="130" customFormat="1" ht="12.75" customHeight="1" x14ac:dyDescent="0.25">
      <c r="A212" s="244"/>
      <c r="B212" s="244"/>
      <c r="C212" s="244"/>
      <c r="D212" s="430"/>
      <c r="E212" s="244"/>
      <c r="F212" s="244"/>
      <c r="G212" s="244"/>
      <c r="H212" s="244"/>
      <c r="I212" s="244"/>
      <c r="J212" s="244"/>
      <c r="K212" s="431"/>
      <c r="L212" s="428"/>
      <c r="M212" s="423"/>
      <c r="AA212" s="100"/>
    </row>
    <row r="213" spans="1:27" s="130" customFormat="1" ht="12.75" customHeight="1" x14ac:dyDescent="0.25">
      <c r="A213" s="244"/>
      <c r="B213" s="244"/>
      <c r="C213" s="244"/>
      <c r="D213" s="430"/>
      <c r="E213" s="244"/>
      <c r="F213" s="244"/>
      <c r="G213" s="244"/>
      <c r="H213" s="244"/>
      <c r="I213" s="244"/>
      <c r="J213" s="244"/>
      <c r="K213" s="431"/>
      <c r="L213" s="428"/>
      <c r="M213" s="423"/>
      <c r="AA213" s="100"/>
    </row>
    <row r="214" spans="1:27" s="130" customFormat="1" ht="12.75" customHeight="1" x14ac:dyDescent="0.25">
      <c r="A214" s="244"/>
      <c r="B214" s="244"/>
      <c r="C214" s="244"/>
      <c r="D214" s="430"/>
      <c r="E214" s="244"/>
      <c r="F214" s="244"/>
      <c r="G214" s="244"/>
      <c r="H214" s="244"/>
      <c r="I214" s="244"/>
      <c r="J214" s="244"/>
      <c r="K214" s="431"/>
      <c r="L214" s="428"/>
      <c r="M214" s="423"/>
      <c r="AA214" s="100"/>
    </row>
    <row r="215" spans="1:27" s="130" customFormat="1" ht="12.75" customHeight="1" x14ac:dyDescent="0.25">
      <c r="A215" s="244"/>
      <c r="B215" s="244"/>
      <c r="C215" s="244"/>
      <c r="D215" s="430"/>
      <c r="E215" s="244"/>
      <c r="F215" s="244"/>
      <c r="G215" s="244"/>
      <c r="H215" s="244"/>
      <c r="I215" s="244"/>
      <c r="J215" s="244"/>
      <c r="K215" s="431"/>
      <c r="L215" s="428"/>
      <c r="M215" s="423"/>
      <c r="AA215" s="100"/>
    </row>
    <row r="216" spans="1:27" s="130" customFormat="1" ht="12.75" customHeight="1" x14ac:dyDescent="0.25">
      <c r="A216" s="244"/>
      <c r="B216" s="244"/>
      <c r="C216" s="244"/>
      <c r="D216" s="430"/>
      <c r="E216" s="244"/>
      <c r="F216" s="244"/>
      <c r="G216" s="244"/>
      <c r="H216" s="244"/>
      <c r="I216" s="244"/>
      <c r="J216" s="244"/>
      <c r="K216" s="431"/>
      <c r="L216" s="428"/>
      <c r="M216" s="423"/>
      <c r="AA216" s="100"/>
    </row>
    <row r="217" spans="1:27" s="130" customFormat="1" ht="12.75" customHeight="1" x14ac:dyDescent="0.25">
      <c r="A217" s="244"/>
      <c r="B217" s="244"/>
      <c r="C217" s="244"/>
      <c r="D217" s="430"/>
      <c r="E217" s="244"/>
      <c r="F217" s="244"/>
      <c r="G217" s="244"/>
      <c r="H217" s="244"/>
      <c r="I217" s="244"/>
      <c r="J217" s="244"/>
      <c r="K217" s="431"/>
      <c r="L217" s="428"/>
      <c r="M217" s="423"/>
      <c r="AA217" s="100"/>
    </row>
    <row r="218" spans="1:27" s="130" customFormat="1" ht="12.75" customHeight="1" x14ac:dyDescent="0.25">
      <c r="A218" s="244"/>
      <c r="B218" s="244"/>
      <c r="C218" s="244"/>
      <c r="D218" s="430"/>
      <c r="E218" s="244"/>
      <c r="F218" s="244"/>
      <c r="G218" s="244"/>
      <c r="H218" s="244"/>
      <c r="I218" s="244"/>
      <c r="J218" s="244"/>
      <c r="K218" s="431"/>
      <c r="L218" s="428"/>
      <c r="M218" s="423"/>
      <c r="AA218" s="100"/>
    </row>
    <row r="219" spans="1:27" s="130" customFormat="1" ht="12.75" customHeight="1" x14ac:dyDescent="0.25">
      <c r="A219" s="244"/>
      <c r="B219" s="244"/>
      <c r="C219" s="244"/>
      <c r="D219" s="430"/>
      <c r="E219" s="244"/>
      <c r="F219" s="244"/>
      <c r="G219" s="244"/>
      <c r="H219" s="244"/>
      <c r="I219" s="244"/>
      <c r="J219" s="244"/>
      <c r="K219" s="431"/>
      <c r="L219" s="428"/>
      <c r="M219" s="423"/>
      <c r="AA219" s="100"/>
    </row>
    <row r="220" spans="1:27" s="130" customFormat="1" ht="12.75" customHeight="1" x14ac:dyDescent="0.25">
      <c r="A220" s="244"/>
      <c r="B220" s="244"/>
      <c r="C220" s="244"/>
      <c r="D220" s="430"/>
      <c r="E220" s="244"/>
      <c r="F220" s="244"/>
      <c r="G220" s="244"/>
      <c r="H220" s="244"/>
      <c r="I220" s="244"/>
      <c r="J220" s="244"/>
      <c r="K220" s="431"/>
      <c r="L220" s="428"/>
      <c r="M220" s="423"/>
      <c r="AA220" s="100"/>
    </row>
    <row r="221" spans="1:27" s="130" customFormat="1" ht="12.75" customHeight="1" x14ac:dyDescent="0.25">
      <c r="A221" s="244"/>
      <c r="B221" s="244"/>
      <c r="C221" s="244"/>
      <c r="D221" s="430"/>
      <c r="E221" s="244"/>
      <c r="F221" s="244"/>
      <c r="G221" s="244"/>
      <c r="H221" s="244"/>
      <c r="I221" s="244"/>
      <c r="J221" s="244"/>
      <c r="K221" s="431"/>
      <c r="L221" s="428"/>
      <c r="M221" s="423"/>
      <c r="AA221" s="100"/>
    </row>
    <row r="222" spans="1:27" s="130" customFormat="1" ht="12.75" customHeight="1" x14ac:dyDescent="0.25">
      <c r="A222" s="244"/>
      <c r="B222" s="244"/>
      <c r="C222" s="244"/>
      <c r="D222" s="430"/>
      <c r="E222" s="244"/>
      <c r="F222" s="244"/>
      <c r="G222" s="244"/>
      <c r="H222" s="244"/>
      <c r="I222" s="244"/>
      <c r="J222" s="244"/>
      <c r="K222" s="431"/>
      <c r="L222" s="428"/>
      <c r="M222" s="423"/>
      <c r="AA222" s="100"/>
    </row>
    <row r="223" spans="1:27" s="130" customFormat="1" ht="12.75" customHeight="1" x14ac:dyDescent="0.25">
      <c r="A223" s="244"/>
      <c r="B223" s="244"/>
      <c r="C223" s="244"/>
      <c r="D223" s="430"/>
      <c r="E223" s="244"/>
      <c r="F223" s="244"/>
      <c r="G223" s="244"/>
      <c r="H223" s="244"/>
      <c r="I223" s="244"/>
      <c r="J223" s="244"/>
      <c r="K223" s="431"/>
      <c r="L223" s="428"/>
      <c r="M223" s="423"/>
      <c r="AA223" s="100"/>
    </row>
    <row r="224" spans="1:27" s="130" customFormat="1" ht="12.75" customHeight="1" x14ac:dyDescent="0.25">
      <c r="A224" s="244"/>
      <c r="B224" s="244"/>
      <c r="C224" s="244"/>
      <c r="D224" s="430"/>
      <c r="E224" s="244"/>
      <c r="F224" s="244"/>
      <c r="G224" s="244"/>
      <c r="H224" s="244"/>
      <c r="I224" s="244"/>
      <c r="J224" s="244"/>
      <c r="K224" s="431"/>
      <c r="L224" s="428"/>
      <c r="M224" s="423"/>
      <c r="AA224" s="100"/>
    </row>
    <row r="225" spans="1:27" s="130" customFormat="1" ht="12.75" customHeight="1" x14ac:dyDescent="0.25">
      <c r="A225" s="244"/>
      <c r="B225" s="244"/>
      <c r="C225" s="244"/>
      <c r="D225" s="430"/>
      <c r="E225" s="244"/>
      <c r="F225" s="244"/>
      <c r="G225" s="244"/>
      <c r="H225" s="244"/>
      <c r="I225" s="244"/>
      <c r="J225" s="244"/>
      <c r="K225" s="431"/>
      <c r="L225" s="428"/>
      <c r="M225" s="423"/>
      <c r="AA225" s="100"/>
    </row>
    <row r="226" spans="1:27" s="130" customFormat="1" ht="12.75" customHeight="1" x14ac:dyDescent="0.25">
      <c r="A226" s="244"/>
      <c r="B226" s="244"/>
      <c r="C226" s="244"/>
      <c r="D226" s="430"/>
      <c r="E226" s="244"/>
      <c r="F226" s="244"/>
      <c r="G226" s="244"/>
      <c r="H226" s="244"/>
      <c r="I226" s="244"/>
      <c r="J226" s="244"/>
      <c r="K226" s="431"/>
      <c r="L226" s="428"/>
      <c r="M226" s="423"/>
      <c r="AA226" s="100"/>
    </row>
    <row r="227" spans="1:27" s="130" customFormat="1" ht="12.75" customHeight="1" x14ac:dyDescent="0.25">
      <c r="A227" s="244"/>
      <c r="B227" s="244"/>
      <c r="C227" s="244"/>
      <c r="D227" s="430"/>
      <c r="E227" s="244"/>
      <c r="F227" s="244"/>
      <c r="G227" s="244"/>
      <c r="H227" s="244"/>
      <c r="I227" s="244"/>
      <c r="J227" s="244"/>
      <c r="K227" s="431"/>
      <c r="L227" s="428"/>
      <c r="M227" s="423"/>
      <c r="AA227" s="100"/>
    </row>
    <row r="228" spans="1:27" s="130" customFormat="1" ht="12.75" customHeight="1" x14ac:dyDescent="0.25">
      <c r="A228" s="244"/>
      <c r="B228" s="244"/>
      <c r="C228" s="244"/>
      <c r="D228" s="430"/>
      <c r="E228" s="244"/>
      <c r="F228" s="244"/>
      <c r="G228" s="244"/>
      <c r="H228" s="244"/>
      <c r="I228" s="244"/>
      <c r="J228" s="244"/>
      <c r="K228" s="431"/>
      <c r="L228" s="428"/>
      <c r="M228" s="423"/>
      <c r="AA228" s="100"/>
    </row>
    <row r="229" spans="1:27" s="130" customFormat="1" ht="12.75" customHeight="1" x14ac:dyDescent="0.25">
      <c r="A229" s="244"/>
      <c r="B229" s="244"/>
      <c r="C229" s="244"/>
      <c r="D229" s="430"/>
      <c r="E229" s="244"/>
      <c r="F229" s="244"/>
      <c r="G229" s="244"/>
      <c r="H229" s="244"/>
      <c r="I229" s="244"/>
      <c r="J229" s="244"/>
      <c r="K229" s="431"/>
      <c r="L229" s="428"/>
      <c r="M229" s="423"/>
      <c r="AA229" s="100"/>
    </row>
    <row r="230" spans="1:27" s="130" customFormat="1" ht="12.75" customHeight="1" x14ac:dyDescent="0.25">
      <c r="A230" s="244"/>
      <c r="B230" s="244"/>
      <c r="C230" s="244"/>
      <c r="D230" s="430"/>
      <c r="E230" s="244"/>
      <c r="F230" s="244"/>
      <c r="G230" s="244"/>
      <c r="H230" s="244"/>
      <c r="I230" s="244"/>
      <c r="J230" s="244"/>
      <c r="K230" s="431"/>
      <c r="L230" s="428"/>
      <c r="M230" s="423"/>
      <c r="AA230" s="100"/>
    </row>
    <row r="231" spans="1:27" s="130" customFormat="1" ht="12.75" customHeight="1" x14ac:dyDescent="0.25">
      <c r="A231" s="244"/>
      <c r="B231" s="244"/>
      <c r="C231" s="244"/>
      <c r="D231" s="430"/>
      <c r="E231" s="244"/>
      <c r="F231" s="244"/>
      <c r="G231" s="244"/>
      <c r="H231" s="244"/>
      <c r="I231" s="244"/>
      <c r="J231" s="244"/>
      <c r="K231" s="431"/>
      <c r="L231" s="428"/>
      <c r="M231" s="423"/>
      <c r="AA231" s="100"/>
    </row>
    <row r="232" spans="1:27" s="130" customFormat="1" ht="12.75" customHeight="1" x14ac:dyDescent="0.25">
      <c r="A232" s="244"/>
      <c r="B232" s="244"/>
      <c r="C232" s="244"/>
      <c r="D232" s="430"/>
      <c r="E232" s="244"/>
      <c r="F232" s="244"/>
      <c r="G232" s="244"/>
      <c r="H232" s="244"/>
      <c r="I232" s="244"/>
      <c r="J232" s="244"/>
      <c r="K232" s="431"/>
      <c r="L232" s="428"/>
      <c r="M232" s="423"/>
      <c r="AA232" s="100"/>
    </row>
    <row r="233" spans="1:27" s="130" customFormat="1" ht="12.75" customHeight="1" x14ac:dyDescent="0.25">
      <c r="A233" s="244"/>
      <c r="B233" s="244"/>
      <c r="C233" s="244"/>
      <c r="D233" s="430"/>
      <c r="E233" s="244"/>
      <c r="F233" s="244"/>
      <c r="G233" s="244"/>
      <c r="H233" s="244"/>
      <c r="I233" s="244"/>
      <c r="J233" s="244"/>
      <c r="K233" s="431"/>
      <c r="L233" s="428"/>
      <c r="M233" s="423"/>
      <c r="AA233" s="100"/>
    </row>
    <row r="234" spans="1:27" s="130" customFormat="1" ht="13.5" x14ac:dyDescent="0.25">
      <c r="A234" s="244"/>
      <c r="B234" s="244"/>
      <c r="C234" s="244"/>
      <c r="D234" s="430"/>
      <c r="E234" s="244"/>
      <c r="F234" s="244"/>
      <c r="G234" s="244"/>
      <c r="H234" s="244"/>
      <c r="I234" s="244"/>
      <c r="J234" s="244"/>
      <c r="K234" s="431"/>
      <c r="L234" s="428"/>
      <c r="M234" s="423"/>
      <c r="AA234" s="100"/>
    </row>
    <row r="235" spans="1:27" s="130" customFormat="1" ht="13.5" x14ac:dyDescent="0.25">
      <c r="A235" s="244"/>
      <c r="B235" s="244"/>
      <c r="C235" s="244"/>
      <c r="D235" s="430"/>
      <c r="E235" s="244"/>
      <c r="F235" s="244"/>
      <c r="G235" s="244"/>
      <c r="H235" s="244"/>
      <c r="I235" s="244"/>
      <c r="J235" s="244"/>
      <c r="K235" s="431"/>
      <c r="L235" s="428"/>
      <c r="M235" s="423"/>
      <c r="AA235" s="100"/>
    </row>
    <row r="236" spans="1:27" s="130" customFormat="1" ht="13.5" x14ac:dyDescent="0.25">
      <c r="A236" s="244"/>
      <c r="B236" s="244"/>
      <c r="C236" s="244"/>
      <c r="D236" s="430"/>
      <c r="E236" s="244"/>
      <c r="F236" s="244"/>
      <c r="G236" s="244"/>
      <c r="H236" s="244"/>
      <c r="I236" s="244"/>
      <c r="J236" s="244"/>
      <c r="K236" s="431"/>
      <c r="L236" s="428"/>
      <c r="M236" s="423"/>
      <c r="AA236" s="100"/>
    </row>
    <row r="237" spans="1:27" s="130" customFormat="1" ht="13.5" x14ac:dyDescent="0.25">
      <c r="A237" s="244"/>
      <c r="B237" s="244"/>
      <c r="C237" s="244"/>
      <c r="D237" s="430"/>
      <c r="E237" s="244"/>
      <c r="F237" s="244"/>
      <c r="G237" s="244"/>
      <c r="H237" s="244"/>
      <c r="I237" s="244"/>
      <c r="J237" s="244"/>
      <c r="K237" s="431"/>
      <c r="L237" s="428"/>
      <c r="M237" s="423"/>
      <c r="AA237" s="100"/>
    </row>
    <row r="238" spans="1:27" s="130" customFormat="1" ht="13.5" x14ac:dyDescent="0.25">
      <c r="A238" s="244"/>
      <c r="B238" s="244"/>
      <c r="C238" s="244"/>
      <c r="D238" s="430"/>
      <c r="E238" s="244"/>
      <c r="F238" s="244"/>
      <c r="G238" s="244"/>
      <c r="H238" s="244"/>
      <c r="I238" s="244"/>
      <c r="J238" s="244"/>
      <c r="K238" s="431"/>
      <c r="L238" s="428"/>
      <c r="M238" s="423"/>
      <c r="AA238" s="100"/>
    </row>
    <row r="239" spans="1:27" s="130" customFormat="1" ht="13.5" x14ac:dyDescent="0.25">
      <c r="A239" s="244"/>
      <c r="B239" s="244"/>
      <c r="C239" s="244"/>
      <c r="D239" s="430"/>
      <c r="E239" s="244"/>
      <c r="F239" s="244"/>
      <c r="G239" s="244"/>
      <c r="H239" s="244"/>
      <c r="I239" s="244"/>
      <c r="J239" s="244"/>
      <c r="K239" s="431"/>
      <c r="L239" s="428"/>
      <c r="M239" s="423"/>
      <c r="AA239" s="100"/>
    </row>
    <row r="240" spans="1:27" s="130" customFormat="1" ht="13.5" x14ac:dyDescent="0.25">
      <c r="A240" s="244"/>
      <c r="B240" s="244"/>
      <c r="C240" s="244"/>
      <c r="D240" s="430"/>
      <c r="E240" s="244"/>
      <c r="F240" s="244"/>
      <c r="G240" s="244"/>
      <c r="H240" s="244"/>
      <c r="I240" s="244"/>
      <c r="J240" s="244"/>
      <c r="K240" s="431"/>
      <c r="L240" s="428"/>
      <c r="M240" s="423"/>
      <c r="AA240" s="100"/>
    </row>
    <row r="241" spans="1:27" ht="13.5" x14ac:dyDescent="0.25">
      <c r="A241" s="244"/>
      <c r="B241" s="244"/>
      <c r="C241" s="244"/>
      <c r="D241" s="430"/>
      <c r="E241" s="244"/>
      <c r="F241" s="244"/>
      <c r="G241" s="244"/>
      <c r="H241" s="244"/>
      <c r="I241" s="244"/>
      <c r="J241" s="244"/>
      <c r="K241" s="431"/>
      <c r="L241" s="428"/>
      <c r="M241" s="423"/>
    </row>
    <row r="242" spans="1:27" ht="13.5" x14ac:dyDescent="0.25">
      <c r="A242" s="244"/>
      <c r="B242" s="244"/>
      <c r="C242" s="244"/>
      <c r="D242" s="430"/>
      <c r="E242" s="244"/>
      <c r="F242" s="244"/>
      <c r="G242" s="244"/>
      <c r="H242" s="244"/>
      <c r="I242" s="244"/>
      <c r="J242" s="244"/>
      <c r="K242" s="431"/>
      <c r="L242" s="428"/>
      <c r="M242" s="423"/>
    </row>
    <row r="243" spans="1:27" ht="13.5" x14ac:dyDescent="0.25">
      <c r="A243" s="244"/>
      <c r="B243" s="244"/>
      <c r="C243" s="244"/>
      <c r="D243" s="430"/>
      <c r="E243" s="244"/>
      <c r="F243" s="244"/>
      <c r="G243" s="244"/>
      <c r="H243" s="244"/>
      <c r="I243" s="244"/>
      <c r="J243" s="244"/>
      <c r="K243" s="431"/>
      <c r="L243" s="428"/>
      <c r="M243" s="423"/>
    </row>
    <row r="244" spans="1:27" ht="13.5" x14ac:dyDescent="0.25">
      <c r="A244" s="244"/>
      <c r="B244" s="244"/>
      <c r="C244" s="244"/>
      <c r="D244" s="430"/>
      <c r="E244" s="244"/>
      <c r="F244" s="244"/>
      <c r="G244" s="244"/>
      <c r="H244" s="244"/>
      <c r="I244" s="244"/>
      <c r="J244" s="244"/>
      <c r="K244" s="431"/>
      <c r="L244" s="428"/>
      <c r="M244" s="423"/>
    </row>
    <row r="245" spans="1:27" s="130" customFormat="1" ht="12.75" customHeight="1" x14ac:dyDescent="0.25">
      <c r="A245" s="244"/>
      <c r="B245" s="244"/>
      <c r="C245" s="244"/>
      <c r="D245" s="430"/>
      <c r="E245" s="244"/>
      <c r="F245" s="244"/>
      <c r="G245" s="244"/>
      <c r="H245" s="244"/>
      <c r="I245" s="244"/>
      <c r="J245" s="244"/>
      <c r="K245" s="431"/>
      <c r="L245" s="428"/>
      <c r="M245" s="423"/>
      <c r="AA245" s="100"/>
    </row>
    <row r="246" spans="1:27" s="130" customFormat="1" ht="12.75" customHeight="1" x14ac:dyDescent="0.25">
      <c r="A246" s="244"/>
      <c r="B246" s="244"/>
      <c r="C246" s="244"/>
      <c r="D246" s="430"/>
      <c r="E246" s="244"/>
      <c r="F246" s="244"/>
      <c r="G246" s="244"/>
      <c r="H246" s="244"/>
      <c r="I246" s="244"/>
      <c r="J246" s="244"/>
      <c r="K246" s="431"/>
      <c r="L246" s="428"/>
      <c r="M246" s="423"/>
      <c r="AA246" s="100"/>
    </row>
    <row r="247" spans="1:27" s="130" customFormat="1" ht="12.75" customHeight="1" x14ac:dyDescent="0.25">
      <c r="A247" s="244"/>
      <c r="B247" s="244"/>
      <c r="C247" s="244"/>
      <c r="D247" s="430"/>
      <c r="E247" s="244"/>
      <c r="F247" s="244"/>
      <c r="G247" s="244"/>
      <c r="H247" s="244"/>
      <c r="I247" s="244"/>
      <c r="J247" s="244"/>
      <c r="K247" s="431"/>
      <c r="L247" s="428"/>
      <c r="M247" s="423"/>
      <c r="AA247" s="100"/>
    </row>
    <row r="248" spans="1:27" s="130" customFormat="1" ht="12.75" customHeight="1" x14ac:dyDescent="0.25">
      <c r="A248" s="244"/>
      <c r="B248" s="244"/>
      <c r="C248" s="244"/>
      <c r="D248" s="430"/>
      <c r="E248" s="244"/>
      <c r="F248" s="244"/>
      <c r="G248" s="244"/>
      <c r="H248" s="244"/>
      <c r="I248" s="244"/>
      <c r="J248" s="244"/>
      <c r="K248" s="431"/>
      <c r="L248" s="428"/>
      <c r="M248" s="423"/>
      <c r="AA248" s="100"/>
    </row>
    <row r="249" spans="1:27" s="130" customFormat="1" ht="12.75" customHeight="1" x14ac:dyDescent="0.25">
      <c r="A249" s="244"/>
      <c r="B249" s="244"/>
      <c r="C249" s="244"/>
      <c r="D249" s="430"/>
      <c r="E249" s="244"/>
      <c r="F249" s="244"/>
      <c r="G249" s="244"/>
      <c r="H249" s="244"/>
      <c r="I249" s="244"/>
      <c r="J249" s="244"/>
      <c r="K249" s="431"/>
      <c r="L249" s="428"/>
      <c r="M249" s="423"/>
      <c r="AA249" s="100"/>
    </row>
    <row r="250" spans="1:27" s="130" customFormat="1" ht="12.75" customHeight="1" x14ac:dyDescent="0.25">
      <c r="A250" s="244"/>
      <c r="B250" s="244"/>
      <c r="C250" s="244"/>
      <c r="D250" s="430"/>
      <c r="E250" s="244"/>
      <c r="F250" s="244"/>
      <c r="G250" s="244"/>
      <c r="H250" s="244"/>
      <c r="I250" s="244"/>
      <c r="J250" s="244"/>
      <c r="K250" s="431"/>
      <c r="L250" s="428"/>
      <c r="M250" s="423"/>
      <c r="AA250" s="100"/>
    </row>
    <row r="251" spans="1:27" s="130" customFormat="1" ht="12.75" customHeight="1" x14ac:dyDescent="0.25">
      <c r="A251" s="431"/>
      <c r="B251" s="244"/>
      <c r="C251" s="244"/>
      <c r="D251" s="430"/>
      <c r="E251" s="244"/>
      <c r="F251" s="244"/>
      <c r="G251" s="244"/>
      <c r="H251" s="244"/>
      <c r="I251" s="244"/>
      <c r="J251" s="244"/>
      <c r="K251" s="431"/>
      <c r="L251" s="428"/>
      <c r="M251" s="423"/>
      <c r="AA251" s="100"/>
    </row>
    <row r="252" spans="1:27" s="130" customFormat="1" ht="12.75" customHeight="1" x14ac:dyDescent="0.25">
      <c r="A252" s="431"/>
      <c r="B252" s="244"/>
      <c r="C252" s="244"/>
      <c r="D252" s="430"/>
      <c r="E252" s="244"/>
      <c r="F252" s="244"/>
      <c r="G252" s="244"/>
      <c r="H252" s="244"/>
      <c r="I252" s="244"/>
      <c r="J252" s="244"/>
      <c r="K252" s="431"/>
      <c r="L252" s="428"/>
      <c r="M252" s="423"/>
      <c r="AA252" s="100"/>
    </row>
    <row r="253" spans="1:27" s="130" customFormat="1" ht="12.75" customHeight="1" x14ac:dyDescent="0.25">
      <c r="A253" s="431"/>
      <c r="B253" s="244"/>
      <c r="C253" s="244"/>
      <c r="D253" s="430"/>
      <c r="E253" s="244"/>
      <c r="F253" s="244"/>
      <c r="G253" s="244"/>
      <c r="H253" s="244"/>
      <c r="I253" s="244"/>
      <c r="J253" s="244"/>
      <c r="K253" s="431"/>
      <c r="L253" s="428"/>
      <c r="M253" s="423"/>
      <c r="AA253" s="100"/>
    </row>
    <row r="254" spans="1:27" s="130" customFormat="1" ht="12.75" customHeight="1" x14ac:dyDescent="0.25">
      <c r="A254" s="431"/>
      <c r="B254" s="244"/>
      <c r="C254" s="244"/>
      <c r="D254" s="430"/>
      <c r="E254" s="244"/>
      <c r="F254" s="244"/>
      <c r="G254" s="244"/>
      <c r="H254" s="244"/>
      <c r="I254" s="244"/>
      <c r="J254" s="244"/>
      <c r="K254" s="431"/>
      <c r="L254" s="428"/>
      <c r="M254" s="423"/>
      <c r="AA254" s="100"/>
    </row>
    <row r="255" spans="1:27" s="130" customFormat="1" ht="12.75" customHeight="1" x14ac:dyDescent="0.25">
      <c r="A255" s="431"/>
      <c r="B255" s="244"/>
      <c r="C255" s="244"/>
      <c r="D255" s="430"/>
      <c r="E255" s="244"/>
      <c r="F255" s="244"/>
      <c r="G255" s="244"/>
      <c r="H255" s="244"/>
      <c r="I255" s="244"/>
      <c r="J255" s="244"/>
      <c r="K255" s="431"/>
      <c r="L255" s="428"/>
      <c r="M255" s="423"/>
      <c r="AA255" s="100"/>
    </row>
    <row r="256" spans="1:27" s="130" customFormat="1" ht="12.75" customHeight="1" x14ac:dyDescent="0.25">
      <c r="A256" s="431"/>
      <c r="B256" s="244"/>
      <c r="C256" s="244"/>
      <c r="D256" s="430"/>
      <c r="E256" s="244"/>
      <c r="F256" s="244"/>
      <c r="G256" s="244"/>
      <c r="H256" s="244"/>
      <c r="I256" s="244"/>
      <c r="J256" s="244"/>
      <c r="K256" s="431"/>
      <c r="L256" s="428"/>
      <c r="M256" s="423"/>
      <c r="AA256" s="100"/>
    </row>
    <row r="257" spans="1:27" s="130" customFormat="1" ht="12.75" customHeight="1" x14ac:dyDescent="0.25">
      <c r="A257" s="431"/>
      <c r="B257" s="244"/>
      <c r="C257" s="244"/>
      <c r="D257" s="430"/>
      <c r="E257" s="244"/>
      <c r="F257" s="244"/>
      <c r="G257" s="244"/>
      <c r="H257" s="244"/>
      <c r="I257" s="244"/>
      <c r="J257" s="244"/>
      <c r="K257" s="431"/>
      <c r="L257" s="428"/>
      <c r="M257" s="423"/>
      <c r="AA257" s="100"/>
    </row>
    <row r="258" spans="1:27" s="130" customFormat="1" ht="12.75" customHeight="1" x14ac:dyDescent="0.25">
      <c r="A258" s="431"/>
      <c r="B258" s="244"/>
      <c r="C258" s="244"/>
      <c r="D258" s="430"/>
      <c r="E258" s="244"/>
      <c r="F258" s="244"/>
      <c r="G258" s="244"/>
      <c r="H258" s="244"/>
      <c r="I258" s="244"/>
      <c r="J258" s="244"/>
      <c r="K258" s="431"/>
      <c r="L258" s="428"/>
      <c r="M258" s="423"/>
      <c r="AA258" s="100"/>
    </row>
    <row r="259" spans="1:27" s="130" customFormat="1" ht="12.75" customHeight="1" x14ac:dyDescent="0.25">
      <c r="A259" s="431"/>
      <c r="B259" s="244"/>
      <c r="C259" s="244"/>
      <c r="D259" s="430"/>
      <c r="E259" s="244"/>
      <c r="F259" s="244"/>
      <c r="G259" s="244"/>
      <c r="H259" s="244"/>
      <c r="I259" s="244"/>
      <c r="J259" s="244"/>
      <c r="K259" s="431"/>
      <c r="L259" s="428"/>
      <c r="M259" s="423"/>
      <c r="AA259" s="100"/>
    </row>
    <row r="260" spans="1:27" s="130" customFormat="1" ht="12.75" customHeight="1" x14ac:dyDescent="0.25">
      <c r="A260" s="431"/>
      <c r="B260" s="244"/>
      <c r="C260" s="244"/>
      <c r="D260" s="430"/>
      <c r="E260" s="244"/>
      <c r="F260" s="244"/>
      <c r="G260" s="244"/>
      <c r="H260" s="244"/>
      <c r="I260" s="244"/>
      <c r="J260" s="244"/>
      <c r="K260" s="431"/>
      <c r="L260" s="428"/>
      <c r="M260" s="423"/>
      <c r="AA260" s="100"/>
    </row>
    <row r="261" spans="1:27" s="130" customFormat="1" ht="12.75" customHeight="1" x14ac:dyDescent="0.25">
      <c r="A261" s="431"/>
      <c r="B261" s="244"/>
      <c r="C261" s="244"/>
      <c r="D261" s="430"/>
      <c r="E261" s="244"/>
      <c r="F261" s="244"/>
      <c r="G261" s="244"/>
      <c r="H261" s="244"/>
      <c r="I261" s="244"/>
      <c r="J261" s="244"/>
      <c r="K261" s="431"/>
      <c r="L261" s="428"/>
      <c r="M261" s="423"/>
      <c r="AA261" s="100"/>
    </row>
    <row r="262" spans="1:27" s="130" customFormat="1" ht="12.75" customHeight="1" x14ac:dyDescent="0.25">
      <c r="A262" s="431"/>
      <c r="B262" s="244"/>
      <c r="C262" s="244"/>
      <c r="D262" s="430"/>
      <c r="E262" s="244"/>
      <c r="F262" s="244"/>
      <c r="G262" s="244"/>
      <c r="H262" s="244"/>
      <c r="I262" s="244"/>
      <c r="J262" s="244"/>
      <c r="K262" s="431"/>
      <c r="L262" s="428"/>
      <c r="M262" s="423"/>
      <c r="AA262" s="100"/>
    </row>
    <row r="263" spans="1:27" s="130" customFormat="1" ht="12.75" customHeight="1" x14ac:dyDescent="0.25">
      <c r="A263" s="431"/>
      <c r="B263" s="244"/>
      <c r="C263" s="244"/>
      <c r="D263" s="430"/>
      <c r="E263" s="244"/>
      <c r="F263" s="244"/>
      <c r="G263" s="244"/>
      <c r="H263" s="244"/>
      <c r="I263" s="244"/>
      <c r="J263" s="244"/>
      <c r="K263" s="431"/>
      <c r="L263" s="428"/>
      <c r="M263" s="423"/>
      <c r="AA263" s="100"/>
    </row>
    <row r="264" spans="1:27" s="130" customFormat="1" ht="12.75" customHeight="1" x14ac:dyDescent="0.25">
      <c r="A264" s="431"/>
      <c r="B264" s="244"/>
      <c r="C264" s="244"/>
      <c r="D264" s="430"/>
      <c r="E264" s="244"/>
      <c r="F264" s="244"/>
      <c r="G264" s="244"/>
      <c r="H264" s="244"/>
      <c r="I264" s="244"/>
      <c r="J264" s="244"/>
      <c r="K264" s="431"/>
      <c r="L264" s="428"/>
      <c r="M264" s="423"/>
      <c r="AA264" s="100"/>
    </row>
    <row r="265" spans="1:27" s="130" customFormat="1" ht="12.75" customHeight="1" x14ac:dyDescent="0.25">
      <c r="A265" s="149"/>
      <c r="B265" s="125"/>
      <c r="C265" s="125"/>
      <c r="D265" s="148"/>
      <c r="E265" s="147"/>
      <c r="F265" s="147"/>
      <c r="G265" s="147"/>
      <c r="H265" s="147"/>
      <c r="I265" s="147"/>
      <c r="J265" s="147"/>
      <c r="K265" s="149"/>
      <c r="L265" s="150"/>
      <c r="AA265" s="100"/>
    </row>
    <row r="266" spans="1:27" s="130" customFormat="1" ht="12.75" customHeight="1" x14ac:dyDescent="0.25">
      <c r="A266" s="149"/>
      <c r="B266" s="125"/>
      <c r="C266" s="125"/>
      <c r="D266" s="148"/>
      <c r="E266" s="147"/>
      <c r="F266" s="147"/>
      <c r="G266" s="147"/>
      <c r="H266" s="147"/>
      <c r="I266" s="147"/>
      <c r="J266" s="147"/>
      <c r="K266" s="149"/>
      <c r="L266" s="150"/>
      <c r="AA266" s="100"/>
    </row>
    <row r="267" spans="1:27" s="130" customFormat="1" ht="12.75" customHeight="1" x14ac:dyDescent="0.25">
      <c r="A267" s="149"/>
      <c r="B267" s="125"/>
      <c r="C267" s="125"/>
      <c r="D267" s="148"/>
      <c r="E267" s="147"/>
      <c r="F267" s="147"/>
      <c r="G267" s="147"/>
      <c r="H267" s="147"/>
      <c r="I267" s="147"/>
      <c r="J267" s="147"/>
      <c r="K267" s="149"/>
      <c r="L267" s="150"/>
      <c r="AA267" s="100"/>
    </row>
    <row r="268" spans="1:27" s="130" customFormat="1" ht="12.75" customHeight="1" x14ac:dyDescent="0.25">
      <c r="A268" s="149"/>
      <c r="B268" s="125"/>
      <c r="C268" s="125"/>
      <c r="D268" s="148"/>
      <c r="E268" s="147"/>
      <c r="F268" s="147"/>
      <c r="G268" s="147"/>
      <c r="H268" s="147"/>
      <c r="I268" s="147"/>
      <c r="J268" s="147"/>
      <c r="K268" s="149"/>
      <c r="L268" s="150"/>
      <c r="AA268" s="100"/>
    </row>
    <row r="269" spans="1:27" s="130" customFormat="1" x14ac:dyDescent="0.25">
      <c r="A269" s="149"/>
      <c r="B269" s="125"/>
      <c r="C269" s="125"/>
      <c r="D269" s="148"/>
      <c r="E269" s="147"/>
      <c r="F269" s="147"/>
      <c r="G269" s="147"/>
      <c r="H269" s="147"/>
      <c r="I269" s="147"/>
      <c r="J269" s="147"/>
      <c r="K269" s="149"/>
      <c r="L269" s="150"/>
      <c r="AA269" s="100"/>
    </row>
    <row r="270" spans="1:27" s="130" customFormat="1" x14ac:dyDescent="0.25">
      <c r="A270" s="149"/>
      <c r="B270" s="125"/>
      <c r="C270" s="125"/>
      <c r="D270" s="148"/>
      <c r="E270" s="147"/>
      <c r="F270" s="147"/>
      <c r="G270" s="147"/>
      <c r="H270" s="147"/>
      <c r="I270" s="147"/>
      <c r="J270" s="147"/>
      <c r="K270" s="149"/>
      <c r="L270" s="150"/>
      <c r="AA270" s="100"/>
    </row>
    <row r="271" spans="1:27" s="130" customFormat="1" x14ac:dyDescent="0.25">
      <c r="A271" s="149"/>
      <c r="B271" s="125"/>
      <c r="C271" s="125"/>
      <c r="D271" s="148"/>
      <c r="E271" s="147"/>
      <c r="F271" s="147"/>
      <c r="G271" s="147"/>
      <c r="H271" s="147"/>
      <c r="I271" s="147"/>
      <c r="J271" s="147"/>
      <c r="K271" s="149"/>
      <c r="L271" s="150"/>
      <c r="AA271" s="100"/>
    </row>
    <row r="272" spans="1:27" s="130" customFormat="1" x14ac:dyDescent="0.25">
      <c r="A272" s="149"/>
      <c r="B272" s="125"/>
      <c r="C272" s="125"/>
      <c r="D272" s="148"/>
      <c r="E272" s="147"/>
      <c r="F272" s="147"/>
      <c r="G272" s="147"/>
      <c r="H272" s="147"/>
      <c r="I272" s="147"/>
      <c r="J272" s="147"/>
      <c r="K272" s="149"/>
      <c r="L272" s="150"/>
      <c r="AA272" s="100"/>
    </row>
    <row r="273" spans="1:27" s="130" customFormat="1" x14ac:dyDescent="0.25">
      <c r="A273" s="149"/>
      <c r="B273" s="125"/>
      <c r="C273" s="125"/>
      <c r="D273" s="148"/>
      <c r="E273" s="147"/>
      <c r="F273" s="147"/>
      <c r="G273" s="147"/>
      <c r="H273" s="147"/>
      <c r="I273" s="147"/>
      <c r="J273" s="147"/>
      <c r="K273" s="149"/>
      <c r="L273" s="150"/>
      <c r="AA273" s="100"/>
    </row>
    <row r="274" spans="1:27" s="130" customFormat="1" x14ac:dyDescent="0.25">
      <c r="A274" s="149"/>
      <c r="B274" s="125"/>
      <c r="C274" s="125"/>
      <c r="D274" s="148"/>
      <c r="E274" s="147"/>
      <c r="F274" s="147"/>
      <c r="G274" s="147"/>
      <c r="H274" s="147"/>
      <c r="I274" s="147"/>
      <c r="J274" s="147"/>
      <c r="K274" s="149"/>
      <c r="L274" s="150"/>
      <c r="AA274" s="100"/>
    </row>
  </sheetData>
  <mergeCells count="20">
    <mergeCell ref="D9:E9"/>
    <mergeCell ref="H9:H11"/>
    <mergeCell ref="I9:I11"/>
    <mergeCell ref="J9:J11"/>
    <mergeCell ref="A66:K66"/>
    <mergeCell ref="A68:L68"/>
    <mergeCell ref="A69:K69"/>
    <mergeCell ref="A78:K78"/>
    <mergeCell ref="A1:C1"/>
    <mergeCell ref="A2:K2"/>
    <mergeCell ref="A3:F3"/>
    <mergeCell ref="G3:K3"/>
    <mergeCell ref="L3:O3"/>
    <mergeCell ref="K9:L10"/>
    <mergeCell ref="D10:D11"/>
    <mergeCell ref="E10:E11"/>
    <mergeCell ref="G10:G11"/>
    <mergeCell ref="A65:L65"/>
    <mergeCell ref="A9:A11"/>
    <mergeCell ref="B9:C11"/>
  </mergeCells>
  <printOptions horizontalCentered="1"/>
  <pageMargins left="0.59055118110236227" right="0.39370078740157483" top="0.39370078740157483" bottom="0.39370078740157483" header="0" footer="0"/>
  <pageSetup scale="63" fitToHeight="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opLeftCell="A58" workbookViewId="0">
      <selection activeCell="I75" sqref="I75"/>
    </sheetView>
  </sheetViews>
  <sheetFormatPr baseColWidth="10" defaultRowHeight="15" x14ac:dyDescent="0.25"/>
  <cols>
    <col min="2" max="16" width="13.85546875" customWidth="1"/>
    <col min="258" max="272" width="13.85546875" customWidth="1"/>
    <col min="514" max="528" width="13.85546875" customWidth="1"/>
    <col min="770" max="784" width="13.85546875" customWidth="1"/>
    <col min="1026" max="1040" width="13.85546875" customWidth="1"/>
    <col min="1282" max="1296" width="13.85546875" customWidth="1"/>
    <col min="1538" max="1552" width="13.85546875" customWidth="1"/>
    <col min="1794" max="1808" width="13.85546875" customWidth="1"/>
    <col min="2050" max="2064" width="13.85546875" customWidth="1"/>
    <col min="2306" max="2320" width="13.85546875" customWidth="1"/>
    <col min="2562" max="2576" width="13.85546875" customWidth="1"/>
    <col min="2818" max="2832" width="13.85546875" customWidth="1"/>
    <col min="3074" max="3088" width="13.85546875" customWidth="1"/>
    <col min="3330" max="3344" width="13.85546875" customWidth="1"/>
    <col min="3586" max="3600" width="13.85546875" customWidth="1"/>
    <col min="3842" max="3856" width="13.85546875" customWidth="1"/>
    <col min="4098" max="4112" width="13.85546875" customWidth="1"/>
    <col min="4354" max="4368" width="13.85546875" customWidth="1"/>
    <col min="4610" max="4624" width="13.85546875" customWidth="1"/>
    <col min="4866" max="4880" width="13.85546875" customWidth="1"/>
    <col min="5122" max="5136" width="13.85546875" customWidth="1"/>
    <col min="5378" max="5392" width="13.85546875" customWidth="1"/>
    <col min="5634" max="5648" width="13.85546875" customWidth="1"/>
    <col min="5890" max="5904" width="13.85546875" customWidth="1"/>
    <col min="6146" max="6160" width="13.85546875" customWidth="1"/>
    <col min="6402" max="6416" width="13.85546875" customWidth="1"/>
    <col min="6658" max="6672" width="13.85546875" customWidth="1"/>
    <col min="6914" max="6928" width="13.85546875" customWidth="1"/>
    <col min="7170" max="7184" width="13.85546875" customWidth="1"/>
    <col min="7426" max="7440" width="13.85546875" customWidth="1"/>
    <col min="7682" max="7696" width="13.85546875" customWidth="1"/>
    <col min="7938" max="7952" width="13.85546875" customWidth="1"/>
    <col min="8194" max="8208" width="13.85546875" customWidth="1"/>
    <col min="8450" max="8464" width="13.85546875" customWidth="1"/>
    <col min="8706" max="8720" width="13.85546875" customWidth="1"/>
    <col min="8962" max="8976" width="13.85546875" customWidth="1"/>
    <col min="9218" max="9232" width="13.85546875" customWidth="1"/>
    <col min="9474" max="9488" width="13.85546875" customWidth="1"/>
    <col min="9730" max="9744" width="13.85546875" customWidth="1"/>
    <col min="9986" max="10000" width="13.85546875" customWidth="1"/>
    <col min="10242" max="10256" width="13.85546875" customWidth="1"/>
    <col min="10498" max="10512" width="13.85546875" customWidth="1"/>
    <col min="10754" max="10768" width="13.85546875" customWidth="1"/>
    <col min="11010" max="11024" width="13.85546875" customWidth="1"/>
    <col min="11266" max="11280" width="13.85546875" customWidth="1"/>
    <col min="11522" max="11536" width="13.85546875" customWidth="1"/>
    <col min="11778" max="11792" width="13.85546875" customWidth="1"/>
    <col min="12034" max="12048" width="13.85546875" customWidth="1"/>
    <col min="12290" max="12304" width="13.85546875" customWidth="1"/>
    <col min="12546" max="12560" width="13.85546875" customWidth="1"/>
    <col min="12802" max="12816" width="13.85546875" customWidth="1"/>
    <col min="13058" max="13072" width="13.85546875" customWidth="1"/>
    <col min="13314" max="13328" width="13.85546875" customWidth="1"/>
    <col min="13570" max="13584" width="13.85546875" customWidth="1"/>
    <col min="13826" max="13840" width="13.85546875" customWidth="1"/>
    <col min="14082" max="14096" width="13.85546875" customWidth="1"/>
    <col min="14338" max="14352" width="13.85546875" customWidth="1"/>
    <col min="14594" max="14608" width="13.85546875" customWidth="1"/>
    <col min="14850" max="14864" width="13.85546875" customWidth="1"/>
    <col min="15106" max="15120" width="13.85546875" customWidth="1"/>
    <col min="15362" max="15376" width="13.85546875" customWidth="1"/>
    <col min="15618" max="15632" width="13.85546875" customWidth="1"/>
    <col min="15874" max="15888" width="13.85546875" customWidth="1"/>
    <col min="16130" max="16144" width="13.85546875" customWidth="1"/>
  </cols>
  <sheetData>
    <row r="1" spans="1:16" x14ac:dyDescent="0.25">
      <c r="B1" t="s">
        <v>94</v>
      </c>
    </row>
    <row r="5" spans="1:16" x14ac:dyDescent="0.25">
      <c r="C5" s="30" t="s">
        <v>95</v>
      </c>
    </row>
    <row r="7" spans="1:16" x14ac:dyDescent="0.25">
      <c r="B7" t="s">
        <v>96</v>
      </c>
      <c r="G7" t="s">
        <v>97</v>
      </c>
      <c r="J7" t="s">
        <v>98</v>
      </c>
    </row>
    <row r="10" spans="1:16" s="31" customFormat="1" ht="48" customHeight="1" x14ac:dyDescent="0.25">
      <c r="B10" s="31" t="s">
        <v>99</v>
      </c>
      <c r="C10" s="31" t="s">
        <v>100</v>
      </c>
      <c r="D10" s="31" t="s">
        <v>101</v>
      </c>
      <c r="E10" s="31" t="s">
        <v>102</v>
      </c>
      <c r="F10" s="31" t="s">
        <v>103</v>
      </c>
      <c r="G10" s="31" t="s">
        <v>104</v>
      </c>
      <c r="H10" s="31" t="s">
        <v>105</v>
      </c>
      <c r="I10" s="31" t="s">
        <v>106</v>
      </c>
      <c r="J10" s="31" t="s">
        <v>107</v>
      </c>
      <c r="K10" s="31" t="s">
        <v>108</v>
      </c>
      <c r="L10" s="31" t="s">
        <v>109</v>
      </c>
      <c r="M10" s="31" t="s">
        <v>110</v>
      </c>
      <c r="N10" s="31" t="s">
        <v>111</v>
      </c>
      <c r="O10" s="31" t="s">
        <v>112</v>
      </c>
      <c r="P10" s="31" t="s">
        <v>113</v>
      </c>
    </row>
    <row r="12" spans="1:16" x14ac:dyDescent="0.25">
      <c r="A12">
        <v>171</v>
      </c>
      <c r="B12" t="s">
        <v>114</v>
      </c>
      <c r="C12" s="32">
        <v>42605</v>
      </c>
      <c r="D12" s="32">
        <v>43707</v>
      </c>
      <c r="E12">
        <v>99.8</v>
      </c>
      <c r="F12">
        <v>0.1</v>
      </c>
      <c r="G12">
        <v>0.1</v>
      </c>
      <c r="H12">
        <v>94.68</v>
      </c>
      <c r="I12">
        <v>4.97</v>
      </c>
      <c r="J12">
        <v>0.35</v>
      </c>
      <c r="K12">
        <v>10620620608.799999</v>
      </c>
      <c r="L12">
        <v>11477122270.799999</v>
      </c>
      <c r="M12">
        <v>856501662</v>
      </c>
      <c r="N12">
        <v>8.06</v>
      </c>
      <c r="O12">
        <v>4.41</v>
      </c>
      <c r="P12" t="s">
        <v>115</v>
      </c>
    </row>
    <row r="13" spans="1:16" x14ac:dyDescent="0.25">
      <c r="A13">
        <v>188</v>
      </c>
      <c r="B13" t="s">
        <v>116</v>
      </c>
      <c r="C13" s="32">
        <v>39934</v>
      </c>
      <c r="D13" s="32">
        <v>43763</v>
      </c>
      <c r="E13">
        <v>85.8</v>
      </c>
      <c r="F13">
        <v>0</v>
      </c>
      <c r="G13">
        <v>14.2</v>
      </c>
      <c r="H13">
        <v>92.1</v>
      </c>
      <c r="I13">
        <v>0</v>
      </c>
      <c r="J13">
        <v>7.9</v>
      </c>
      <c r="K13">
        <v>5232889180.8000002</v>
      </c>
      <c r="L13">
        <v>5654896372.8000002</v>
      </c>
      <c r="M13">
        <v>422007192</v>
      </c>
      <c r="N13">
        <v>8.06</v>
      </c>
      <c r="O13">
        <v>4.41</v>
      </c>
      <c r="P13" t="s">
        <v>117</v>
      </c>
    </row>
    <row r="14" spans="1:16" x14ac:dyDescent="0.25">
      <c r="A14">
        <v>209</v>
      </c>
      <c r="B14" t="s">
        <v>118</v>
      </c>
      <c r="C14" s="32">
        <v>40756</v>
      </c>
      <c r="D14" s="32">
        <v>45260</v>
      </c>
      <c r="E14">
        <v>37</v>
      </c>
      <c r="F14">
        <v>8.58</v>
      </c>
      <c r="G14">
        <v>0.42</v>
      </c>
      <c r="H14">
        <v>36.450000000000003</v>
      </c>
      <c r="I14">
        <v>9.02</v>
      </c>
      <c r="J14">
        <v>0.43</v>
      </c>
      <c r="K14">
        <v>2473632600</v>
      </c>
      <c r="L14">
        <v>2673119100</v>
      </c>
      <c r="M14">
        <v>199486500</v>
      </c>
      <c r="N14">
        <v>8.06</v>
      </c>
      <c r="O14">
        <v>4.41</v>
      </c>
      <c r="P14" t="s">
        <v>117</v>
      </c>
    </row>
    <row r="15" spans="1:16" x14ac:dyDescent="0.25">
      <c r="A15">
        <v>212</v>
      </c>
      <c r="B15" t="s">
        <v>119</v>
      </c>
      <c r="C15" s="32">
        <v>40452</v>
      </c>
      <c r="D15" s="32">
        <v>42278</v>
      </c>
      <c r="E15">
        <v>100</v>
      </c>
      <c r="F15">
        <v>0</v>
      </c>
      <c r="G15">
        <v>0</v>
      </c>
      <c r="H15">
        <v>100</v>
      </c>
      <c r="I15">
        <v>0</v>
      </c>
      <c r="J15">
        <v>0</v>
      </c>
      <c r="K15">
        <v>637738200</v>
      </c>
      <c r="L15">
        <v>689168700</v>
      </c>
      <c r="M15">
        <v>51430500</v>
      </c>
      <c r="N15">
        <v>8.06</v>
      </c>
      <c r="O15">
        <v>4.41</v>
      </c>
      <c r="P15" t="s">
        <v>117</v>
      </c>
    </row>
    <row r="16" spans="1:16" x14ac:dyDescent="0.25">
      <c r="A16">
        <v>214</v>
      </c>
      <c r="B16" t="s">
        <v>120</v>
      </c>
      <c r="C16" s="32">
        <v>40548</v>
      </c>
      <c r="D16" s="32">
        <v>45653</v>
      </c>
      <c r="E16">
        <v>43</v>
      </c>
      <c r="F16">
        <v>0</v>
      </c>
      <c r="G16">
        <v>0</v>
      </c>
      <c r="H16">
        <v>45.9</v>
      </c>
      <c r="I16">
        <v>0</v>
      </c>
      <c r="J16">
        <v>0</v>
      </c>
      <c r="K16">
        <v>4483920600</v>
      </c>
      <c r="L16">
        <v>4845527100</v>
      </c>
      <c r="M16">
        <v>361606500</v>
      </c>
      <c r="N16">
        <v>8.06</v>
      </c>
      <c r="O16">
        <v>4.41</v>
      </c>
      <c r="P16" t="s">
        <v>117</v>
      </c>
    </row>
    <row r="17" spans="1:16" x14ac:dyDescent="0.25">
      <c r="A17">
        <v>242</v>
      </c>
      <c r="B17" t="s">
        <v>121</v>
      </c>
      <c r="C17" s="32">
        <v>40718</v>
      </c>
      <c r="D17" s="32">
        <v>45582</v>
      </c>
      <c r="E17">
        <v>32</v>
      </c>
      <c r="F17">
        <v>22</v>
      </c>
      <c r="G17">
        <v>0</v>
      </c>
      <c r="H17">
        <v>32.1</v>
      </c>
      <c r="I17">
        <v>21.91</v>
      </c>
      <c r="J17">
        <v>0</v>
      </c>
      <c r="K17">
        <v>835344600</v>
      </c>
      <c r="L17">
        <v>902711100</v>
      </c>
      <c r="M17">
        <v>67366500</v>
      </c>
      <c r="N17">
        <v>8.06</v>
      </c>
      <c r="O17">
        <v>4.41</v>
      </c>
      <c r="P17" t="s">
        <v>117</v>
      </c>
    </row>
    <row r="18" spans="1:16" x14ac:dyDescent="0.25">
      <c r="A18">
        <v>245</v>
      </c>
      <c r="B18" t="s">
        <v>122</v>
      </c>
      <c r="C18" s="32">
        <v>40805</v>
      </c>
      <c r="D18" s="32">
        <v>45653</v>
      </c>
      <c r="E18">
        <v>43</v>
      </c>
      <c r="F18">
        <v>0</v>
      </c>
      <c r="G18">
        <v>31</v>
      </c>
      <c r="H18">
        <v>42.88</v>
      </c>
      <c r="I18">
        <v>0</v>
      </c>
      <c r="J18">
        <v>30.72</v>
      </c>
      <c r="K18">
        <v>1736874584.4000001</v>
      </c>
      <c r="L18">
        <v>1876945115.4000001</v>
      </c>
      <c r="M18">
        <v>140070531</v>
      </c>
      <c r="N18">
        <v>8.06</v>
      </c>
      <c r="O18">
        <v>4.41</v>
      </c>
      <c r="P18" t="s">
        <v>117</v>
      </c>
    </row>
    <row r="19" spans="1:16" x14ac:dyDescent="0.25">
      <c r="A19">
        <v>249</v>
      </c>
      <c r="B19" t="s">
        <v>123</v>
      </c>
      <c r="C19" s="32">
        <v>41699</v>
      </c>
      <c r="D19" s="32">
        <v>43799</v>
      </c>
      <c r="E19">
        <v>98</v>
      </c>
      <c r="F19">
        <v>1</v>
      </c>
      <c r="G19">
        <v>1</v>
      </c>
      <c r="H19">
        <v>95.74</v>
      </c>
      <c r="I19">
        <v>0.87</v>
      </c>
      <c r="J19">
        <v>3.39</v>
      </c>
      <c r="K19">
        <v>1067438357.4</v>
      </c>
      <c r="L19">
        <v>1153522095.9000001</v>
      </c>
      <c r="M19">
        <v>86083738.5</v>
      </c>
      <c r="N19">
        <v>8.06</v>
      </c>
      <c r="O19">
        <v>4.41</v>
      </c>
      <c r="P19" t="s">
        <v>117</v>
      </c>
    </row>
    <row r="20" spans="1:16" x14ac:dyDescent="0.25">
      <c r="A20">
        <v>257</v>
      </c>
      <c r="B20" t="s">
        <v>124</v>
      </c>
      <c r="C20" s="32">
        <v>44564</v>
      </c>
      <c r="D20" s="32">
        <v>44564</v>
      </c>
      <c r="E20">
        <v>0</v>
      </c>
      <c r="F20">
        <v>0</v>
      </c>
      <c r="G20">
        <v>0</v>
      </c>
      <c r="H20">
        <v>0</v>
      </c>
      <c r="I20">
        <v>0</v>
      </c>
      <c r="J20">
        <v>0</v>
      </c>
      <c r="K20">
        <v>836442000</v>
      </c>
      <c r="L20">
        <v>903897000</v>
      </c>
      <c r="M20">
        <v>67455000</v>
      </c>
      <c r="N20">
        <v>8.06</v>
      </c>
      <c r="O20">
        <v>4.41</v>
      </c>
      <c r="P20" t="s">
        <v>117</v>
      </c>
    </row>
    <row r="21" spans="1:16" x14ac:dyDescent="0.25">
      <c r="A21">
        <v>258</v>
      </c>
      <c r="B21" t="s">
        <v>125</v>
      </c>
      <c r="C21" s="32">
        <v>43830</v>
      </c>
      <c r="D21" s="32">
        <v>43830</v>
      </c>
      <c r="E21">
        <v>78.2</v>
      </c>
      <c r="F21">
        <v>20.8</v>
      </c>
      <c r="G21">
        <v>1</v>
      </c>
      <c r="H21">
        <v>78.2</v>
      </c>
      <c r="I21">
        <v>21.8</v>
      </c>
      <c r="J21">
        <v>0</v>
      </c>
      <c r="K21">
        <v>8010201600</v>
      </c>
      <c r="L21">
        <v>8656185600</v>
      </c>
      <c r="M21">
        <v>645984000</v>
      </c>
      <c r="N21">
        <v>8.06</v>
      </c>
      <c r="O21">
        <v>4.41</v>
      </c>
      <c r="P21" t="s">
        <v>117</v>
      </c>
    </row>
    <row r="22" spans="1:16" x14ac:dyDescent="0.25">
      <c r="A22">
        <v>259</v>
      </c>
      <c r="B22" t="s">
        <v>126</v>
      </c>
      <c r="C22" s="32">
        <v>41709</v>
      </c>
      <c r="D22" s="32">
        <v>45625</v>
      </c>
      <c r="E22">
        <v>34</v>
      </c>
      <c r="F22">
        <v>5</v>
      </c>
      <c r="G22">
        <v>0</v>
      </c>
      <c r="H22">
        <v>33.39</v>
      </c>
      <c r="I22">
        <v>5.44</v>
      </c>
      <c r="J22">
        <v>0</v>
      </c>
      <c r="K22">
        <v>1601460000</v>
      </c>
      <c r="L22">
        <v>1730610000</v>
      </c>
      <c r="M22">
        <v>129150000</v>
      </c>
      <c r="N22">
        <v>8.06</v>
      </c>
      <c r="O22">
        <v>4.41</v>
      </c>
      <c r="P22" t="s">
        <v>117</v>
      </c>
    </row>
    <row r="23" spans="1:16" x14ac:dyDescent="0.25">
      <c r="A23">
        <v>261</v>
      </c>
      <c r="B23" t="s">
        <v>127</v>
      </c>
      <c r="C23" s="32">
        <v>42030</v>
      </c>
      <c r="D23" s="32">
        <v>43707</v>
      </c>
      <c r="E23">
        <v>99.8</v>
      </c>
      <c r="F23">
        <v>0.1</v>
      </c>
      <c r="G23">
        <v>0.1</v>
      </c>
      <c r="H23">
        <v>95.03</v>
      </c>
      <c r="I23">
        <v>4.57</v>
      </c>
      <c r="J23">
        <v>0.4</v>
      </c>
      <c r="K23">
        <v>9397837636.7999992</v>
      </c>
      <c r="L23">
        <v>10155727768.799999</v>
      </c>
      <c r="M23">
        <v>757890132</v>
      </c>
      <c r="N23">
        <v>8.06</v>
      </c>
      <c r="O23">
        <v>4.41</v>
      </c>
      <c r="P23" t="s">
        <v>115</v>
      </c>
    </row>
    <row r="24" spans="1:16" x14ac:dyDescent="0.25">
      <c r="A24">
        <v>264</v>
      </c>
      <c r="B24" t="s">
        <v>128</v>
      </c>
      <c r="C24" s="32">
        <v>42977</v>
      </c>
      <c r="D24" s="32">
        <v>43707</v>
      </c>
      <c r="E24">
        <v>99.3</v>
      </c>
      <c r="F24">
        <v>0.5</v>
      </c>
      <c r="G24">
        <v>0.2</v>
      </c>
      <c r="H24">
        <v>99.65</v>
      </c>
      <c r="I24">
        <v>0.22</v>
      </c>
      <c r="J24">
        <v>0.14000000000000001</v>
      </c>
      <c r="K24">
        <v>13691481483</v>
      </c>
      <c r="L24">
        <v>14795633215.5</v>
      </c>
      <c r="M24">
        <v>1104151732.5</v>
      </c>
      <c r="N24">
        <v>8.06</v>
      </c>
      <c r="O24">
        <v>4.41</v>
      </c>
      <c r="P24" t="s">
        <v>117</v>
      </c>
    </row>
    <row r="25" spans="1:16" x14ac:dyDescent="0.25">
      <c r="A25">
        <v>266</v>
      </c>
      <c r="B25" t="s">
        <v>129</v>
      </c>
      <c r="C25" s="32">
        <v>43365</v>
      </c>
      <c r="D25" s="32">
        <v>43496</v>
      </c>
      <c r="E25">
        <v>19.7</v>
      </c>
      <c r="F25">
        <v>78.8</v>
      </c>
      <c r="G25">
        <v>1.5</v>
      </c>
      <c r="H25">
        <v>47.97</v>
      </c>
      <c r="I25">
        <v>22.01</v>
      </c>
      <c r="J25">
        <v>30.02</v>
      </c>
      <c r="K25">
        <v>3306633600</v>
      </c>
      <c r="L25">
        <v>3573297600</v>
      </c>
      <c r="M25">
        <v>266664000</v>
      </c>
      <c r="N25">
        <v>8.06</v>
      </c>
      <c r="O25">
        <v>4.41</v>
      </c>
      <c r="P25" t="s">
        <v>130</v>
      </c>
    </row>
    <row r="26" spans="1:16" x14ac:dyDescent="0.25">
      <c r="A26">
        <v>268</v>
      </c>
      <c r="B26" t="s">
        <v>131</v>
      </c>
      <c r="C26" s="32">
        <v>43646</v>
      </c>
      <c r="D26" s="32">
        <v>43707</v>
      </c>
      <c r="E26">
        <v>76.900000000000006</v>
      </c>
      <c r="F26">
        <v>7</v>
      </c>
      <c r="G26">
        <v>16.100000000000001</v>
      </c>
      <c r="H26">
        <v>76.930000000000007</v>
      </c>
      <c r="I26">
        <v>7</v>
      </c>
      <c r="J26">
        <v>16.07</v>
      </c>
      <c r="K26">
        <v>383796864</v>
      </c>
      <c r="L26">
        <v>414748224</v>
      </c>
      <c r="M26">
        <v>30951360</v>
      </c>
      <c r="N26">
        <v>8.06</v>
      </c>
      <c r="O26">
        <v>4.41</v>
      </c>
      <c r="P26" t="s">
        <v>132</v>
      </c>
    </row>
    <row r="27" spans="1:16" x14ac:dyDescent="0.25">
      <c r="A27">
        <v>273</v>
      </c>
      <c r="B27" t="s">
        <v>133</v>
      </c>
      <c r="C27" s="32">
        <v>41639</v>
      </c>
      <c r="D27" s="32">
        <v>45657</v>
      </c>
      <c r="E27">
        <v>28.6</v>
      </c>
      <c r="F27">
        <v>3.4</v>
      </c>
      <c r="G27">
        <v>12.1</v>
      </c>
      <c r="H27">
        <v>28.69</v>
      </c>
      <c r="I27">
        <v>3.35</v>
      </c>
      <c r="J27">
        <v>12.15</v>
      </c>
      <c r="K27">
        <v>1919520000</v>
      </c>
      <c r="L27">
        <v>2074320000</v>
      </c>
      <c r="M27">
        <v>154800000</v>
      </c>
      <c r="N27">
        <v>8.06</v>
      </c>
      <c r="O27">
        <v>4.41</v>
      </c>
      <c r="P27" t="s">
        <v>117</v>
      </c>
    </row>
    <row r="28" spans="1:16" x14ac:dyDescent="0.25">
      <c r="A28">
        <v>274</v>
      </c>
      <c r="B28" t="s">
        <v>134</v>
      </c>
      <c r="C28" s="32">
        <v>41605</v>
      </c>
      <c r="D28" s="32">
        <v>45657</v>
      </c>
      <c r="E28">
        <v>27.1</v>
      </c>
      <c r="F28">
        <v>64.3</v>
      </c>
      <c r="G28">
        <v>0.3</v>
      </c>
      <c r="H28">
        <v>27.08</v>
      </c>
      <c r="I28">
        <v>64.37</v>
      </c>
      <c r="J28">
        <v>0.27</v>
      </c>
      <c r="K28">
        <v>5403300000</v>
      </c>
      <c r="L28">
        <v>5839050000</v>
      </c>
      <c r="M28">
        <v>435750000</v>
      </c>
      <c r="N28">
        <v>8.06</v>
      </c>
      <c r="O28">
        <v>4.41</v>
      </c>
      <c r="P28" t="s">
        <v>135</v>
      </c>
    </row>
    <row r="29" spans="1:16" x14ac:dyDescent="0.25">
      <c r="A29">
        <v>278</v>
      </c>
      <c r="B29" t="s">
        <v>136</v>
      </c>
      <c r="C29" s="32">
        <v>42983</v>
      </c>
      <c r="D29" s="32">
        <v>43523</v>
      </c>
      <c r="E29">
        <v>74.2</v>
      </c>
      <c r="F29">
        <v>24.4</v>
      </c>
      <c r="G29">
        <v>1.4</v>
      </c>
      <c r="H29">
        <v>74.260000000000005</v>
      </c>
      <c r="I29">
        <v>24.42</v>
      </c>
      <c r="J29">
        <v>1.32</v>
      </c>
      <c r="K29">
        <v>4510276800</v>
      </c>
      <c r="L29">
        <v>4874008800</v>
      </c>
      <c r="M29">
        <v>363732000</v>
      </c>
      <c r="N29">
        <v>8.06</v>
      </c>
      <c r="O29">
        <v>4.41</v>
      </c>
      <c r="P29" t="s">
        <v>117</v>
      </c>
    </row>
    <row r="30" spans="1:16" x14ac:dyDescent="0.25">
      <c r="A30">
        <v>280</v>
      </c>
      <c r="B30" t="s">
        <v>137</v>
      </c>
      <c r="C30" s="32">
        <v>42129</v>
      </c>
      <c r="D30" s="32">
        <v>44926</v>
      </c>
      <c r="E30">
        <v>12</v>
      </c>
      <c r="F30">
        <v>7</v>
      </c>
      <c r="G30">
        <v>29</v>
      </c>
      <c r="H30">
        <v>12.04</v>
      </c>
      <c r="I30">
        <v>7.1</v>
      </c>
      <c r="J30">
        <v>28.64</v>
      </c>
      <c r="K30">
        <v>1889760000</v>
      </c>
      <c r="L30">
        <v>2042160000</v>
      </c>
      <c r="M30">
        <v>152400000</v>
      </c>
      <c r="N30">
        <v>8.06</v>
      </c>
      <c r="O30">
        <v>4.41</v>
      </c>
      <c r="P30" t="s">
        <v>117</v>
      </c>
    </row>
    <row r="31" spans="1:16" x14ac:dyDescent="0.25">
      <c r="A31">
        <v>281</v>
      </c>
      <c r="B31" t="s">
        <v>138</v>
      </c>
      <c r="C31" s="32">
        <v>43070</v>
      </c>
      <c r="D31" s="32">
        <v>43497</v>
      </c>
      <c r="E31">
        <v>84.9</v>
      </c>
      <c r="F31">
        <v>14</v>
      </c>
      <c r="G31">
        <v>1.1000000000000001</v>
      </c>
      <c r="H31">
        <v>41.47</v>
      </c>
      <c r="I31">
        <v>7.35</v>
      </c>
      <c r="J31">
        <v>51.18</v>
      </c>
      <c r="K31">
        <v>1610202000</v>
      </c>
      <c r="L31">
        <v>1890375714.3</v>
      </c>
      <c r="M31">
        <v>280173714.30000001</v>
      </c>
      <c r="N31">
        <v>17.399999999999999</v>
      </c>
      <c r="O31">
        <v>13.43</v>
      </c>
      <c r="P31" t="s">
        <v>139</v>
      </c>
    </row>
    <row r="32" spans="1:16" x14ac:dyDescent="0.25">
      <c r="A32">
        <v>282</v>
      </c>
      <c r="B32" t="s">
        <v>140</v>
      </c>
      <c r="C32" s="32">
        <v>42807</v>
      </c>
      <c r="D32" s="32">
        <v>45600</v>
      </c>
      <c r="E32">
        <v>0</v>
      </c>
      <c r="F32">
        <v>20</v>
      </c>
      <c r="G32">
        <v>48</v>
      </c>
      <c r="H32">
        <v>0</v>
      </c>
      <c r="I32">
        <v>19.559999999999999</v>
      </c>
      <c r="J32">
        <v>47.62</v>
      </c>
      <c r="K32">
        <v>1116000000</v>
      </c>
      <c r="L32">
        <v>1206000000</v>
      </c>
      <c r="M32">
        <v>90000000</v>
      </c>
      <c r="N32">
        <v>8.06</v>
      </c>
      <c r="O32">
        <v>4.41</v>
      </c>
      <c r="P32" t="s">
        <v>117</v>
      </c>
    </row>
    <row r="33" spans="1:16" x14ac:dyDescent="0.25">
      <c r="A33">
        <v>283</v>
      </c>
      <c r="B33" t="s">
        <v>141</v>
      </c>
      <c r="C33" s="32">
        <v>43383</v>
      </c>
      <c r="D33" s="32">
        <v>43495</v>
      </c>
      <c r="E33">
        <v>33.68</v>
      </c>
      <c r="F33">
        <v>65.319999999999993</v>
      </c>
      <c r="G33">
        <v>1</v>
      </c>
      <c r="H33">
        <v>57.64</v>
      </c>
      <c r="I33">
        <v>30.3</v>
      </c>
      <c r="J33">
        <v>12.05</v>
      </c>
      <c r="K33">
        <v>462892750.19999999</v>
      </c>
      <c r="L33">
        <v>500222810.69999999</v>
      </c>
      <c r="M33">
        <v>37330060.5</v>
      </c>
      <c r="N33">
        <v>8.06</v>
      </c>
      <c r="O33">
        <v>4.41</v>
      </c>
      <c r="P33" t="s">
        <v>142</v>
      </c>
    </row>
    <row r="34" spans="1:16" x14ac:dyDescent="0.25">
      <c r="A34">
        <v>284</v>
      </c>
      <c r="B34" t="s">
        <v>143</v>
      </c>
      <c r="C34" s="32">
        <v>42915</v>
      </c>
      <c r="D34" s="32">
        <v>44195</v>
      </c>
      <c r="E34">
        <v>36.299999999999997</v>
      </c>
      <c r="F34">
        <v>0</v>
      </c>
      <c r="G34">
        <v>0</v>
      </c>
      <c r="H34">
        <v>33.090000000000003</v>
      </c>
      <c r="I34">
        <v>0</v>
      </c>
      <c r="J34">
        <v>0</v>
      </c>
      <c r="K34">
        <v>2416417326</v>
      </c>
      <c r="L34">
        <v>2611289691</v>
      </c>
      <c r="M34">
        <v>194872365</v>
      </c>
      <c r="N34">
        <v>8.06</v>
      </c>
      <c r="O34">
        <v>4.41</v>
      </c>
      <c r="P34" t="s">
        <v>117</v>
      </c>
    </row>
    <row r="35" spans="1:16" x14ac:dyDescent="0.25">
      <c r="A35">
        <v>288</v>
      </c>
      <c r="B35" t="s">
        <v>144</v>
      </c>
      <c r="C35" s="32">
        <v>41337</v>
      </c>
      <c r="D35" s="32">
        <v>45628</v>
      </c>
      <c r="E35">
        <v>23</v>
      </c>
      <c r="F35">
        <v>15</v>
      </c>
      <c r="G35">
        <v>13</v>
      </c>
      <c r="H35">
        <v>23.06</v>
      </c>
      <c r="I35">
        <v>15.37</v>
      </c>
      <c r="J35">
        <v>12.92</v>
      </c>
      <c r="K35">
        <v>863040000</v>
      </c>
      <c r="L35">
        <v>932640000</v>
      </c>
      <c r="M35">
        <v>69600000</v>
      </c>
      <c r="N35">
        <v>8.06</v>
      </c>
      <c r="O35">
        <v>4.41</v>
      </c>
      <c r="P35" t="s">
        <v>142</v>
      </c>
    </row>
    <row r="36" spans="1:16" x14ac:dyDescent="0.25">
      <c r="A36">
        <v>289</v>
      </c>
      <c r="B36" t="s">
        <v>145</v>
      </c>
      <c r="C36" s="32">
        <v>44952</v>
      </c>
      <c r="D36" s="32">
        <v>45068</v>
      </c>
      <c r="E36">
        <v>22.54</v>
      </c>
      <c r="F36">
        <v>0</v>
      </c>
      <c r="G36">
        <v>0</v>
      </c>
      <c r="H36">
        <v>19.559999999999999</v>
      </c>
      <c r="I36">
        <v>0</v>
      </c>
      <c r="J36">
        <v>0</v>
      </c>
      <c r="K36">
        <v>8284824666.6000004</v>
      </c>
      <c r="L36">
        <v>8952955688.1000004</v>
      </c>
      <c r="M36">
        <v>668131021.5</v>
      </c>
      <c r="N36">
        <v>8.06</v>
      </c>
      <c r="O36">
        <v>4.41</v>
      </c>
      <c r="P36" s="30" t="s">
        <v>146</v>
      </c>
    </row>
    <row r="37" spans="1:16" x14ac:dyDescent="0.25">
      <c r="A37">
        <v>290</v>
      </c>
      <c r="B37" t="s">
        <v>147</v>
      </c>
      <c r="C37" s="32">
        <v>44809</v>
      </c>
      <c r="D37" s="32">
        <v>44924</v>
      </c>
      <c r="E37">
        <v>0</v>
      </c>
      <c r="F37">
        <v>0</v>
      </c>
      <c r="G37">
        <v>0</v>
      </c>
      <c r="H37">
        <v>0</v>
      </c>
      <c r="I37">
        <v>0</v>
      </c>
      <c r="J37">
        <v>0</v>
      </c>
      <c r="K37">
        <v>44528400</v>
      </c>
      <c r="L37">
        <v>48119400</v>
      </c>
      <c r="M37">
        <v>3591000</v>
      </c>
      <c r="N37">
        <v>8.06</v>
      </c>
      <c r="O37">
        <v>4.41</v>
      </c>
      <c r="P37" t="s">
        <v>117</v>
      </c>
    </row>
    <row r="38" spans="1:16" x14ac:dyDescent="0.25">
      <c r="A38">
        <v>296</v>
      </c>
      <c r="B38" t="s">
        <v>148</v>
      </c>
      <c r="C38" s="32">
        <v>43343</v>
      </c>
      <c r="D38" s="32">
        <v>43495</v>
      </c>
      <c r="E38">
        <v>99</v>
      </c>
      <c r="F38">
        <v>0.5</v>
      </c>
      <c r="G38">
        <v>0.5</v>
      </c>
      <c r="H38">
        <v>87.94</v>
      </c>
      <c r="I38">
        <v>8.19</v>
      </c>
      <c r="J38">
        <v>3.86</v>
      </c>
      <c r="K38">
        <v>13731896400</v>
      </c>
      <c r="L38">
        <v>14839307400</v>
      </c>
      <c r="M38">
        <v>1107411000</v>
      </c>
      <c r="N38">
        <v>8.06</v>
      </c>
      <c r="O38">
        <v>4.41</v>
      </c>
      <c r="P38" t="s">
        <v>149</v>
      </c>
    </row>
    <row r="39" spans="1:16" x14ac:dyDescent="0.25">
      <c r="A39">
        <v>297</v>
      </c>
      <c r="B39" t="s">
        <v>150</v>
      </c>
      <c r="C39" s="32">
        <v>42936</v>
      </c>
      <c r="D39" s="32">
        <v>43434</v>
      </c>
      <c r="E39">
        <v>98.3</v>
      </c>
      <c r="F39">
        <v>1.7</v>
      </c>
      <c r="G39">
        <v>0</v>
      </c>
      <c r="H39">
        <v>98.99</v>
      </c>
      <c r="I39">
        <v>1.01</v>
      </c>
      <c r="J39">
        <v>0</v>
      </c>
      <c r="K39">
        <v>2675968887</v>
      </c>
      <c r="L39">
        <v>2891772829.5</v>
      </c>
      <c r="M39">
        <v>215803942.5</v>
      </c>
      <c r="N39">
        <v>8.06</v>
      </c>
      <c r="O39">
        <v>4.41</v>
      </c>
      <c r="P39" t="s">
        <v>117</v>
      </c>
    </row>
    <row r="40" spans="1:16" x14ac:dyDescent="0.25">
      <c r="A40">
        <v>298</v>
      </c>
      <c r="B40" t="s">
        <v>151</v>
      </c>
      <c r="C40" s="32">
        <v>43462</v>
      </c>
      <c r="D40" s="32">
        <v>43707</v>
      </c>
      <c r="E40">
        <v>87.7</v>
      </c>
      <c r="F40">
        <v>11.3</v>
      </c>
      <c r="G40">
        <v>1</v>
      </c>
      <c r="H40">
        <v>61</v>
      </c>
      <c r="I40">
        <v>8.34</v>
      </c>
      <c r="J40">
        <v>30.66</v>
      </c>
      <c r="K40">
        <v>12996833886</v>
      </c>
      <c r="L40">
        <v>14044965651</v>
      </c>
      <c r="M40">
        <v>1048131765</v>
      </c>
      <c r="N40">
        <v>8.06</v>
      </c>
      <c r="O40">
        <v>4.41</v>
      </c>
      <c r="P40" t="s">
        <v>117</v>
      </c>
    </row>
    <row r="41" spans="1:16" x14ac:dyDescent="0.25">
      <c r="A41">
        <v>300</v>
      </c>
      <c r="B41" t="s">
        <v>152</v>
      </c>
      <c r="C41" s="32">
        <v>43537</v>
      </c>
      <c r="D41" s="32">
        <v>43537</v>
      </c>
      <c r="E41">
        <v>1</v>
      </c>
      <c r="F41">
        <v>92</v>
      </c>
      <c r="G41">
        <v>7</v>
      </c>
      <c r="H41">
        <v>35.26</v>
      </c>
      <c r="I41">
        <v>35.700000000000003</v>
      </c>
      <c r="J41">
        <v>29.04</v>
      </c>
      <c r="K41">
        <v>1222192794</v>
      </c>
      <c r="L41">
        <v>1282566729</v>
      </c>
      <c r="M41">
        <v>60373935</v>
      </c>
      <c r="N41">
        <v>4.9400000000000004</v>
      </c>
      <c r="O41">
        <v>1.39</v>
      </c>
      <c r="P41" t="s">
        <v>142</v>
      </c>
    </row>
    <row r="42" spans="1:16" x14ac:dyDescent="0.25">
      <c r="A42">
        <v>304</v>
      </c>
      <c r="B42" t="s">
        <v>153</v>
      </c>
      <c r="C42" s="32">
        <v>43763</v>
      </c>
      <c r="D42" s="32">
        <v>43763</v>
      </c>
      <c r="E42">
        <v>43.8</v>
      </c>
      <c r="F42">
        <v>0</v>
      </c>
      <c r="G42">
        <v>56.2</v>
      </c>
      <c r="H42">
        <v>39.590000000000003</v>
      </c>
      <c r="I42">
        <v>8.0299999999999994</v>
      </c>
      <c r="J42">
        <v>52.38</v>
      </c>
      <c r="K42">
        <v>4681620000</v>
      </c>
      <c r="L42">
        <v>5008920000</v>
      </c>
      <c r="M42">
        <v>327300000</v>
      </c>
      <c r="N42">
        <v>6.99</v>
      </c>
      <c r="O42">
        <v>3.37</v>
      </c>
      <c r="P42" t="s">
        <v>154</v>
      </c>
    </row>
    <row r="43" spans="1:16" x14ac:dyDescent="0.25">
      <c r="A43">
        <v>307</v>
      </c>
      <c r="B43" t="s">
        <v>155</v>
      </c>
      <c r="C43" s="32">
        <v>42416</v>
      </c>
      <c r="D43" s="32">
        <v>42990</v>
      </c>
      <c r="E43">
        <v>100</v>
      </c>
      <c r="F43">
        <v>0</v>
      </c>
      <c r="G43">
        <v>0</v>
      </c>
      <c r="H43">
        <v>100</v>
      </c>
      <c r="I43">
        <v>0</v>
      </c>
      <c r="J43">
        <v>0</v>
      </c>
      <c r="K43">
        <v>2002831873.8</v>
      </c>
      <c r="L43">
        <v>1740660000</v>
      </c>
      <c r="M43">
        <v>-262171873.80000001</v>
      </c>
      <c r="N43">
        <v>-13.09</v>
      </c>
      <c r="O43">
        <v>-16.03</v>
      </c>
      <c r="P43" t="s">
        <v>117</v>
      </c>
    </row>
    <row r="44" spans="1:16" x14ac:dyDescent="0.25">
      <c r="A44">
        <v>309</v>
      </c>
      <c r="B44" t="s">
        <v>156</v>
      </c>
      <c r="C44" s="32">
        <v>42723</v>
      </c>
      <c r="D44" s="32">
        <v>45589</v>
      </c>
      <c r="E44">
        <v>0</v>
      </c>
      <c r="F44">
        <v>20</v>
      </c>
      <c r="G44">
        <v>30</v>
      </c>
      <c r="H44">
        <v>0</v>
      </c>
      <c r="I44">
        <v>19.72</v>
      </c>
      <c r="J44">
        <v>30.42</v>
      </c>
      <c r="K44">
        <v>1786158000</v>
      </c>
      <c r="L44">
        <v>1930203000</v>
      </c>
      <c r="M44">
        <v>144045000</v>
      </c>
      <c r="N44">
        <v>8.06</v>
      </c>
      <c r="O44">
        <v>4.41</v>
      </c>
      <c r="P44" t="s">
        <v>142</v>
      </c>
    </row>
    <row r="45" spans="1:16" x14ac:dyDescent="0.25">
      <c r="A45">
        <v>310</v>
      </c>
      <c r="B45" t="s">
        <v>157</v>
      </c>
      <c r="C45" s="32">
        <v>42716</v>
      </c>
      <c r="D45" s="32">
        <v>45992</v>
      </c>
      <c r="E45">
        <v>9</v>
      </c>
      <c r="F45">
        <v>4</v>
      </c>
      <c r="G45">
        <v>20</v>
      </c>
      <c r="H45">
        <v>8.9700000000000006</v>
      </c>
      <c r="I45">
        <v>4.01</v>
      </c>
      <c r="J45">
        <v>20.21</v>
      </c>
      <c r="K45">
        <v>2176646400</v>
      </c>
      <c r="L45">
        <v>2352182400</v>
      </c>
      <c r="M45">
        <v>175536000</v>
      </c>
      <c r="N45">
        <v>8.06</v>
      </c>
      <c r="O45">
        <v>4.41</v>
      </c>
      <c r="P45" t="s">
        <v>117</v>
      </c>
    </row>
    <row r="46" spans="1:16" x14ac:dyDescent="0.25">
      <c r="A46">
        <v>311</v>
      </c>
      <c r="B46" t="s">
        <v>158</v>
      </c>
      <c r="C46" s="32">
        <v>43343</v>
      </c>
      <c r="D46" s="32">
        <v>43496</v>
      </c>
      <c r="E46">
        <v>88.83</v>
      </c>
      <c r="F46">
        <v>2.57</v>
      </c>
      <c r="G46">
        <v>8.6</v>
      </c>
      <c r="H46">
        <v>88.83</v>
      </c>
      <c r="I46">
        <v>2.57</v>
      </c>
      <c r="J46">
        <v>8.6</v>
      </c>
      <c r="K46">
        <v>6110472000</v>
      </c>
      <c r="L46">
        <v>7104462605.1000004</v>
      </c>
      <c r="M46">
        <v>993990605.10000002</v>
      </c>
      <c r="N46">
        <v>16.27</v>
      </c>
      <c r="O46">
        <v>12.34</v>
      </c>
      <c r="P46" t="s">
        <v>159</v>
      </c>
    </row>
    <row r="47" spans="1:16" x14ac:dyDescent="0.25">
      <c r="A47">
        <v>312</v>
      </c>
      <c r="B47" t="s">
        <v>160</v>
      </c>
      <c r="C47" s="32">
        <v>42901</v>
      </c>
      <c r="D47" s="32">
        <v>43501</v>
      </c>
      <c r="E47">
        <v>57.25</v>
      </c>
      <c r="F47">
        <v>34.299999999999997</v>
      </c>
      <c r="G47">
        <v>8.4499999999999993</v>
      </c>
      <c r="H47">
        <v>24.98</v>
      </c>
      <c r="I47">
        <v>49.96</v>
      </c>
      <c r="J47">
        <v>25.07</v>
      </c>
      <c r="K47">
        <v>492769800</v>
      </c>
      <c r="L47">
        <v>532509300</v>
      </c>
      <c r="M47">
        <v>39739500</v>
      </c>
      <c r="N47">
        <v>8.06</v>
      </c>
      <c r="O47">
        <v>4.41</v>
      </c>
      <c r="P47" t="s">
        <v>117</v>
      </c>
    </row>
    <row r="48" spans="1:16" x14ac:dyDescent="0.25">
      <c r="A48">
        <v>313</v>
      </c>
      <c r="B48" t="s">
        <v>161</v>
      </c>
      <c r="C48" s="32">
        <v>43428</v>
      </c>
      <c r="D48" s="32">
        <v>43495</v>
      </c>
      <c r="E48">
        <v>95.1</v>
      </c>
      <c r="F48">
        <v>3.9</v>
      </c>
      <c r="G48">
        <v>1</v>
      </c>
      <c r="H48">
        <v>66.010000000000005</v>
      </c>
      <c r="I48">
        <v>18</v>
      </c>
      <c r="J48">
        <v>15.99</v>
      </c>
      <c r="K48">
        <v>13489984800</v>
      </c>
      <c r="L48">
        <v>14577886800</v>
      </c>
      <c r="M48">
        <v>1087902000</v>
      </c>
      <c r="N48">
        <v>8.06</v>
      </c>
      <c r="O48">
        <v>4.41</v>
      </c>
      <c r="P48" t="s">
        <v>117</v>
      </c>
    </row>
    <row r="49" spans="1:16" x14ac:dyDescent="0.25">
      <c r="A49">
        <v>314</v>
      </c>
      <c r="B49" t="s">
        <v>162</v>
      </c>
      <c r="C49" s="32">
        <v>42948</v>
      </c>
      <c r="D49" s="32">
        <v>43146</v>
      </c>
      <c r="E49">
        <v>99.5</v>
      </c>
      <c r="F49">
        <v>0.5</v>
      </c>
      <c r="G49">
        <v>0</v>
      </c>
      <c r="H49">
        <v>95.97</v>
      </c>
      <c r="I49">
        <v>4.03</v>
      </c>
      <c r="J49">
        <v>0</v>
      </c>
      <c r="K49">
        <v>2643821874.5999999</v>
      </c>
      <c r="L49">
        <v>2857033316.0999999</v>
      </c>
      <c r="M49">
        <v>213211441.5</v>
      </c>
      <c r="N49">
        <v>8.06</v>
      </c>
      <c r="O49">
        <v>4.41</v>
      </c>
      <c r="P49" t="s">
        <v>163</v>
      </c>
    </row>
    <row r="50" spans="1:16" x14ac:dyDescent="0.25">
      <c r="A50">
        <v>321</v>
      </c>
      <c r="B50" t="s">
        <v>164</v>
      </c>
      <c r="C50" s="32">
        <v>42345</v>
      </c>
      <c r="D50" s="32">
        <v>45628</v>
      </c>
      <c r="E50">
        <v>8</v>
      </c>
      <c r="F50">
        <v>48.37</v>
      </c>
      <c r="G50">
        <v>0.63</v>
      </c>
      <c r="H50">
        <v>8.33</v>
      </c>
      <c r="I50">
        <v>49.38</v>
      </c>
      <c r="J50">
        <v>7.0000000000000007E-2</v>
      </c>
      <c r="K50">
        <v>1092452400</v>
      </c>
      <c r="L50">
        <v>1180553400</v>
      </c>
      <c r="M50">
        <v>88101000</v>
      </c>
      <c r="N50">
        <v>8.06</v>
      </c>
      <c r="O50">
        <v>4.41</v>
      </c>
      <c r="P50" t="s">
        <v>142</v>
      </c>
    </row>
    <row r="51" spans="1:16" x14ac:dyDescent="0.25">
      <c r="A51">
        <v>322</v>
      </c>
      <c r="B51" t="s">
        <v>165</v>
      </c>
      <c r="C51" s="32">
        <v>42698</v>
      </c>
      <c r="D51" s="32">
        <v>45334</v>
      </c>
      <c r="E51">
        <v>60</v>
      </c>
      <c r="F51">
        <v>18</v>
      </c>
      <c r="G51">
        <v>0</v>
      </c>
      <c r="H51">
        <v>60.4</v>
      </c>
      <c r="I51">
        <v>18.21</v>
      </c>
      <c r="J51">
        <v>0</v>
      </c>
      <c r="K51">
        <v>10474924800</v>
      </c>
      <c r="L51">
        <v>11319676800</v>
      </c>
      <c r="M51">
        <v>844752000</v>
      </c>
      <c r="N51">
        <v>8.06</v>
      </c>
      <c r="O51">
        <v>4.41</v>
      </c>
      <c r="P51" t="s">
        <v>117</v>
      </c>
    </row>
    <row r="52" spans="1:16" x14ac:dyDescent="0.25">
      <c r="A52">
        <v>323</v>
      </c>
      <c r="B52" t="s">
        <v>166</v>
      </c>
      <c r="C52" s="32">
        <v>44679</v>
      </c>
      <c r="D52" s="32">
        <v>44679</v>
      </c>
      <c r="E52">
        <v>0</v>
      </c>
      <c r="F52">
        <v>0</v>
      </c>
      <c r="G52">
        <v>40</v>
      </c>
      <c r="H52">
        <v>0</v>
      </c>
      <c r="I52">
        <v>0</v>
      </c>
      <c r="J52">
        <v>26.52</v>
      </c>
      <c r="K52">
        <v>16068837600</v>
      </c>
      <c r="L52">
        <v>17364711600</v>
      </c>
      <c r="M52">
        <v>1295874000</v>
      </c>
      <c r="N52">
        <v>8.06</v>
      </c>
      <c r="O52">
        <v>4.41</v>
      </c>
      <c r="P52" t="s">
        <v>117</v>
      </c>
    </row>
    <row r="53" spans="1:16" x14ac:dyDescent="0.25">
      <c r="A53">
        <v>324</v>
      </c>
      <c r="B53" t="s">
        <v>167</v>
      </c>
      <c r="C53" s="32">
        <v>44501</v>
      </c>
      <c r="D53" s="32">
        <v>44502</v>
      </c>
      <c r="E53">
        <v>0</v>
      </c>
      <c r="F53">
        <v>0</v>
      </c>
      <c r="G53">
        <v>0</v>
      </c>
      <c r="H53">
        <v>0</v>
      </c>
      <c r="I53">
        <v>0</v>
      </c>
      <c r="J53">
        <v>0</v>
      </c>
      <c r="K53">
        <v>461614800</v>
      </c>
      <c r="L53">
        <v>498841800</v>
      </c>
      <c r="M53">
        <v>37227000</v>
      </c>
      <c r="N53">
        <v>8.06</v>
      </c>
      <c r="O53">
        <v>4.41</v>
      </c>
      <c r="P53" t="s">
        <v>117</v>
      </c>
    </row>
    <row r="54" spans="1:16" x14ac:dyDescent="0.25">
      <c r="A54">
        <v>325</v>
      </c>
      <c r="B54" t="s">
        <v>168</v>
      </c>
      <c r="C54" s="32">
        <v>44531</v>
      </c>
      <c r="D54" s="32">
        <v>44896</v>
      </c>
      <c r="E54">
        <v>0</v>
      </c>
      <c r="F54">
        <v>0</v>
      </c>
      <c r="G54">
        <v>73.2</v>
      </c>
      <c r="H54">
        <v>0</v>
      </c>
      <c r="I54">
        <v>0</v>
      </c>
      <c r="J54">
        <v>29.86</v>
      </c>
      <c r="K54">
        <v>18712195200</v>
      </c>
      <c r="L54">
        <v>20221243200</v>
      </c>
      <c r="M54">
        <v>1509048000</v>
      </c>
      <c r="N54">
        <v>8.06</v>
      </c>
      <c r="O54">
        <v>4.41</v>
      </c>
      <c r="P54" t="s">
        <v>117</v>
      </c>
    </row>
    <row r="55" spans="1:16" x14ac:dyDescent="0.25">
      <c r="A55">
        <v>326</v>
      </c>
      <c r="B55" t="s">
        <v>169</v>
      </c>
      <c r="C55" s="32">
        <v>44379</v>
      </c>
      <c r="D55" s="32">
        <v>44379</v>
      </c>
      <c r="E55">
        <v>0</v>
      </c>
      <c r="F55">
        <v>0</v>
      </c>
      <c r="G55">
        <v>26.52</v>
      </c>
      <c r="H55">
        <v>0</v>
      </c>
      <c r="I55">
        <v>0</v>
      </c>
      <c r="J55">
        <v>26.52</v>
      </c>
      <c r="K55">
        <v>2968374000</v>
      </c>
      <c r="L55">
        <v>3207759000</v>
      </c>
      <c r="M55">
        <v>239385000</v>
      </c>
      <c r="N55">
        <v>8.06</v>
      </c>
      <c r="O55">
        <v>4.41</v>
      </c>
      <c r="P55" t="s">
        <v>117</v>
      </c>
    </row>
    <row r="56" spans="1:16" x14ac:dyDescent="0.25">
      <c r="A56">
        <v>327</v>
      </c>
      <c r="B56" t="s">
        <v>170</v>
      </c>
      <c r="C56" s="32">
        <v>43451</v>
      </c>
      <c r="D56" s="32">
        <v>43554</v>
      </c>
      <c r="E56">
        <v>82.4</v>
      </c>
      <c r="F56">
        <v>16.600000000000001</v>
      </c>
      <c r="G56">
        <v>1</v>
      </c>
      <c r="H56">
        <v>85.61</v>
      </c>
      <c r="I56">
        <v>11.22</v>
      </c>
      <c r="J56">
        <v>3.17</v>
      </c>
      <c r="K56">
        <v>1172878800</v>
      </c>
      <c r="L56">
        <v>1267465800</v>
      </c>
      <c r="M56">
        <v>94587000</v>
      </c>
      <c r="N56">
        <v>8.06</v>
      </c>
      <c r="O56">
        <v>4.41</v>
      </c>
      <c r="P56" t="s">
        <v>117</v>
      </c>
    </row>
    <row r="57" spans="1:16" x14ac:dyDescent="0.25">
      <c r="A57">
        <v>329</v>
      </c>
      <c r="B57" t="s">
        <v>171</v>
      </c>
      <c r="C57" s="32">
        <v>45412</v>
      </c>
      <c r="D57" s="32">
        <v>45777</v>
      </c>
      <c r="E57">
        <v>0</v>
      </c>
      <c r="F57">
        <v>0</v>
      </c>
      <c r="G57">
        <v>0</v>
      </c>
      <c r="H57">
        <v>0</v>
      </c>
      <c r="I57">
        <v>0</v>
      </c>
      <c r="J57">
        <v>0</v>
      </c>
      <c r="K57">
        <v>1211113852.8</v>
      </c>
      <c r="L57">
        <v>1308784324.8</v>
      </c>
      <c r="M57">
        <v>97670472</v>
      </c>
      <c r="N57">
        <v>8.06</v>
      </c>
      <c r="O57">
        <v>4.41</v>
      </c>
      <c r="P57" t="s">
        <v>117</v>
      </c>
    </row>
    <row r="58" spans="1:16" x14ac:dyDescent="0.25">
      <c r="A58">
        <v>330</v>
      </c>
      <c r="B58" t="s">
        <v>172</v>
      </c>
      <c r="C58" s="32">
        <v>44803</v>
      </c>
      <c r="D58" s="32">
        <v>44804</v>
      </c>
      <c r="E58">
        <v>0</v>
      </c>
      <c r="F58">
        <v>0</v>
      </c>
      <c r="G58">
        <v>7.14</v>
      </c>
      <c r="H58">
        <v>0</v>
      </c>
      <c r="I58">
        <v>0</v>
      </c>
      <c r="J58">
        <v>10.9</v>
      </c>
      <c r="K58">
        <v>10904132336.4</v>
      </c>
      <c r="L58">
        <v>11783497847.4</v>
      </c>
      <c r="M58">
        <v>879365511</v>
      </c>
      <c r="N58">
        <v>8.06</v>
      </c>
      <c r="O58">
        <v>4.41</v>
      </c>
      <c r="P58" t="s">
        <v>117</v>
      </c>
    </row>
    <row r="59" spans="1:16" x14ac:dyDescent="0.25">
      <c r="A59">
        <v>331</v>
      </c>
      <c r="B59" t="s">
        <v>173</v>
      </c>
      <c r="C59" s="32">
        <v>44564</v>
      </c>
      <c r="D59" s="32">
        <v>44567</v>
      </c>
      <c r="E59">
        <v>0</v>
      </c>
      <c r="F59">
        <v>0</v>
      </c>
      <c r="G59">
        <v>0</v>
      </c>
      <c r="H59">
        <v>0</v>
      </c>
      <c r="I59">
        <v>0</v>
      </c>
      <c r="J59">
        <v>0</v>
      </c>
      <c r="K59">
        <v>500712000</v>
      </c>
      <c r="L59">
        <v>541092000</v>
      </c>
      <c r="M59">
        <v>40380000</v>
      </c>
      <c r="N59">
        <v>8.06</v>
      </c>
      <c r="O59">
        <v>4.41</v>
      </c>
      <c r="P59" t="s">
        <v>117</v>
      </c>
    </row>
    <row r="60" spans="1:16" x14ac:dyDescent="0.25">
      <c r="A60">
        <v>332</v>
      </c>
      <c r="B60" t="s">
        <v>174</v>
      </c>
      <c r="C60" s="32">
        <v>45015</v>
      </c>
      <c r="D60" s="32">
        <v>45380</v>
      </c>
      <c r="E60">
        <v>0</v>
      </c>
      <c r="F60">
        <v>0</v>
      </c>
      <c r="G60">
        <v>0</v>
      </c>
      <c r="H60">
        <v>0</v>
      </c>
      <c r="I60">
        <v>0</v>
      </c>
      <c r="J60">
        <v>0</v>
      </c>
      <c r="K60">
        <v>20061402000</v>
      </c>
      <c r="L60">
        <v>21679257000</v>
      </c>
      <c r="M60">
        <v>1617855000</v>
      </c>
      <c r="N60">
        <v>8.06</v>
      </c>
      <c r="O60">
        <v>4.41</v>
      </c>
      <c r="P60" t="s">
        <v>117</v>
      </c>
    </row>
    <row r="61" spans="1:16" x14ac:dyDescent="0.25">
      <c r="A61">
        <v>334</v>
      </c>
      <c r="B61" t="s">
        <v>175</v>
      </c>
      <c r="C61" s="32">
        <v>44228</v>
      </c>
      <c r="D61" s="32">
        <v>44410</v>
      </c>
      <c r="E61">
        <v>0</v>
      </c>
      <c r="F61">
        <v>0</v>
      </c>
      <c r="G61">
        <v>7.12</v>
      </c>
      <c r="H61">
        <v>0</v>
      </c>
      <c r="I61">
        <v>0</v>
      </c>
      <c r="J61">
        <v>7.12</v>
      </c>
      <c r="K61">
        <v>95120400</v>
      </c>
      <c r="L61">
        <v>102791400</v>
      </c>
      <c r="M61">
        <v>7671000</v>
      </c>
      <c r="N61">
        <v>8.06</v>
      </c>
      <c r="O61">
        <v>4.41</v>
      </c>
      <c r="P61" t="s">
        <v>117</v>
      </c>
    </row>
    <row r="62" spans="1:16" x14ac:dyDescent="0.25">
      <c r="A62">
        <v>336</v>
      </c>
      <c r="B62" t="s">
        <v>176</v>
      </c>
      <c r="C62" s="32">
        <v>43065</v>
      </c>
      <c r="D62" s="32">
        <v>43525</v>
      </c>
      <c r="E62">
        <v>59.9</v>
      </c>
      <c r="F62">
        <v>39.5</v>
      </c>
      <c r="G62">
        <v>0.6</v>
      </c>
      <c r="H62">
        <v>75.510000000000005</v>
      </c>
      <c r="I62">
        <v>20.309999999999999</v>
      </c>
      <c r="J62">
        <v>4.18</v>
      </c>
      <c r="K62">
        <v>2425291200</v>
      </c>
      <c r="L62">
        <v>2584699200</v>
      </c>
      <c r="M62">
        <v>159408000</v>
      </c>
      <c r="N62">
        <v>6.57</v>
      </c>
      <c r="O62">
        <v>2.97</v>
      </c>
      <c r="P62" t="s">
        <v>142</v>
      </c>
    </row>
    <row r="63" spans="1:16" x14ac:dyDescent="0.25">
      <c r="A63">
        <v>337</v>
      </c>
      <c r="B63" t="s">
        <v>177</v>
      </c>
      <c r="C63" s="32">
        <v>43373</v>
      </c>
      <c r="D63" s="32">
        <v>43495</v>
      </c>
      <c r="E63">
        <v>19.5</v>
      </c>
      <c r="F63">
        <v>79</v>
      </c>
      <c r="G63">
        <v>1.5</v>
      </c>
      <c r="H63">
        <v>63.47</v>
      </c>
      <c r="I63">
        <v>34.4</v>
      </c>
      <c r="J63">
        <v>2.13</v>
      </c>
      <c r="K63">
        <v>2735092800</v>
      </c>
      <c r="L63">
        <v>2921494800</v>
      </c>
      <c r="M63">
        <v>186402000</v>
      </c>
      <c r="N63">
        <v>6.82</v>
      </c>
      <c r="O63">
        <v>3.2</v>
      </c>
      <c r="P63" t="s">
        <v>142</v>
      </c>
    </row>
    <row r="64" spans="1:16" x14ac:dyDescent="0.25">
      <c r="A64">
        <v>338</v>
      </c>
      <c r="B64" t="s">
        <v>178</v>
      </c>
      <c r="C64" s="32">
        <v>42734</v>
      </c>
      <c r="D64" s="32">
        <v>46022</v>
      </c>
      <c r="E64">
        <v>0</v>
      </c>
      <c r="F64">
        <v>8</v>
      </c>
      <c r="G64">
        <v>11</v>
      </c>
      <c r="H64">
        <v>0</v>
      </c>
      <c r="I64">
        <v>8.27</v>
      </c>
      <c r="J64">
        <v>10.62</v>
      </c>
      <c r="K64">
        <v>3098574000</v>
      </c>
      <c r="L64">
        <v>3348459000</v>
      </c>
      <c r="M64">
        <v>249885000</v>
      </c>
      <c r="N64">
        <v>8.06</v>
      </c>
      <c r="O64">
        <v>4.41</v>
      </c>
      <c r="P64" t="s">
        <v>117</v>
      </c>
    </row>
    <row r="65" spans="1:16" x14ac:dyDescent="0.25">
      <c r="A65">
        <v>339</v>
      </c>
      <c r="B65" t="s">
        <v>179</v>
      </c>
      <c r="C65" s="32">
        <v>42492</v>
      </c>
      <c r="D65" s="32">
        <v>44561</v>
      </c>
      <c r="E65">
        <v>12</v>
      </c>
      <c r="F65">
        <v>59.98</v>
      </c>
      <c r="G65">
        <v>0.02</v>
      </c>
      <c r="H65">
        <v>11.8</v>
      </c>
      <c r="I65">
        <v>60.13</v>
      </c>
      <c r="J65">
        <v>0.01</v>
      </c>
      <c r="K65">
        <v>15714470400</v>
      </c>
      <c r="L65">
        <v>16981766400</v>
      </c>
      <c r="M65">
        <v>1267296000</v>
      </c>
      <c r="N65">
        <v>8.06</v>
      </c>
      <c r="O65">
        <v>4.41</v>
      </c>
      <c r="P65" t="s">
        <v>117</v>
      </c>
    </row>
    <row r="66" spans="1:16" x14ac:dyDescent="0.25">
      <c r="A66">
        <v>340</v>
      </c>
      <c r="B66" t="s">
        <v>180</v>
      </c>
      <c r="C66" s="32">
        <v>44713</v>
      </c>
      <c r="D66" s="32">
        <v>44714</v>
      </c>
      <c r="E66">
        <v>0</v>
      </c>
      <c r="F66">
        <v>0</v>
      </c>
      <c r="G66">
        <v>3.6</v>
      </c>
      <c r="H66">
        <v>0</v>
      </c>
      <c r="I66">
        <v>0</v>
      </c>
      <c r="J66">
        <v>3.6</v>
      </c>
      <c r="K66">
        <v>4590033600</v>
      </c>
      <c r="L66">
        <v>4960197600</v>
      </c>
      <c r="M66">
        <v>370164000</v>
      </c>
      <c r="N66">
        <v>8.06</v>
      </c>
      <c r="O66">
        <v>4.41</v>
      </c>
      <c r="P66" t="s">
        <v>117</v>
      </c>
    </row>
    <row r="67" spans="1:16" x14ac:dyDescent="0.25">
      <c r="A67">
        <v>341</v>
      </c>
      <c r="B67" t="s">
        <v>181</v>
      </c>
      <c r="C67" s="32">
        <v>44075</v>
      </c>
      <c r="D67" s="32">
        <v>44256</v>
      </c>
      <c r="E67">
        <v>0</v>
      </c>
      <c r="F67">
        <v>0</v>
      </c>
      <c r="G67">
        <v>49</v>
      </c>
      <c r="H67">
        <v>0</v>
      </c>
      <c r="I67">
        <v>0</v>
      </c>
      <c r="J67">
        <v>2.23</v>
      </c>
      <c r="K67">
        <v>238563600</v>
      </c>
      <c r="L67">
        <v>257802600</v>
      </c>
      <c r="M67">
        <v>19239000</v>
      </c>
      <c r="N67">
        <v>8.06</v>
      </c>
      <c r="O67">
        <v>4.41</v>
      </c>
      <c r="P67" t="s">
        <v>117</v>
      </c>
    </row>
    <row r="68" spans="1:16" x14ac:dyDescent="0.25">
      <c r="A68">
        <v>342</v>
      </c>
      <c r="B68" t="s">
        <v>182</v>
      </c>
      <c r="C68" s="32">
        <v>44348</v>
      </c>
      <c r="D68" s="32">
        <v>44713</v>
      </c>
      <c r="E68">
        <v>0</v>
      </c>
      <c r="F68">
        <v>24</v>
      </c>
      <c r="G68">
        <v>33</v>
      </c>
      <c r="H68">
        <v>0</v>
      </c>
      <c r="I68">
        <v>0</v>
      </c>
      <c r="J68">
        <v>23.01</v>
      </c>
      <c r="K68">
        <v>16663405200</v>
      </c>
      <c r="L68">
        <v>18007228200</v>
      </c>
      <c r="M68">
        <v>1343823000</v>
      </c>
      <c r="N68">
        <v>8.06</v>
      </c>
      <c r="O68">
        <v>4.41</v>
      </c>
      <c r="P68" t="s">
        <v>117</v>
      </c>
    </row>
    <row r="69" spans="1:16" x14ac:dyDescent="0.25">
      <c r="A69">
        <v>343</v>
      </c>
      <c r="B69" t="s">
        <v>183</v>
      </c>
      <c r="C69" s="32">
        <v>44106</v>
      </c>
      <c r="D69" s="32">
        <v>44109</v>
      </c>
      <c r="E69">
        <v>0</v>
      </c>
      <c r="F69">
        <v>0</v>
      </c>
      <c r="G69">
        <v>11.51</v>
      </c>
      <c r="H69">
        <v>0</v>
      </c>
      <c r="I69">
        <v>0</v>
      </c>
      <c r="J69">
        <v>11.51</v>
      </c>
      <c r="K69">
        <v>907791600</v>
      </c>
      <c r="L69">
        <v>981000600</v>
      </c>
      <c r="M69">
        <v>73209000</v>
      </c>
      <c r="N69">
        <v>8.06</v>
      </c>
      <c r="O69">
        <v>4.41</v>
      </c>
      <c r="P69" t="s">
        <v>117</v>
      </c>
    </row>
    <row r="70" spans="1:16" x14ac:dyDescent="0.25">
      <c r="A70">
        <v>344</v>
      </c>
      <c r="B70" t="s">
        <v>184</v>
      </c>
      <c r="C70" s="32">
        <v>43922</v>
      </c>
      <c r="D70" s="32">
        <v>44564</v>
      </c>
      <c r="E70">
        <v>0</v>
      </c>
      <c r="F70">
        <v>4</v>
      </c>
      <c r="G70">
        <v>10</v>
      </c>
      <c r="H70">
        <v>0</v>
      </c>
      <c r="I70">
        <v>0</v>
      </c>
      <c r="J70">
        <v>36.229999999999997</v>
      </c>
      <c r="K70">
        <v>12603360000</v>
      </c>
      <c r="L70">
        <v>13619760000</v>
      </c>
      <c r="M70">
        <v>1016400000</v>
      </c>
      <c r="N70">
        <v>8.06</v>
      </c>
      <c r="O70">
        <v>4.41</v>
      </c>
      <c r="P70" t="s">
        <v>117</v>
      </c>
    </row>
    <row r="71" spans="1:16" x14ac:dyDescent="0.25">
      <c r="A71">
        <v>345</v>
      </c>
      <c r="B71" t="s">
        <v>185</v>
      </c>
      <c r="C71" s="32">
        <v>44565</v>
      </c>
      <c r="D71" s="32">
        <v>44565</v>
      </c>
      <c r="E71">
        <v>0</v>
      </c>
      <c r="F71">
        <v>0</v>
      </c>
      <c r="G71">
        <v>0</v>
      </c>
      <c r="H71">
        <v>0</v>
      </c>
      <c r="I71">
        <v>0</v>
      </c>
      <c r="J71">
        <v>0</v>
      </c>
      <c r="K71">
        <v>2481537600</v>
      </c>
      <c r="L71">
        <v>2681661600</v>
      </c>
      <c r="M71">
        <v>200124000</v>
      </c>
      <c r="N71">
        <v>8.06</v>
      </c>
      <c r="O71">
        <v>4.41</v>
      </c>
      <c r="P71" t="s">
        <v>117</v>
      </c>
    </row>
    <row r="72" spans="1:16" x14ac:dyDescent="0.25">
      <c r="A72">
        <v>346</v>
      </c>
      <c r="B72" t="s">
        <v>186</v>
      </c>
      <c r="C72" s="32">
        <v>45078</v>
      </c>
      <c r="D72" s="32">
        <v>45086</v>
      </c>
      <c r="E72">
        <v>0</v>
      </c>
      <c r="F72">
        <v>0</v>
      </c>
      <c r="G72">
        <v>0</v>
      </c>
      <c r="H72">
        <v>0</v>
      </c>
      <c r="I72">
        <v>0</v>
      </c>
      <c r="J72">
        <v>12.92</v>
      </c>
      <c r="K72">
        <v>12502585200</v>
      </c>
      <c r="L72">
        <v>13510858200</v>
      </c>
      <c r="M72">
        <v>1008273000</v>
      </c>
      <c r="N72">
        <v>8.06</v>
      </c>
      <c r="O72">
        <v>4.41</v>
      </c>
      <c r="P72" t="s">
        <v>117</v>
      </c>
    </row>
    <row r="73" spans="1:16" x14ac:dyDescent="0.25">
      <c r="A73">
        <v>347</v>
      </c>
      <c r="B73" t="s">
        <v>187</v>
      </c>
      <c r="C73" s="32">
        <v>45017</v>
      </c>
      <c r="D73" s="32">
        <v>45018</v>
      </c>
      <c r="E73">
        <v>0</v>
      </c>
      <c r="F73">
        <v>0</v>
      </c>
      <c r="G73">
        <v>8.15</v>
      </c>
      <c r="H73">
        <v>0</v>
      </c>
      <c r="I73">
        <v>0</v>
      </c>
      <c r="J73">
        <v>1.1499999999999999</v>
      </c>
      <c r="K73">
        <v>12298282800</v>
      </c>
      <c r="L73">
        <v>13290079800</v>
      </c>
      <c r="M73">
        <v>991797000</v>
      </c>
      <c r="N73">
        <v>8.06</v>
      </c>
      <c r="O73">
        <v>4.41</v>
      </c>
      <c r="P73" t="s">
        <v>117</v>
      </c>
    </row>
    <row r="74" spans="1:16" x14ac:dyDescent="0.25">
      <c r="A74">
        <v>348</v>
      </c>
      <c r="B74" t="s">
        <v>188</v>
      </c>
      <c r="C74" s="32">
        <v>43791</v>
      </c>
      <c r="D74" s="32">
        <v>43791</v>
      </c>
      <c r="E74">
        <v>0</v>
      </c>
      <c r="F74">
        <v>85</v>
      </c>
      <c r="G74">
        <v>15</v>
      </c>
      <c r="H74">
        <v>0</v>
      </c>
      <c r="I74">
        <v>69.17</v>
      </c>
      <c r="J74">
        <v>30.83</v>
      </c>
      <c r="K74">
        <v>205641600</v>
      </c>
      <c r="L74">
        <v>222225600</v>
      </c>
      <c r="M74">
        <v>16584000</v>
      </c>
      <c r="N74">
        <v>8.06</v>
      </c>
      <c r="O74">
        <v>4.41</v>
      </c>
      <c r="P74" t="s">
        <v>130</v>
      </c>
    </row>
    <row r="75" spans="1:16" x14ac:dyDescent="0.25">
      <c r="A75">
        <v>349</v>
      </c>
      <c r="B75" t="s">
        <v>189</v>
      </c>
      <c r="C75" s="32">
        <v>43129</v>
      </c>
      <c r="D75" s="32">
        <v>46022</v>
      </c>
      <c r="E75">
        <v>0</v>
      </c>
      <c r="F75">
        <v>8</v>
      </c>
      <c r="G75">
        <v>28</v>
      </c>
      <c r="H75">
        <v>0</v>
      </c>
      <c r="I75">
        <v>7.2</v>
      </c>
      <c r="J75">
        <v>28.41</v>
      </c>
      <c r="K75">
        <v>1543837200</v>
      </c>
      <c r="L75">
        <v>1668340200</v>
      </c>
      <c r="M75">
        <v>124503000</v>
      </c>
      <c r="N75">
        <v>8.06</v>
      </c>
      <c r="O75">
        <v>4.41</v>
      </c>
      <c r="P75" t="s">
        <v>142</v>
      </c>
    </row>
    <row r="76" spans="1:16" x14ac:dyDescent="0.25">
      <c r="A76">
        <v>350</v>
      </c>
      <c r="B76" t="s">
        <v>190</v>
      </c>
      <c r="C76" s="32">
        <v>42884</v>
      </c>
      <c r="D76" s="32">
        <v>45657</v>
      </c>
      <c r="E76">
        <v>0</v>
      </c>
      <c r="F76">
        <v>57.66</v>
      </c>
      <c r="G76">
        <v>0.34</v>
      </c>
      <c r="H76">
        <v>0</v>
      </c>
      <c r="I76">
        <v>57.92</v>
      </c>
      <c r="J76">
        <v>0.34</v>
      </c>
      <c r="K76">
        <v>2440729200</v>
      </c>
      <c r="L76">
        <v>2637562200</v>
      </c>
      <c r="M76">
        <v>196833000</v>
      </c>
      <c r="N76">
        <v>8.06</v>
      </c>
      <c r="O76">
        <v>4.41</v>
      </c>
      <c r="P76" t="s">
        <v>117</v>
      </c>
    </row>
    <row r="77" spans="1:16" x14ac:dyDescent="0.25">
      <c r="A77">
        <v>36</v>
      </c>
      <c r="B77" t="s">
        <v>191</v>
      </c>
      <c r="D77" s="32">
        <v>42749</v>
      </c>
      <c r="E77">
        <v>100</v>
      </c>
      <c r="F77">
        <v>0</v>
      </c>
      <c r="G77">
        <v>0</v>
      </c>
      <c r="H77">
        <v>100</v>
      </c>
      <c r="I77">
        <v>0</v>
      </c>
      <c r="J77">
        <v>0</v>
      </c>
      <c r="K77">
        <v>4903472671.8000002</v>
      </c>
      <c r="L77">
        <v>5298914016.3000002</v>
      </c>
      <c r="M77">
        <v>395441344.5</v>
      </c>
      <c r="N77">
        <v>8.06</v>
      </c>
      <c r="O77">
        <v>4.41</v>
      </c>
      <c r="P77" t="s">
        <v>117</v>
      </c>
    </row>
    <row r="78" spans="1:16" x14ac:dyDescent="0.25">
      <c r="A78">
        <v>38</v>
      </c>
      <c r="B78" t="s">
        <v>192</v>
      </c>
      <c r="D78" s="32">
        <v>43799</v>
      </c>
      <c r="E78">
        <v>47.3</v>
      </c>
      <c r="F78">
        <v>44.8</v>
      </c>
      <c r="G78">
        <v>7.9</v>
      </c>
      <c r="H78">
        <v>71.19</v>
      </c>
      <c r="I78">
        <v>24.52</v>
      </c>
      <c r="J78">
        <v>4.3</v>
      </c>
      <c r="K78">
        <v>19136210434.799999</v>
      </c>
      <c r="L78">
        <v>20679453211.799999</v>
      </c>
      <c r="M78">
        <v>1543242777</v>
      </c>
      <c r="N78">
        <v>8.06</v>
      </c>
      <c r="O78">
        <v>4.41</v>
      </c>
      <c r="P78" t="s">
        <v>117</v>
      </c>
    </row>
    <row r="79" spans="1:16" x14ac:dyDescent="0.25">
      <c r="A79">
        <v>40</v>
      </c>
      <c r="B79" t="s">
        <v>193</v>
      </c>
      <c r="D79" s="32">
        <v>43069</v>
      </c>
      <c r="E79">
        <v>100</v>
      </c>
      <c r="F79">
        <v>0</v>
      </c>
      <c r="G79">
        <v>0</v>
      </c>
      <c r="H79">
        <v>100</v>
      </c>
      <c r="I79">
        <v>0</v>
      </c>
      <c r="J79">
        <v>0</v>
      </c>
      <c r="K79">
        <v>10469099838</v>
      </c>
      <c r="L79">
        <v>11313382083</v>
      </c>
      <c r="M79">
        <v>844282245</v>
      </c>
      <c r="N79">
        <v>8.06</v>
      </c>
      <c r="O79">
        <v>4.41</v>
      </c>
      <c r="P79" t="s">
        <v>117</v>
      </c>
    </row>
    <row r="80" spans="1:16" x14ac:dyDescent="0.25">
      <c r="A80">
        <v>42</v>
      </c>
      <c r="B80" t="s">
        <v>194</v>
      </c>
      <c r="D80" s="32">
        <v>43467</v>
      </c>
      <c r="E80">
        <v>78.599999999999994</v>
      </c>
      <c r="F80">
        <v>21.3</v>
      </c>
      <c r="G80">
        <v>0.1</v>
      </c>
      <c r="H80">
        <v>89.08</v>
      </c>
      <c r="I80">
        <v>10.87</v>
      </c>
      <c r="J80">
        <v>0.05</v>
      </c>
      <c r="K80">
        <v>12194464909.799999</v>
      </c>
      <c r="L80">
        <v>13177889499.299999</v>
      </c>
      <c r="M80">
        <v>983424589.5</v>
      </c>
      <c r="N80">
        <v>8.06</v>
      </c>
      <c r="O80">
        <v>4.41</v>
      </c>
      <c r="P80" t="s">
        <v>117</v>
      </c>
    </row>
    <row r="81" spans="1:16" x14ac:dyDescent="0.25">
      <c r="A81">
        <v>43</v>
      </c>
      <c r="B81" t="s">
        <v>195</v>
      </c>
      <c r="D81" s="32">
        <v>43554</v>
      </c>
      <c r="E81">
        <v>92</v>
      </c>
      <c r="F81">
        <v>7</v>
      </c>
      <c r="G81">
        <v>1</v>
      </c>
      <c r="H81">
        <v>91.77</v>
      </c>
      <c r="I81">
        <v>8</v>
      </c>
      <c r="J81">
        <v>0.23</v>
      </c>
      <c r="K81">
        <v>27396770583</v>
      </c>
      <c r="L81">
        <v>29606187565.5</v>
      </c>
      <c r="M81">
        <v>2209416982.5</v>
      </c>
      <c r="N81">
        <v>8.06</v>
      </c>
      <c r="O81">
        <v>4.41</v>
      </c>
      <c r="P81" t="s">
        <v>117</v>
      </c>
    </row>
    <row r="82" spans="1:16" x14ac:dyDescent="0.25">
      <c r="A82">
        <v>45</v>
      </c>
      <c r="B82" t="s">
        <v>196</v>
      </c>
      <c r="D82" s="32">
        <v>43831</v>
      </c>
      <c r="E82">
        <v>14.7</v>
      </c>
      <c r="F82">
        <v>56.9</v>
      </c>
      <c r="G82">
        <v>26</v>
      </c>
      <c r="H82">
        <v>8.74</v>
      </c>
      <c r="I82">
        <v>33.81</v>
      </c>
      <c r="J82">
        <v>15.45</v>
      </c>
      <c r="K82">
        <v>11734247174.4</v>
      </c>
      <c r="L82">
        <v>12680557430.4</v>
      </c>
      <c r="M82">
        <v>946310256</v>
      </c>
      <c r="N82">
        <v>8.06</v>
      </c>
      <c r="O82">
        <v>4.41</v>
      </c>
      <c r="P82" t="s">
        <v>117</v>
      </c>
    </row>
    <row r="83" spans="1:16" x14ac:dyDescent="0.25">
      <c r="A83">
        <v>303</v>
      </c>
      <c r="B83" t="s">
        <v>197</v>
      </c>
      <c r="C83" s="32">
        <v>43070</v>
      </c>
      <c r="D83" s="32">
        <v>44709</v>
      </c>
      <c r="E83">
        <v>0</v>
      </c>
      <c r="F83">
        <v>2.34</v>
      </c>
      <c r="G83">
        <v>12.88</v>
      </c>
      <c r="H83">
        <v>0</v>
      </c>
      <c r="I83">
        <v>2.34</v>
      </c>
      <c r="J83">
        <v>12.88</v>
      </c>
      <c r="K83">
        <v>30324481523.400002</v>
      </c>
      <c r="L83">
        <v>32770004226.900002</v>
      </c>
      <c r="M83">
        <v>2445522703.5</v>
      </c>
      <c r="N83">
        <v>8.06</v>
      </c>
      <c r="O83">
        <v>4.41</v>
      </c>
      <c r="P83" t="s">
        <v>117</v>
      </c>
    </row>
    <row r="84" spans="1:16" x14ac:dyDescent="0.25">
      <c r="A84">
        <v>49</v>
      </c>
      <c r="B84" t="s">
        <v>198</v>
      </c>
      <c r="D84" s="32">
        <v>44285</v>
      </c>
      <c r="E84">
        <v>0</v>
      </c>
      <c r="F84">
        <v>0</v>
      </c>
      <c r="G84">
        <v>13.3</v>
      </c>
      <c r="H84">
        <v>0</v>
      </c>
      <c r="I84">
        <v>0</v>
      </c>
      <c r="J84">
        <v>13.3</v>
      </c>
      <c r="K84">
        <v>19794172991.400002</v>
      </c>
      <c r="L84">
        <v>21390477264.900002</v>
      </c>
      <c r="M84">
        <v>1596304273.5</v>
      </c>
      <c r="N84">
        <v>8.06</v>
      </c>
      <c r="O84">
        <v>4.41</v>
      </c>
      <c r="P84" t="s">
        <v>117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8"/>
  <sheetViews>
    <sheetView workbookViewId="0">
      <selection activeCell="F17" sqref="F17"/>
    </sheetView>
  </sheetViews>
  <sheetFormatPr baseColWidth="10" defaultRowHeight="15" x14ac:dyDescent="0.25"/>
  <cols>
    <col min="11" max="11" width="11.42578125" style="33"/>
  </cols>
  <sheetData>
    <row r="1" spans="2:17" x14ac:dyDescent="0.25">
      <c r="B1" t="s">
        <v>94</v>
      </c>
    </row>
    <row r="5" spans="2:17" x14ac:dyDescent="0.25">
      <c r="D5" t="s">
        <v>199</v>
      </c>
    </row>
    <row r="7" spans="2:17" x14ac:dyDescent="0.25">
      <c r="B7" t="s">
        <v>96</v>
      </c>
      <c r="H7" t="s">
        <v>97</v>
      </c>
      <c r="K7" s="33" t="s">
        <v>200</v>
      </c>
    </row>
    <row r="10" spans="2:17" x14ac:dyDescent="0.25">
      <c r="B10" t="s">
        <v>201</v>
      </c>
      <c r="D10" t="s">
        <v>99</v>
      </c>
      <c r="E10" t="s">
        <v>202</v>
      </c>
      <c r="F10" t="s">
        <v>203</v>
      </c>
      <c r="G10" t="s">
        <v>204</v>
      </c>
      <c r="H10" t="s">
        <v>205</v>
      </c>
      <c r="I10">
        <v>2017</v>
      </c>
      <c r="J10">
        <v>2018</v>
      </c>
      <c r="K10" s="33">
        <v>2019</v>
      </c>
      <c r="L10">
        <v>2020</v>
      </c>
      <c r="M10">
        <v>2021</v>
      </c>
      <c r="N10">
        <v>2022</v>
      </c>
      <c r="O10" t="s">
        <v>206</v>
      </c>
      <c r="P10" t="s">
        <v>207</v>
      </c>
      <c r="Q10" t="s">
        <v>208</v>
      </c>
    </row>
    <row r="12" spans="2:17" x14ac:dyDescent="0.25">
      <c r="B12">
        <v>1997</v>
      </c>
      <c r="C12">
        <v>1</v>
      </c>
      <c r="D12" t="s">
        <v>209</v>
      </c>
      <c r="E12">
        <v>2</v>
      </c>
      <c r="F12">
        <v>8</v>
      </c>
      <c r="G12">
        <v>103336000</v>
      </c>
      <c r="H12">
        <v>103336000</v>
      </c>
      <c r="I12">
        <v>0</v>
      </c>
      <c r="J12">
        <v>0</v>
      </c>
      <c r="K12" s="33">
        <v>0</v>
      </c>
      <c r="L12">
        <v>0</v>
      </c>
      <c r="M12">
        <v>0</v>
      </c>
      <c r="N12">
        <v>0</v>
      </c>
      <c r="O12">
        <v>0</v>
      </c>
      <c r="P12">
        <v>103336000</v>
      </c>
      <c r="Q12">
        <v>100</v>
      </c>
    </row>
    <row r="13" spans="2:17" x14ac:dyDescent="0.25">
      <c r="B13">
        <v>1997</v>
      </c>
      <c r="C13">
        <v>2</v>
      </c>
      <c r="D13" t="s">
        <v>210</v>
      </c>
      <c r="E13">
        <v>2</v>
      </c>
      <c r="F13">
        <v>8</v>
      </c>
      <c r="G13">
        <v>277365965</v>
      </c>
      <c r="H13">
        <v>277365965</v>
      </c>
      <c r="I13">
        <v>0</v>
      </c>
      <c r="J13">
        <v>0</v>
      </c>
      <c r="K13" s="33">
        <v>0</v>
      </c>
      <c r="L13">
        <v>0</v>
      </c>
      <c r="M13">
        <v>0</v>
      </c>
      <c r="N13">
        <v>0</v>
      </c>
      <c r="O13">
        <v>0</v>
      </c>
      <c r="P13">
        <v>277365965</v>
      </c>
      <c r="Q13">
        <v>100</v>
      </c>
    </row>
    <row r="14" spans="2:17" x14ac:dyDescent="0.25">
      <c r="B14">
        <v>1997</v>
      </c>
      <c r="C14">
        <v>3</v>
      </c>
      <c r="D14" t="s">
        <v>211</v>
      </c>
      <c r="E14">
        <v>1</v>
      </c>
      <c r="F14">
        <v>6</v>
      </c>
      <c r="G14">
        <v>27466865</v>
      </c>
      <c r="H14">
        <v>27466865</v>
      </c>
      <c r="I14">
        <v>0</v>
      </c>
      <c r="J14">
        <v>0</v>
      </c>
      <c r="K14" s="33">
        <v>0</v>
      </c>
      <c r="L14">
        <v>0</v>
      </c>
      <c r="M14">
        <v>0</v>
      </c>
      <c r="N14">
        <v>0</v>
      </c>
      <c r="O14">
        <v>0</v>
      </c>
      <c r="P14">
        <v>27466865</v>
      </c>
      <c r="Q14">
        <v>100</v>
      </c>
    </row>
    <row r="15" spans="2:17" x14ac:dyDescent="0.25">
      <c r="B15">
        <v>1997</v>
      </c>
      <c r="C15">
        <v>4</v>
      </c>
      <c r="D15" t="s">
        <v>212</v>
      </c>
      <c r="E15">
        <v>2</v>
      </c>
      <c r="F15">
        <v>5</v>
      </c>
      <c r="G15">
        <v>331086901</v>
      </c>
      <c r="H15">
        <v>331086901</v>
      </c>
      <c r="I15">
        <v>0</v>
      </c>
      <c r="J15">
        <v>0</v>
      </c>
      <c r="K15" s="33">
        <v>0</v>
      </c>
      <c r="L15">
        <v>0</v>
      </c>
      <c r="M15">
        <v>0</v>
      </c>
      <c r="N15">
        <v>0</v>
      </c>
      <c r="O15">
        <v>0</v>
      </c>
      <c r="P15">
        <v>331086901</v>
      </c>
      <c r="Q15">
        <v>100</v>
      </c>
    </row>
    <row r="16" spans="2:17" x14ac:dyDescent="0.25">
      <c r="B16">
        <v>1997</v>
      </c>
      <c r="C16">
        <v>5</v>
      </c>
      <c r="D16" t="s">
        <v>213</v>
      </c>
      <c r="E16">
        <v>2</v>
      </c>
      <c r="F16">
        <v>3</v>
      </c>
      <c r="G16">
        <v>61271653</v>
      </c>
      <c r="H16">
        <v>61271653</v>
      </c>
      <c r="I16">
        <v>0</v>
      </c>
      <c r="J16">
        <v>0</v>
      </c>
      <c r="K16" s="33">
        <v>0</v>
      </c>
      <c r="L16">
        <v>0</v>
      </c>
      <c r="M16">
        <v>0</v>
      </c>
      <c r="N16">
        <v>0</v>
      </c>
      <c r="O16">
        <v>0</v>
      </c>
      <c r="P16">
        <v>61271653</v>
      </c>
      <c r="Q16">
        <v>100</v>
      </c>
    </row>
    <row r="17" spans="2:17" x14ac:dyDescent="0.25">
      <c r="B17">
        <v>1997</v>
      </c>
      <c r="C17">
        <v>6</v>
      </c>
      <c r="D17" t="s">
        <v>214</v>
      </c>
      <c r="E17">
        <v>1</v>
      </c>
      <c r="F17">
        <v>10</v>
      </c>
      <c r="G17">
        <v>307853360</v>
      </c>
      <c r="H17">
        <v>307853360</v>
      </c>
      <c r="I17">
        <v>0</v>
      </c>
      <c r="J17">
        <v>0</v>
      </c>
      <c r="K17" s="33">
        <v>0</v>
      </c>
      <c r="L17">
        <v>0</v>
      </c>
      <c r="M17">
        <v>0</v>
      </c>
      <c r="N17">
        <v>0</v>
      </c>
      <c r="O17">
        <v>0</v>
      </c>
      <c r="P17">
        <v>307853360</v>
      </c>
      <c r="Q17">
        <v>100</v>
      </c>
    </row>
    <row r="18" spans="2:17" x14ac:dyDescent="0.25">
      <c r="B18">
        <v>1997</v>
      </c>
      <c r="C18">
        <v>7</v>
      </c>
      <c r="D18" t="s">
        <v>215</v>
      </c>
      <c r="E18">
        <v>2</v>
      </c>
      <c r="F18">
        <v>8</v>
      </c>
      <c r="G18">
        <v>701219855</v>
      </c>
      <c r="H18">
        <v>701219855</v>
      </c>
      <c r="I18">
        <v>0</v>
      </c>
      <c r="J18">
        <v>0</v>
      </c>
      <c r="K18" s="33">
        <v>0</v>
      </c>
      <c r="L18">
        <v>0</v>
      </c>
      <c r="M18">
        <v>0</v>
      </c>
      <c r="N18">
        <v>0</v>
      </c>
      <c r="O18">
        <v>0</v>
      </c>
      <c r="P18">
        <v>701219855</v>
      </c>
      <c r="Q18">
        <v>100</v>
      </c>
    </row>
    <row r="19" spans="2:17" x14ac:dyDescent="0.25">
      <c r="B19">
        <v>1997</v>
      </c>
      <c r="C19">
        <v>9</v>
      </c>
      <c r="D19" t="s">
        <v>216</v>
      </c>
      <c r="E19">
        <v>1</v>
      </c>
      <c r="F19">
        <v>7</v>
      </c>
      <c r="G19">
        <v>100018923</v>
      </c>
      <c r="H19">
        <v>100018923</v>
      </c>
      <c r="I19">
        <v>0</v>
      </c>
      <c r="J19">
        <v>0</v>
      </c>
      <c r="K19" s="33">
        <v>0</v>
      </c>
      <c r="L19">
        <v>0</v>
      </c>
      <c r="M19">
        <v>0</v>
      </c>
      <c r="N19">
        <v>0</v>
      </c>
      <c r="O19">
        <v>0</v>
      </c>
      <c r="P19">
        <v>100018923</v>
      </c>
      <c r="Q19">
        <v>100</v>
      </c>
    </row>
    <row r="20" spans="2:17" x14ac:dyDescent="0.25">
      <c r="B20">
        <v>1997</v>
      </c>
      <c r="C20">
        <v>10</v>
      </c>
      <c r="D20" t="s">
        <v>217</v>
      </c>
      <c r="E20">
        <v>2</v>
      </c>
      <c r="F20">
        <v>2</v>
      </c>
      <c r="G20">
        <v>132667872</v>
      </c>
      <c r="H20">
        <v>132667872</v>
      </c>
      <c r="I20">
        <v>0</v>
      </c>
      <c r="J20">
        <v>0</v>
      </c>
      <c r="K20" s="33">
        <v>0</v>
      </c>
      <c r="L20">
        <v>0</v>
      </c>
      <c r="M20">
        <v>0</v>
      </c>
      <c r="N20">
        <v>0</v>
      </c>
      <c r="O20">
        <v>0</v>
      </c>
      <c r="P20">
        <v>132667872</v>
      </c>
      <c r="Q20">
        <v>100</v>
      </c>
    </row>
    <row r="21" spans="2:17" x14ac:dyDescent="0.25">
      <c r="B21">
        <v>1997</v>
      </c>
      <c r="C21">
        <v>11</v>
      </c>
      <c r="D21" t="s">
        <v>218</v>
      </c>
      <c r="E21">
        <v>2</v>
      </c>
      <c r="F21">
        <v>5</v>
      </c>
      <c r="G21">
        <v>106409545</v>
      </c>
      <c r="H21">
        <v>106409545</v>
      </c>
      <c r="I21">
        <v>0</v>
      </c>
      <c r="J21">
        <v>0</v>
      </c>
      <c r="K21" s="33">
        <v>0</v>
      </c>
      <c r="L21">
        <v>0</v>
      </c>
      <c r="M21">
        <v>0</v>
      </c>
      <c r="N21">
        <v>0</v>
      </c>
      <c r="O21">
        <v>0</v>
      </c>
      <c r="P21">
        <v>106409545</v>
      </c>
      <c r="Q21">
        <v>100</v>
      </c>
    </row>
    <row r="22" spans="2:17" x14ac:dyDescent="0.25">
      <c r="B22">
        <v>1997</v>
      </c>
      <c r="C22">
        <v>12</v>
      </c>
      <c r="D22" t="s">
        <v>219</v>
      </c>
      <c r="E22">
        <v>2</v>
      </c>
      <c r="F22">
        <v>3</v>
      </c>
      <c r="G22">
        <v>175178058</v>
      </c>
      <c r="H22">
        <v>175178058</v>
      </c>
      <c r="I22">
        <v>0</v>
      </c>
      <c r="J22">
        <v>0</v>
      </c>
      <c r="K22" s="33">
        <v>0</v>
      </c>
      <c r="L22">
        <v>0</v>
      </c>
      <c r="M22">
        <v>0</v>
      </c>
      <c r="N22">
        <v>0</v>
      </c>
      <c r="O22">
        <v>0</v>
      </c>
      <c r="P22">
        <v>175178058</v>
      </c>
      <c r="Q22">
        <v>100</v>
      </c>
    </row>
    <row r="23" spans="2:17" x14ac:dyDescent="0.25">
      <c r="B23">
        <v>1997</v>
      </c>
      <c r="C23">
        <v>13</v>
      </c>
      <c r="D23" t="s">
        <v>220</v>
      </c>
      <c r="E23">
        <v>1</v>
      </c>
      <c r="F23">
        <v>2</v>
      </c>
      <c r="G23">
        <v>50656909</v>
      </c>
      <c r="H23">
        <v>50656909</v>
      </c>
      <c r="I23">
        <v>0</v>
      </c>
      <c r="J23">
        <v>0</v>
      </c>
      <c r="K23" s="33">
        <v>0</v>
      </c>
      <c r="L23">
        <v>0</v>
      </c>
      <c r="M23">
        <v>0</v>
      </c>
      <c r="N23">
        <v>0</v>
      </c>
      <c r="O23">
        <v>0</v>
      </c>
      <c r="P23">
        <v>50656909</v>
      </c>
      <c r="Q23">
        <v>100</v>
      </c>
    </row>
    <row r="24" spans="2:17" x14ac:dyDescent="0.25">
      <c r="B24">
        <v>1997</v>
      </c>
      <c r="C24">
        <v>14</v>
      </c>
      <c r="D24" t="s">
        <v>221</v>
      </c>
      <c r="E24">
        <v>1</v>
      </c>
      <c r="F24">
        <v>7</v>
      </c>
      <c r="G24">
        <v>33760075</v>
      </c>
      <c r="H24">
        <v>33760075</v>
      </c>
      <c r="I24">
        <v>0</v>
      </c>
      <c r="J24">
        <v>0</v>
      </c>
      <c r="K24" s="33">
        <v>0</v>
      </c>
      <c r="L24">
        <v>0</v>
      </c>
      <c r="M24">
        <v>0</v>
      </c>
      <c r="N24">
        <v>0</v>
      </c>
      <c r="O24">
        <v>0</v>
      </c>
      <c r="P24">
        <v>33760075</v>
      </c>
      <c r="Q24">
        <v>100</v>
      </c>
    </row>
    <row r="25" spans="2:17" x14ac:dyDescent="0.25">
      <c r="B25">
        <v>1997</v>
      </c>
      <c r="C25">
        <v>15</v>
      </c>
      <c r="D25" t="s">
        <v>222</v>
      </c>
      <c r="E25">
        <v>2</v>
      </c>
      <c r="F25">
        <v>11</v>
      </c>
      <c r="G25">
        <v>62848546</v>
      </c>
      <c r="H25">
        <v>62848546</v>
      </c>
      <c r="I25">
        <v>0</v>
      </c>
      <c r="J25">
        <v>0</v>
      </c>
      <c r="K25" s="33">
        <v>0</v>
      </c>
      <c r="L25">
        <v>0</v>
      </c>
      <c r="M25">
        <v>0</v>
      </c>
      <c r="N25">
        <v>0</v>
      </c>
      <c r="O25">
        <v>0</v>
      </c>
      <c r="P25">
        <v>62848546</v>
      </c>
      <c r="Q25">
        <v>100</v>
      </c>
    </row>
    <row r="26" spans="2:17" x14ac:dyDescent="0.25">
      <c r="B26">
        <v>1997</v>
      </c>
      <c r="C26">
        <v>16</v>
      </c>
      <c r="D26" t="s">
        <v>223</v>
      </c>
      <c r="E26">
        <v>1</v>
      </c>
      <c r="F26">
        <v>6</v>
      </c>
      <c r="G26">
        <v>72510955</v>
      </c>
      <c r="H26">
        <v>72510955</v>
      </c>
      <c r="I26">
        <v>0</v>
      </c>
      <c r="J26">
        <v>0</v>
      </c>
      <c r="K26" s="33">
        <v>0</v>
      </c>
      <c r="L26">
        <v>0</v>
      </c>
      <c r="M26">
        <v>0</v>
      </c>
      <c r="N26">
        <v>0</v>
      </c>
      <c r="O26">
        <v>0</v>
      </c>
      <c r="P26">
        <v>72510955</v>
      </c>
      <c r="Q26">
        <v>100</v>
      </c>
    </row>
    <row r="27" spans="2:17" x14ac:dyDescent="0.25">
      <c r="B27">
        <v>1998</v>
      </c>
      <c r="C27">
        <v>17</v>
      </c>
      <c r="D27" t="s">
        <v>224</v>
      </c>
      <c r="E27">
        <v>3</v>
      </c>
      <c r="F27">
        <v>0</v>
      </c>
      <c r="G27">
        <v>44543917</v>
      </c>
      <c r="H27">
        <v>44543917</v>
      </c>
      <c r="I27">
        <v>0</v>
      </c>
      <c r="J27">
        <v>0</v>
      </c>
      <c r="K27" s="33">
        <v>0</v>
      </c>
      <c r="L27">
        <v>0</v>
      </c>
      <c r="M27">
        <v>0</v>
      </c>
      <c r="N27">
        <v>0</v>
      </c>
      <c r="O27">
        <v>0</v>
      </c>
      <c r="P27">
        <v>44543917</v>
      </c>
      <c r="Q27">
        <v>100</v>
      </c>
    </row>
    <row r="28" spans="2:17" x14ac:dyDescent="0.25">
      <c r="B28">
        <v>1998</v>
      </c>
      <c r="C28">
        <v>18</v>
      </c>
      <c r="D28" t="s">
        <v>225</v>
      </c>
      <c r="E28">
        <v>2</v>
      </c>
      <c r="F28">
        <v>11</v>
      </c>
      <c r="G28">
        <v>41156657</v>
      </c>
      <c r="H28">
        <v>41156657</v>
      </c>
      <c r="I28">
        <v>0</v>
      </c>
      <c r="J28">
        <v>0</v>
      </c>
      <c r="K28" s="33">
        <v>0</v>
      </c>
      <c r="L28">
        <v>0</v>
      </c>
      <c r="M28">
        <v>0</v>
      </c>
      <c r="N28">
        <v>0</v>
      </c>
      <c r="O28">
        <v>0</v>
      </c>
      <c r="P28">
        <v>41156657</v>
      </c>
      <c r="Q28">
        <v>100</v>
      </c>
    </row>
    <row r="29" spans="2:17" x14ac:dyDescent="0.25">
      <c r="B29">
        <v>1998</v>
      </c>
      <c r="C29">
        <v>19</v>
      </c>
      <c r="D29" t="s">
        <v>226</v>
      </c>
      <c r="E29">
        <v>2</v>
      </c>
      <c r="F29">
        <v>1</v>
      </c>
      <c r="G29">
        <v>27679520</v>
      </c>
      <c r="H29">
        <v>27679520</v>
      </c>
      <c r="I29">
        <v>0</v>
      </c>
      <c r="J29">
        <v>0</v>
      </c>
      <c r="K29" s="33">
        <v>0</v>
      </c>
      <c r="L29">
        <v>0</v>
      </c>
      <c r="M29">
        <v>0</v>
      </c>
      <c r="N29">
        <v>0</v>
      </c>
      <c r="O29">
        <v>0</v>
      </c>
      <c r="P29">
        <v>27679520</v>
      </c>
      <c r="Q29">
        <v>100</v>
      </c>
    </row>
    <row r="30" spans="2:17" x14ac:dyDescent="0.25">
      <c r="B30">
        <v>1998</v>
      </c>
      <c r="C30">
        <v>20</v>
      </c>
      <c r="D30" t="s">
        <v>227</v>
      </c>
      <c r="E30">
        <v>2</v>
      </c>
      <c r="F30">
        <v>0</v>
      </c>
      <c r="G30">
        <v>28220410</v>
      </c>
      <c r="H30">
        <v>28220410</v>
      </c>
      <c r="I30">
        <v>0</v>
      </c>
      <c r="J30">
        <v>0</v>
      </c>
      <c r="K30" s="33">
        <v>0</v>
      </c>
      <c r="L30">
        <v>0</v>
      </c>
      <c r="M30">
        <v>0</v>
      </c>
      <c r="N30">
        <v>0</v>
      </c>
      <c r="O30">
        <v>0</v>
      </c>
      <c r="P30">
        <v>28220410</v>
      </c>
      <c r="Q30">
        <v>100</v>
      </c>
    </row>
    <row r="31" spans="2:17" x14ac:dyDescent="0.25">
      <c r="B31">
        <v>1998</v>
      </c>
      <c r="C31">
        <v>21</v>
      </c>
      <c r="D31" t="s">
        <v>228</v>
      </c>
      <c r="E31">
        <v>1</v>
      </c>
      <c r="F31">
        <v>11</v>
      </c>
      <c r="G31">
        <v>36478639</v>
      </c>
      <c r="H31">
        <v>36478639</v>
      </c>
      <c r="I31">
        <v>0</v>
      </c>
      <c r="J31">
        <v>0</v>
      </c>
      <c r="K31" s="33">
        <v>0</v>
      </c>
      <c r="L31">
        <v>0</v>
      </c>
      <c r="M31">
        <v>0</v>
      </c>
      <c r="N31">
        <v>0</v>
      </c>
      <c r="O31">
        <v>0</v>
      </c>
      <c r="P31">
        <v>36478639</v>
      </c>
      <c r="Q31">
        <v>100</v>
      </c>
    </row>
    <row r="32" spans="2:17" x14ac:dyDescent="0.25">
      <c r="B32">
        <v>1998</v>
      </c>
      <c r="C32">
        <v>22</v>
      </c>
      <c r="D32" t="s">
        <v>229</v>
      </c>
      <c r="E32">
        <v>2</v>
      </c>
      <c r="F32">
        <v>0</v>
      </c>
      <c r="G32">
        <v>44989000</v>
      </c>
      <c r="H32">
        <v>44989000</v>
      </c>
      <c r="I32">
        <v>0</v>
      </c>
      <c r="J32">
        <v>0</v>
      </c>
      <c r="K32" s="33">
        <v>0</v>
      </c>
      <c r="L32">
        <v>0</v>
      </c>
      <c r="M32">
        <v>0</v>
      </c>
      <c r="N32">
        <v>0</v>
      </c>
      <c r="O32">
        <v>0</v>
      </c>
      <c r="P32">
        <v>44989000</v>
      </c>
      <c r="Q32">
        <v>100</v>
      </c>
    </row>
    <row r="33" spans="2:17" x14ac:dyDescent="0.25">
      <c r="B33">
        <v>1998</v>
      </c>
      <c r="C33">
        <v>23</v>
      </c>
      <c r="D33" t="s">
        <v>230</v>
      </c>
      <c r="E33">
        <v>1</v>
      </c>
      <c r="F33">
        <v>8</v>
      </c>
      <c r="G33">
        <v>24339270</v>
      </c>
      <c r="H33">
        <v>24339270</v>
      </c>
      <c r="I33">
        <v>0</v>
      </c>
      <c r="J33">
        <v>0</v>
      </c>
      <c r="K33" s="33">
        <v>0</v>
      </c>
      <c r="L33">
        <v>0</v>
      </c>
      <c r="M33">
        <v>0</v>
      </c>
      <c r="N33">
        <v>0</v>
      </c>
      <c r="O33">
        <v>0</v>
      </c>
      <c r="P33">
        <v>24339270</v>
      </c>
      <c r="Q33">
        <v>100</v>
      </c>
    </row>
    <row r="34" spans="2:17" x14ac:dyDescent="0.25">
      <c r="B34">
        <v>1998</v>
      </c>
      <c r="C34">
        <v>24</v>
      </c>
      <c r="D34" t="s">
        <v>231</v>
      </c>
      <c r="E34">
        <v>2</v>
      </c>
      <c r="F34">
        <v>4</v>
      </c>
      <c r="G34">
        <v>44130571</v>
      </c>
      <c r="H34">
        <v>44130571</v>
      </c>
      <c r="I34">
        <v>0</v>
      </c>
      <c r="J34">
        <v>0</v>
      </c>
      <c r="K34" s="33">
        <v>0</v>
      </c>
      <c r="L34">
        <v>0</v>
      </c>
      <c r="M34">
        <v>0</v>
      </c>
      <c r="N34">
        <v>0</v>
      </c>
      <c r="O34">
        <v>0</v>
      </c>
      <c r="P34">
        <v>44130571</v>
      </c>
      <c r="Q34">
        <v>100</v>
      </c>
    </row>
    <row r="35" spans="2:17" x14ac:dyDescent="0.25">
      <c r="B35">
        <v>1999</v>
      </c>
      <c r="C35">
        <v>25</v>
      </c>
      <c r="D35" t="s">
        <v>232</v>
      </c>
      <c r="E35">
        <v>2</v>
      </c>
      <c r="F35">
        <v>6</v>
      </c>
      <c r="G35">
        <v>131421257</v>
      </c>
      <c r="H35">
        <v>131421257</v>
      </c>
      <c r="I35">
        <v>0</v>
      </c>
      <c r="J35">
        <v>0</v>
      </c>
      <c r="K35" s="33">
        <v>0</v>
      </c>
      <c r="L35">
        <v>0</v>
      </c>
      <c r="M35">
        <v>0</v>
      </c>
      <c r="N35">
        <v>0</v>
      </c>
      <c r="O35">
        <v>0</v>
      </c>
      <c r="P35">
        <v>131421257</v>
      </c>
      <c r="Q35">
        <v>100</v>
      </c>
    </row>
    <row r="36" spans="2:17" x14ac:dyDescent="0.25">
      <c r="B36">
        <v>1999</v>
      </c>
      <c r="C36">
        <v>26</v>
      </c>
      <c r="D36" t="s">
        <v>233</v>
      </c>
      <c r="E36">
        <v>4</v>
      </c>
      <c r="F36">
        <v>2</v>
      </c>
      <c r="G36">
        <v>114815795</v>
      </c>
      <c r="H36">
        <v>114815795</v>
      </c>
      <c r="I36">
        <v>0</v>
      </c>
      <c r="J36">
        <v>0</v>
      </c>
      <c r="K36" s="33">
        <v>0</v>
      </c>
      <c r="L36">
        <v>0</v>
      </c>
      <c r="M36">
        <v>0</v>
      </c>
      <c r="N36">
        <v>0</v>
      </c>
      <c r="O36">
        <v>0</v>
      </c>
      <c r="P36">
        <v>114815795</v>
      </c>
      <c r="Q36">
        <v>100</v>
      </c>
    </row>
    <row r="37" spans="2:17" x14ac:dyDescent="0.25">
      <c r="B37">
        <v>1999</v>
      </c>
      <c r="C37">
        <v>27</v>
      </c>
      <c r="D37" t="s">
        <v>234</v>
      </c>
      <c r="E37">
        <v>2</v>
      </c>
      <c r="F37">
        <v>9</v>
      </c>
      <c r="G37">
        <v>121936664</v>
      </c>
      <c r="H37">
        <v>121936664</v>
      </c>
      <c r="I37">
        <v>0</v>
      </c>
      <c r="J37">
        <v>0</v>
      </c>
      <c r="K37" s="33">
        <v>0</v>
      </c>
      <c r="L37">
        <v>0</v>
      </c>
      <c r="M37">
        <v>0</v>
      </c>
      <c r="N37">
        <v>0</v>
      </c>
      <c r="O37">
        <v>0</v>
      </c>
      <c r="P37">
        <v>121936664</v>
      </c>
      <c r="Q37">
        <v>100</v>
      </c>
    </row>
    <row r="38" spans="2:17" x14ac:dyDescent="0.25">
      <c r="B38">
        <v>1999</v>
      </c>
      <c r="C38">
        <v>28</v>
      </c>
      <c r="D38" t="s">
        <v>235</v>
      </c>
      <c r="E38">
        <v>3</v>
      </c>
      <c r="F38">
        <v>4</v>
      </c>
      <c r="G38">
        <v>333762001</v>
      </c>
      <c r="H38">
        <v>333762001</v>
      </c>
      <c r="I38">
        <v>0</v>
      </c>
      <c r="J38">
        <v>0</v>
      </c>
      <c r="K38" s="33">
        <v>0</v>
      </c>
      <c r="L38">
        <v>0</v>
      </c>
      <c r="M38">
        <v>0</v>
      </c>
      <c r="N38">
        <v>0</v>
      </c>
      <c r="O38">
        <v>0</v>
      </c>
      <c r="P38">
        <v>333762001</v>
      </c>
      <c r="Q38">
        <v>100</v>
      </c>
    </row>
    <row r="39" spans="2:17" x14ac:dyDescent="0.25">
      <c r="B39">
        <v>1999</v>
      </c>
      <c r="C39">
        <v>29</v>
      </c>
      <c r="D39" t="s">
        <v>236</v>
      </c>
      <c r="E39">
        <v>1</v>
      </c>
      <c r="F39">
        <v>7</v>
      </c>
      <c r="G39">
        <v>44626221</v>
      </c>
      <c r="H39">
        <v>44626221</v>
      </c>
      <c r="I39">
        <v>0</v>
      </c>
      <c r="J39">
        <v>0</v>
      </c>
      <c r="K39" s="33">
        <v>0</v>
      </c>
      <c r="L39">
        <v>0</v>
      </c>
      <c r="M39">
        <v>0</v>
      </c>
      <c r="N39">
        <v>0</v>
      </c>
      <c r="O39">
        <v>0</v>
      </c>
      <c r="P39">
        <v>44626221</v>
      </c>
      <c r="Q39">
        <v>100</v>
      </c>
    </row>
    <row r="40" spans="2:17" x14ac:dyDescent="0.25">
      <c r="B40">
        <v>1999</v>
      </c>
      <c r="C40">
        <v>30</v>
      </c>
      <c r="D40" t="s">
        <v>237</v>
      </c>
      <c r="E40">
        <v>2</v>
      </c>
      <c r="F40">
        <v>5</v>
      </c>
      <c r="G40">
        <v>131690791</v>
      </c>
      <c r="H40">
        <v>131690791</v>
      </c>
      <c r="I40">
        <v>0</v>
      </c>
      <c r="J40">
        <v>0</v>
      </c>
      <c r="K40" s="33">
        <v>0</v>
      </c>
      <c r="L40">
        <v>0</v>
      </c>
      <c r="M40">
        <v>0</v>
      </c>
      <c r="N40">
        <v>0</v>
      </c>
      <c r="O40">
        <v>0</v>
      </c>
      <c r="P40">
        <v>131690791</v>
      </c>
      <c r="Q40">
        <v>100</v>
      </c>
    </row>
    <row r="41" spans="2:17" x14ac:dyDescent="0.25">
      <c r="B41">
        <v>1999</v>
      </c>
      <c r="C41">
        <v>31</v>
      </c>
      <c r="D41" t="s">
        <v>238</v>
      </c>
      <c r="E41">
        <v>1</v>
      </c>
      <c r="F41">
        <v>6</v>
      </c>
      <c r="G41">
        <v>275531371</v>
      </c>
      <c r="H41">
        <v>275531371</v>
      </c>
      <c r="I41">
        <v>0</v>
      </c>
      <c r="J41">
        <v>0</v>
      </c>
      <c r="K41" s="33">
        <v>0</v>
      </c>
      <c r="L41">
        <v>0</v>
      </c>
      <c r="M41">
        <v>0</v>
      </c>
      <c r="N41">
        <v>0</v>
      </c>
      <c r="O41">
        <v>0</v>
      </c>
      <c r="P41">
        <v>275531371</v>
      </c>
      <c r="Q41">
        <v>100</v>
      </c>
    </row>
    <row r="42" spans="2:17" x14ac:dyDescent="0.25">
      <c r="B42">
        <v>1999</v>
      </c>
      <c r="C42">
        <v>32</v>
      </c>
      <c r="D42" t="s">
        <v>239</v>
      </c>
      <c r="E42">
        <v>1</v>
      </c>
      <c r="F42">
        <v>6</v>
      </c>
      <c r="G42">
        <v>64299943</v>
      </c>
      <c r="H42">
        <v>64299943</v>
      </c>
      <c r="I42">
        <v>0</v>
      </c>
      <c r="J42">
        <v>0</v>
      </c>
      <c r="K42" s="33">
        <v>0</v>
      </c>
      <c r="L42">
        <v>0</v>
      </c>
      <c r="M42">
        <v>0</v>
      </c>
      <c r="N42">
        <v>0</v>
      </c>
      <c r="O42">
        <v>0</v>
      </c>
      <c r="P42">
        <v>64299943</v>
      </c>
      <c r="Q42">
        <v>100</v>
      </c>
    </row>
    <row r="43" spans="2:17" x14ac:dyDescent="0.25">
      <c r="B43">
        <v>1999</v>
      </c>
      <c r="C43">
        <v>33</v>
      </c>
      <c r="D43" t="s">
        <v>240</v>
      </c>
      <c r="E43">
        <v>3</v>
      </c>
      <c r="F43">
        <v>6</v>
      </c>
      <c r="G43">
        <v>77593357</v>
      </c>
      <c r="H43">
        <v>77593357</v>
      </c>
      <c r="I43">
        <v>0</v>
      </c>
      <c r="J43">
        <v>0</v>
      </c>
      <c r="K43" s="33">
        <v>0</v>
      </c>
      <c r="L43">
        <v>0</v>
      </c>
      <c r="M43">
        <v>0</v>
      </c>
      <c r="N43">
        <v>0</v>
      </c>
      <c r="O43">
        <v>0</v>
      </c>
      <c r="P43">
        <v>77593357</v>
      </c>
      <c r="Q43">
        <v>100</v>
      </c>
    </row>
    <row r="44" spans="2:17" x14ac:dyDescent="0.25">
      <c r="B44">
        <v>1999</v>
      </c>
      <c r="C44">
        <v>34</v>
      </c>
      <c r="D44" t="s">
        <v>241</v>
      </c>
      <c r="E44">
        <v>1</v>
      </c>
      <c r="F44">
        <v>7</v>
      </c>
      <c r="G44">
        <v>72494913</v>
      </c>
      <c r="H44">
        <v>72494913</v>
      </c>
      <c r="I44">
        <v>0</v>
      </c>
      <c r="J44">
        <v>0</v>
      </c>
      <c r="K44" s="33">
        <v>0</v>
      </c>
      <c r="L44">
        <v>0</v>
      </c>
      <c r="M44">
        <v>0</v>
      </c>
      <c r="N44">
        <v>0</v>
      </c>
      <c r="O44">
        <v>0</v>
      </c>
      <c r="P44">
        <v>72494913</v>
      </c>
      <c r="Q44">
        <v>100</v>
      </c>
    </row>
    <row r="45" spans="2:17" x14ac:dyDescent="0.25">
      <c r="B45">
        <v>1999</v>
      </c>
      <c r="C45">
        <v>35</v>
      </c>
      <c r="D45" t="s">
        <v>242</v>
      </c>
      <c r="E45">
        <v>1</v>
      </c>
      <c r="F45">
        <v>4</v>
      </c>
      <c r="G45">
        <v>40497464</v>
      </c>
      <c r="H45">
        <v>40497464</v>
      </c>
      <c r="I45">
        <v>0</v>
      </c>
      <c r="J45">
        <v>0</v>
      </c>
      <c r="K45" s="33">
        <v>0</v>
      </c>
      <c r="L45">
        <v>0</v>
      </c>
      <c r="M45">
        <v>0</v>
      </c>
      <c r="N45">
        <v>0</v>
      </c>
      <c r="O45">
        <v>0</v>
      </c>
      <c r="P45">
        <v>40497464</v>
      </c>
      <c r="Q45">
        <v>100</v>
      </c>
    </row>
    <row r="46" spans="2:17" x14ac:dyDescent="0.25">
      <c r="B46">
        <v>1999</v>
      </c>
      <c r="C46">
        <v>36</v>
      </c>
      <c r="D46" t="s">
        <v>243</v>
      </c>
      <c r="E46">
        <v>1</v>
      </c>
      <c r="F46">
        <v>6</v>
      </c>
      <c r="G46">
        <v>8588321</v>
      </c>
      <c r="H46">
        <v>8588321</v>
      </c>
      <c r="I46">
        <v>0</v>
      </c>
      <c r="J46">
        <v>0</v>
      </c>
      <c r="K46" s="33">
        <v>0</v>
      </c>
      <c r="L46">
        <v>0</v>
      </c>
      <c r="M46">
        <v>0</v>
      </c>
      <c r="N46">
        <v>0</v>
      </c>
      <c r="O46">
        <v>0</v>
      </c>
      <c r="P46">
        <v>8588321</v>
      </c>
      <c r="Q46">
        <v>100</v>
      </c>
    </row>
    <row r="47" spans="2:17" x14ac:dyDescent="0.25">
      <c r="B47">
        <v>1999</v>
      </c>
      <c r="C47">
        <v>37</v>
      </c>
      <c r="D47" t="s">
        <v>244</v>
      </c>
      <c r="E47">
        <v>1</v>
      </c>
      <c r="F47">
        <v>7</v>
      </c>
      <c r="G47">
        <v>173174759</v>
      </c>
      <c r="H47">
        <v>173174759</v>
      </c>
      <c r="I47">
        <v>0</v>
      </c>
      <c r="J47">
        <v>0</v>
      </c>
      <c r="K47" s="33">
        <v>0</v>
      </c>
      <c r="L47">
        <v>0</v>
      </c>
      <c r="M47">
        <v>0</v>
      </c>
      <c r="N47">
        <v>0</v>
      </c>
      <c r="O47">
        <v>0</v>
      </c>
      <c r="P47">
        <v>173174759</v>
      </c>
      <c r="Q47">
        <v>100</v>
      </c>
    </row>
    <row r="48" spans="2:17" x14ac:dyDescent="0.25">
      <c r="B48">
        <v>2000</v>
      </c>
      <c r="C48">
        <v>38</v>
      </c>
      <c r="D48" t="s">
        <v>245</v>
      </c>
      <c r="E48">
        <v>2</v>
      </c>
      <c r="F48">
        <v>3</v>
      </c>
      <c r="G48">
        <v>113818460</v>
      </c>
      <c r="H48">
        <v>113818460</v>
      </c>
      <c r="I48">
        <v>0</v>
      </c>
      <c r="J48">
        <v>0</v>
      </c>
      <c r="K48" s="33">
        <v>0</v>
      </c>
      <c r="L48">
        <v>0</v>
      </c>
      <c r="M48">
        <v>0</v>
      </c>
      <c r="N48">
        <v>0</v>
      </c>
      <c r="O48">
        <v>0</v>
      </c>
      <c r="P48">
        <v>113818460</v>
      </c>
      <c r="Q48">
        <v>100</v>
      </c>
    </row>
    <row r="49" spans="2:17" x14ac:dyDescent="0.25">
      <c r="B49">
        <v>2000</v>
      </c>
      <c r="C49">
        <v>39</v>
      </c>
      <c r="D49" t="s">
        <v>246</v>
      </c>
      <c r="E49">
        <v>1</v>
      </c>
      <c r="F49">
        <v>6</v>
      </c>
      <c r="G49">
        <v>65672530</v>
      </c>
      <c r="H49">
        <v>65672530</v>
      </c>
      <c r="I49">
        <v>0</v>
      </c>
      <c r="J49">
        <v>0</v>
      </c>
      <c r="K49" s="33">
        <v>0</v>
      </c>
      <c r="L49">
        <v>0</v>
      </c>
      <c r="M49">
        <v>0</v>
      </c>
      <c r="N49">
        <v>0</v>
      </c>
      <c r="O49">
        <v>0</v>
      </c>
      <c r="P49">
        <v>65672530</v>
      </c>
      <c r="Q49">
        <v>100</v>
      </c>
    </row>
    <row r="50" spans="2:17" x14ac:dyDescent="0.25">
      <c r="B50">
        <v>2000</v>
      </c>
      <c r="C50">
        <v>40</v>
      </c>
      <c r="D50" t="s">
        <v>247</v>
      </c>
      <c r="E50">
        <v>1</v>
      </c>
      <c r="F50">
        <v>9</v>
      </c>
      <c r="G50">
        <v>14802610</v>
      </c>
      <c r="H50">
        <v>14802610</v>
      </c>
      <c r="I50">
        <v>0</v>
      </c>
      <c r="J50">
        <v>0</v>
      </c>
      <c r="K50" s="33">
        <v>0</v>
      </c>
      <c r="L50">
        <v>0</v>
      </c>
      <c r="M50">
        <v>0</v>
      </c>
      <c r="N50">
        <v>0</v>
      </c>
      <c r="O50">
        <v>0</v>
      </c>
      <c r="P50">
        <v>14802610</v>
      </c>
      <c r="Q50">
        <v>100</v>
      </c>
    </row>
    <row r="51" spans="2:17" x14ac:dyDescent="0.25">
      <c r="B51">
        <v>2000</v>
      </c>
      <c r="C51">
        <v>41</v>
      </c>
      <c r="D51" t="s">
        <v>248</v>
      </c>
      <c r="E51">
        <v>1</v>
      </c>
      <c r="F51">
        <v>6</v>
      </c>
      <c r="G51">
        <v>247304430</v>
      </c>
      <c r="H51">
        <v>247304430</v>
      </c>
      <c r="I51">
        <v>0</v>
      </c>
      <c r="J51">
        <v>0</v>
      </c>
      <c r="K51" s="33">
        <v>0</v>
      </c>
      <c r="L51">
        <v>0</v>
      </c>
      <c r="M51">
        <v>0</v>
      </c>
      <c r="N51">
        <v>0</v>
      </c>
      <c r="O51">
        <v>0</v>
      </c>
      <c r="P51">
        <v>247304430</v>
      </c>
      <c r="Q51">
        <v>100</v>
      </c>
    </row>
    <row r="52" spans="2:17" x14ac:dyDescent="0.25">
      <c r="B52">
        <v>2000</v>
      </c>
      <c r="C52">
        <v>42</v>
      </c>
      <c r="D52" t="s">
        <v>249</v>
      </c>
      <c r="E52">
        <v>2</v>
      </c>
      <c r="F52">
        <v>2</v>
      </c>
      <c r="G52">
        <v>107397552</v>
      </c>
      <c r="H52">
        <v>107397552</v>
      </c>
      <c r="I52">
        <v>0</v>
      </c>
      <c r="J52">
        <v>0</v>
      </c>
      <c r="K52" s="33">
        <v>0</v>
      </c>
      <c r="L52">
        <v>0</v>
      </c>
      <c r="M52">
        <v>0</v>
      </c>
      <c r="N52">
        <v>0</v>
      </c>
      <c r="O52">
        <v>0</v>
      </c>
      <c r="P52">
        <v>107397552</v>
      </c>
      <c r="Q52">
        <v>100</v>
      </c>
    </row>
    <row r="53" spans="2:17" x14ac:dyDescent="0.25">
      <c r="B53">
        <v>2000</v>
      </c>
      <c r="C53">
        <v>43</v>
      </c>
      <c r="D53" t="s">
        <v>250</v>
      </c>
      <c r="E53">
        <v>1</v>
      </c>
      <c r="F53">
        <v>9</v>
      </c>
      <c r="G53">
        <v>43749760</v>
      </c>
      <c r="H53">
        <v>43749760</v>
      </c>
      <c r="I53">
        <v>0</v>
      </c>
      <c r="J53">
        <v>0</v>
      </c>
      <c r="K53" s="33">
        <v>0</v>
      </c>
      <c r="L53">
        <v>0</v>
      </c>
      <c r="M53">
        <v>0</v>
      </c>
      <c r="N53">
        <v>0</v>
      </c>
      <c r="O53">
        <v>0</v>
      </c>
      <c r="P53">
        <v>43749760</v>
      </c>
      <c r="Q53">
        <v>100</v>
      </c>
    </row>
    <row r="54" spans="2:17" x14ac:dyDescent="0.25">
      <c r="B54">
        <v>2000</v>
      </c>
      <c r="C54">
        <v>44</v>
      </c>
      <c r="D54" t="s">
        <v>251</v>
      </c>
      <c r="E54">
        <v>1</v>
      </c>
      <c r="F54">
        <v>4</v>
      </c>
      <c r="G54">
        <v>21997000</v>
      </c>
      <c r="H54">
        <v>21997000</v>
      </c>
      <c r="I54">
        <v>0</v>
      </c>
      <c r="J54">
        <v>0</v>
      </c>
      <c r="K54" s="33">
        <v>0</v>
      </c>
      <c r="L54">
        <v>0</v>
      </c>
      <c r="M54">
        <v>0</v>
      </c>
      <c r="N54">
        <v>0</v>
      </c>
      <c r="O54">
        <v>0</v>
      </c>
      <c r="P54">
        <v>21997000</v>
      </c>
      <c r="Q54">
        <v>100</v>
      </c>
    </row>
    <row r="55" spans="2:17" x14ac:dyDescent="0.25">
      <c r="B55">
        <v>2000</v>
      </c>
      <c r="C55">
        <v>45</v>
      </c>
      <c r="D55" t="s">
        <v>252</v>
      </c>
      <c r="E55">
        <v>1</v>
      </c>
      <c r="F55">
        <v>8</v>
      </c>
      <c r="G55">
        <v>57293560</v>
      </c>
      <c r="H55">
        <v>57293560</v>
      </c>
      <c r="I55">
        <v>0</v>
      </c>
      <c r="J55">
        <v>0</v>
      </c>
      <c r="K55" s="33">
        <v>0</v>
      </c>
      <c r="L55">
        <v>0</v>
      </c>
      <c r="M55">
        <v>0</v>
      </c>
      <c r="N55">
        <v>0</v>
      </c>
      <c r="O55">
        <v>0</v>
      </c>
      <c r="P55">
        <v>57293560</v>
      </c>
      <c r="Q55">
        <v>100</v>
      </c>
    </row>
    <row r="56" spans="2:17" x14ac:dyDescent="0.25">
      <c r="B56">
        <v>2000</v>
      </c>
      <c r="C56">
        <v>46</v>
      </c>
      <c r="D56" t="s">
        <v>253</v>
      </c>
      <c r="E56">
        <v>1</v>
      </c>
      <c r="F56">
        <v>4</v>
      </c>
      <c r="G56">
        <v>21401630</v>
      </c>
      <c r="H56">
        <v>21401630</v>
      </c>
      <c r="I56">
        <v>0</v>
      </c>
      <c r="J56">
        <v>0</v>
      </c>
      <c r="K56" s="33">
        <v>0</v>
      </c>
      <c r="L56">
        <v>0</v>
      </c>
      <c r="M56">
        <v>0</v>
      </c>
      <c r="N56">
        <v>0</v>
      </c>
      <c r="O56">
        <v>0</v>
      </c>
      <c r="P56">
        <v>21401630</v>
      </c>
      <c r="Q56">
        <v>100</v>
      </c>
    </row>
    <row r="57" spans="2:17" x14ac:dyDescent="0.25">
      <c r="B57">
        <v>2000</v>
      </c>
      <c r="C57">
        <v>47</v>
      </c>
      <c r="D57" t="s">
        <v>254</v>
      </c>
      <c r="E57">
        <v>1</v>
      </c>
      <c r="F57">
        <v>6</v>
      </c>
      <c r="G57">
        <v>44799122</v>
      </c>
      <c r="H57">
        <v>44799122</v>
      </c>
      <c r="I57">
        <v>0</v>
      </c>
      <c r="J57">
        <v>0</v>
      </c>
      <c r="K57" s="33">
        <v>0</v>
      </c>
      <c r="L57">
        <v>0</v>
      </c>
      <c r="M57">
        <v>0</v>
      </c>
      <c r="N57">
        <v>0</v>
      </c>
      <c r="O57">
        <v>0</v>
      </c>
      <c r="P57">
        <v>44799122</v>
      </c>
      <c r="Q57">
        <v>100</v>
      </c>
    </row>
    <row r="58" spans="2:17" x14ac:dyDescent="0.25">
      <c r="B58">
        <v>2001</v>
      </c>
      <c r="C58">
        <v>48</v>
      </c>
      <c r="D58" t="s">
        <v>255</v>
      </c>
      <c r="E58">
        <v>2</v>
      </c>
      <c r="F58">
        <v>7</v>
      </c>
      <c r="G58">
        <v>56001868</v>
      </c>
      <c r="H58">
        <v>56001868</v>
      </c>
      <c r="I58">
        <v>0</v>
      </c>
      <c r="J58">
        <v>0</v>
      </c>
      <c r="K58" s="33">
        <v>0</v>
      </c>
      <c r="L58">
        <v>0</v>
      </c>
      <c r="M58">
        <v>0</v>
      </c>
      <c r="N58">
        <v>0</v>
      </c>
      <c r="O58">
        <v>0</v>
      </c>
      <c r="P58">
        <v>56001868</v>
      </c>
      <c r="Q58">
        <v>100</v>
      </c>
    </row>
    <row r="59" spans="2:17" x14ac:dyDescent="0.25">
      <c r="B59">
        <v>2001</v>
      </c>
      <c r="C59">
        <v>49</v>
      </c>
      <c r="D59" t="s">
        <v>256</v>
      </c>
      <c r="E59">
        <v>1</v>
      </c>
      <c r="F59">
        <v>6</v>
      </c>
      <c r="G59">
        <v>126855979</v>
      </c>
      <c r="H59">
        <v>126855979</v>
      </c>
      <c r="I59">
        <v>0</v>
      </c>
      <c r="J59">
        <v>0</v>
      </c>
      <c r="K59" s="33">
        <v>0</v>
      </c>
      <c r="L59">
        <v>0</v>
      </c>
      <c r="M59">
        <v>0</v>
      </c>
      <c r="N59">
        <v>0</v>
      </c>
      <c r="O59">
        <v>0</v>
      </c>
      <c r="P59">
        <v>126855979</v>
      </c>
      <c r="Q59">
        <v>100</v>
      </c>
    </row>
    <row r="60" spans="2:17" x14ac:dyDescent="0.25">
      <c r="B60">
        <v>2001</v>
      </c>
      <c r="C60">
        <v>50</v>
      </c>
      <c r="D60" t="s">
        <v>257</v>
      </c>
      <c r="E60">
        <v>4</v>
      </c>
      <c r="F60">
        <v>10</v>
      </c>
      <c r="G60">
        <v>152472267</v>
      </c>
      <c r="H60">
        <v>152472267</v>
      </c>
      <c r="I60">
        <v>0</v>
      </c>
      <c r="J60">
        <v>0</v>
      </c>
      <c r="K60" s="33">
        <v>0</v>
      </c>
      <c r="L60">
        <v>0</v>
      </c>
      <c r="M60">
        <v>0</v>
      </c>
      <c r="N60">
        <v>0</v>
      </c>
      <c r="O60">
        <v>0</v>
      </c>
      <c r="P60">
        <v>152472267</v>
      </c>
      <c r="Q60">
        <v>100</v>
      </c>
    </row>
    <row r="61" spans="2:17" x14ac:dyDescent="0.25">
      <c r="B61">
        <v>2001</v>
      </c>
      <c r="C61">
        <v>51</v>
      </c>
      <c r="D61" t="s">
        <v>258</v>
      </c>
      <c r="E61">
        <v>5</v>
      </c>
      <c r="F61">
        <v>6</v>
      </c>
      <c r="G61">
        <v>28624322</v>
      </c>
      <c r="H61">
        <v>28624322</v>
      </c>
      <c r="I61">
        <v>0</v>
      </c>
      <c r="J61">
        <v>0</v>
      </c>
      <c r="K61" s="33">
        <v>0</v>
      </c>
      <c r="L61">
        <v>0</v>
      </c>
      <c r="M61">
        <v>0</v>
      </c>
      <c r="N61">
        <v>0</v>
      </c>
      <c r="O61">
        <v>0</v>
      </c>
      <c r="P61">
        <v>28624322</v>
      </c>
      <c r="Q61">
        <v>100</v>
      </c>
    </row>
    <row r="62" spans="2:17" x14ac:dyDescent="0.25">
      <c r="B62">
        <v>2001</v>
      </c>
      <c r="C62">
        <v>52</v>
      </c>
      <c r="D62" t="s">
        <v>259</v>
      </c>
      <c r="E62">
        <v>1</v>
      </c>
      <c r="F62">
        <v>6</v>
      </c>
      <c r="G62">
        <v>27516123</v>
      </c>
      <c r="H62">
        <v>27516123</v>
      </c>
      <c r="I62">
        <v>0</v>
      </c>
      <c r="J62">
        <v>0</v>
      </c>
      <c r="K62" s="33">
        <v>0</v>
      </c>
      <c r="L62">
        <v>0</v>
      </c>
      <c r="M62">
        <v>0</v>
      </c>
      <c r="N62">
        <v>0</v>
      </c>
      <c r="O62">
        <v>0</v>
      </c>
      <c r="P62">
        <v>27516123</v>
      </c>
      <c r="Q62">
        <v>100</v>
      </c>
    </row>
    <row r="63" spans="2:17" x14ac:dyDescent="0.25">
      <c r="B63">
        <v>2001</v>
      </c>
      <c r="C63">
        <v>53</v>
      </c>
      <c r="D63" t="s">
        <v>260</v>
      </c>
      <c r="E63">
        <v>1</v>
      </c>
      <c r="F63">
        <v>11</v>
      </c>
      <c r="G63">
        <v>16669353</v>
      </c>
      <c r="H63">
        <v>16669353</v>
      </c>
      <c r="I63">
        <v>0</v>
      </c>
      <c r="J63">
        <v>0</v>
      </c>
      <c r="K63" s="33">
        <v>0</v>
      </c>
      <c r="L63">
        <v>0</v>
      </c>
      <c r="M63">
        <v>0</v>
      </c>
      <c r="N63">
        <v>0</v>
      </c>
      <c r="O63">
        <v>0</v>
      </c>
      <c r="P63">
        <v>16669353</v>
      </c>
      <c r="Q63">
        <v>100</v>
      </c>
    </row>
    <row r="64" spans="2:17" x14ac:dyDescent="0.25">
      <c r="B64">
        <v>2001</v>
      </c>
      <c r="C64">
        <v>54</v>
      </c>
      <c r="D64" t="s">
        <v>261</v>
      </c>
      <c r="E64">
        <v>2</v>
      </c>
      <c r="F64">
        <v>8</v>
      </c>
      <c r="G64">
        <v>25988619</v>
      </c>
      <c r="H64">
        <v>25988619</v>
      </c>
      <c r="I64">
        <v>0</v>
      </c>
      <c r="J64">
        <v>0</v>
      </c>
      <c r="K64" s="33">
        <v>0</v>
      </c>
      <c r="L64">
        <v>0</v>
      </c>
      <c r="M64">
        <v>0</v>
      </c>
      <c r="N64">
        <v>0</v>
      </c>
      <c r="O64">
        <v>0</v>
      </c>
      <c r="P64">
        <v>25988619</v>
      </c>
      <c r="Q64">
        <v>100</v>
      </c>
    </row>
    <row r="65" spans="2:17" x14ac:dyDescent="0.25">
      <c r="B65">
        <v>2001</v>
      </c>
      <c r="C65">
        <v>55</v>
      </c>
      <c r="D65" t="s">
        <v>262</v>
      </c>
      <c r="E65">
        <v>1</v>
      </c>
      <c r="F65">
        <v>1</v>
      </c>
      <c r="G65">
        <v>21178826</v>
      </c>
      <c r="H65">
        <v>21178826</v>
      </c>
      <c r="I65">
        <v>0</v>
      </c>
      <c r="J65">
        <v>0</v>
      </c>
      <c r="K65" s="33">
        <v>0</v>
      </c>
      <c r="L65">
        <v>0</v>
      </c>
      <c r="M65">
        <v>0</v>
      </c>
      <c r="N65">
        <v>0</v>
      </c>
      <c r="O65">
        <v>0</v>
      </c>
      <c r="P65">
        <v>21178826</v>
      </c>
      <c r="Q65">
        <v>100</v>
      </c>
    </row>
    <row r="66" spans="2:17" x14ac:dyDescent="0.25">
      <c r="B66">
        <v>2001</v>
      </c>
      <c r="C66">
        <v>57</v>
      </c>
      <c r="D66" t="s">
        <v>263</v>
      </c>
      <c r="E66">
        <v>1</v>
      </c>
      <c r="F66">
        <v>2</v>
      </c>
      <c r="G66">
        <v>13758607</v>
      </c>
      <c r="H66">
        <v>13758607</v>
      </c>
      <c r="I66">
        <v>0</v>
      </c>
      <c r="J66">
        <v>0</v>
      </c>
      <c r="K66" s="33">
        <v>0</v>
      </c>
      <c r="L66">
        <v>0</v>
      </c>
      <c r="M66">
        <v>0</v>
      </c>
      <c r="N66">
        <v>0</v>
      </c>
      <c r="O66">
        <v>0</v>
      </c>
      <c r="P66">
        <v>13758607</v>
      </c>
      <c r="Q66">
        <v>100</v>
      </c>
    </row>
    <row r="67" spans="2:17" x14ac:dyDescent="0.25">
      <c r="B67">
        <v>2001</v>
      </c>
      <c r="C67">
        <v>58</v>
      </c>
      <c r="D67" t="s">
        <v>264</v>
      </c>
      <c r="E67">
        <v>1</v>
      </c>
      <c r="F67">
        <v>6</v>
      </c>
      <c r="G67">
        <v>77980367</v>
      </c>
      <c r="H67">
        <v>77980367</v>
      </c>
      <c r="I67">
        <v>0</v>
      </c>
      <c r="J67">
        <v>0</v>
      </c>
      <c r="K67" s="33">
        <v>0</v>
      </c>
      <c r="L67">
        <v>0</v>
      </c>
      <c r="M67">
        <v>0</v>
      </c>
      <c r="N67">
        <v>0</v>
      </c>
      <c r="O67">
        <v>0</v>
      </c>
      <c r="P67">
        <v>77980367</v>
      </c>
      <c r="Q67">
        <v>100</v>
      </c>
    </row>
    <row r="68" spans="2:17" x14ac:dyDescent="0.25">
      <c r="B68">
        <v>2001</v>
      </c>
      <c r="C68">
        <v>59</v>
      </c>
      <c r="D68" t="s">
        <v>265</v>
      </c>
      <c r="E68">
        <v>2</v>
      </c>
      <c r="F68">
        <v>6</v>
      </c>
      <c r="G68">
        <v>30292623</v>
      </c>
      <c r="H68">
        <v>30292623</v>
      </c>
      <c r="I68">
        <v>0</v>
      </c>
      <c r="J68">
        <v>0</v>
      </c>
      <c r="K68" s="33">
        <v>0</v>
      </c>
      <c r="L68">
        <v>0</v>
      </c>
      <c r="M68">
        <v>0</v>
      </c>
      <c r="N68">
        <v>0</v>
      </c>
      <c r="O68">
        <v>0</v>
      </c>
      <c r="P68">
        <v>30292623</v>
      </c>
      <c r="Q68">
        <v>100</v>
      </c>
    </row>
    <row r="69" spans="2:17" x14ac:dyDescent="0.25">
      <c r="B69">
        <v>2001</v>
      </c>
      <c r="C69">
        <v>60</v>
      </c>
      <c r="D69" t="s">
        <v>266</v>
      </c>
      <c r="E69">
        <v>4</v>
      </c>
      <c r="F69">
        <v>10</v>
      </c>
      <c r="G69">
        <v>113360416</v>
      </c>
      <c r="H69">
        <v>113360416</v>
      </c>
      <c r="I69">
        <v>0</v>
      </c>
      <c r="J69">
        <v>0</v>
      </c>
      <c r="K69" s="33">
        <v>0</v>
      </c>
      <c r="L69">
        <v>0</v>
      </c>
      <c r="M69">
        <v>0</v>
      </c>
      <c r="N69">
        <v>0</v>
      </c>
      <c r="O69">
        <v>0</v>
      </c>
      <c r="P69">
        <v>113360416</v>
      </c>
      <c r="Q69">
        <v>100</v>
      </c>
    </row>
    <row r="70" spans="2:17" x14ac:dyDescent="0.25">
      <c r="B70">
        <v>2002</v>
      </c>
      <c r="C70">
        <v>61</v>
      </c>
      <c r="D70" t="s">
        <v>267</v>
      </c>
      <c r="E70">
        <v>2</v>
      </c>
      <c r="F70">
        <v>2</v>
      </c>
      <c r="G70">
        <v>76987679</v>
      </c>
      <c r="H70">
        <v>76987679</v>
      </c>
      <c r="I70">
        <v>0</v>
      </c>
      <c r="J70">
        <v>0</v>
      </c>
      <c r="K70" s="33">
        <v>0</v>
      </c>
      <c r="L70">
        <v>0</v>
      </c>
      <c r="M70">
        <v>0</v>
      </c>
      <c r="N70">
        <v>0</v>
      </c>
      <c r="O70">
        <v>0</v>
      </c>
      <c r="P70">
        <v>76987679</v>
      </c>
      <c r="Q70">
        <v>100</v>
      </c>
    </row>
    <row r="71" spans="2:17" x14ac:dyDescent="0.25">
      <c r="B71">
        <v>2002</v>
      </c>
      <c r="C71">
        <v>62</v>
      </c>
      <c r="D71" t="s">
        <v>268</v>
      </c>
      <c r="E71">
        <v>3</v>
      </c>
      <c r="F71">
        <v>10</v>
      </c>
      <c r="G71">
        <v>634026009</v>
      </c>
      <c r="H71">
        <v>634026009</v>
      </c>
      <c r="I71">
        <v>0</v>
      </c>
      <c r="J71">
        <v>0</v>
      </c>
      <c r="K71" s="33">
        <v>0</v>
      </c>
      <c r="L71">
        <v>0</v>
      </c>
      <c r="M71">
        <v>0</v>
      </c>
      <c r="N71">
        <v>0</v>
      </c>
      <c r="O71">
        <v>0</v>
      </c>
      <c r="P71">
        <v>634026009</v>
      </c>
      <c r="Q71">
        <v>100</v>
      </c>
    </row>
    <row r="72" spans="2:17" x14ac:dyDescent="0.25">
      <c r="B72">
        <v>2002</v>
      </c>
      <c r="C72">
        <v>63</v>
      </c>
      <c r="D72" t="s">
        <v>269</v>
      </c>
      <c r="E72">
        <v>4</v>
      </c>
      <c r="F72">
        <v>5</v>
      </c>
      <c r="G72">
        <v>833484321</v>
      </c>
      <c r="H72">
        <v>833484321</v>
      </c>
      <c r="I72">
        <v>0</v>
      </c>
      <c r="J72">
        <v>0</v>
      </c>
      <c r="K72" s="33">
        <v>0</v>
      </c>
      <c r="L72">
        <v>0</v>
      </c>
      <c r="M72">
        <v>0</v>
      </c>
      <c r="N72">
        <v>0</v>
      </c>
      <c r="O72">
        <v>0</v>
      </c>
      <c r="P72">
        <v>833484321</v>
      </c>
      <c r="Q72">
        <v>100</v>
      </c>
    </row>
    <row r="73" spans="2:17" x14ac:dyDescent="0.25">
      <c r="B73">
        <v>2002</v>
      </c>
      <c r="C73">
        <v>64</v>
      </c>
      <c r="D73" t="s">
        <v>270</v>
      </c>
      <c r="E73">
        <v>1</v>
      </c>
      <c r="F73">
        <v>6</v>
      </c>
      <c r="G73">
        <v>6693426</v>
      </c>
      <c r="H73">
        <v>6693426</v>
      </c>
      <c r="I73">
        <v>0</v>
      </c>
      <c r="J73">
        <v>0</v>
      </c>
      <c r="K73" s="33">
        <v>0</v>
      </c>
      <c r="L73">
        <v>0</v>
      </c>
      <c r="M73">
        <v>0</v>
      </c>
      <c r="N73">
        <v>0</v>
      </c>
      <c r="O73">
        <v>0</v>
      </c>
      <c r="P73">
        <v>6693426</v>
      </c>
      <c r="Q73">
        <v>100</v>
      </c>
    </row>
    <row r="74" spans="2:17" x14ac:dyDescent="0.25">
      <c r="B74">
        <v>2002</v>
      </c>
      <c r="C74">
        <v>65</v>
      </c>
      <c r="D74" t="s">
        <v>271</v>
      </c>
      <c r="E74">
        <v>1</v>
      </c>
      <c r="F74">
        <v>3</v>
      </c>
      <c r="G74">
        <v>68315519</v>
      </c>
      <c r="H74">
        <v>68315519</v>
      </c>
      <c r="I74">
        <v>0</v>
      </c>
      <c r="J74">
        <v>0</v>
      </c>
      <c r="K74" s="33">
        <v>0</v>
      </c>
      <c r="L74">
        <v>0</v>
      </c>
      <c r="M74">
        <v>0</v>
      </c>
      <c r="N74">
        <v>0</v>
      </c>
      <c r="O74">
        <v>0</v>
      </c>
      <c r="P74">
        <v>68315519</v>
      </c>
      <c r="Q74">
        <v>100</v>
      </c>
    </row>
    <row r="75" spans="2:17" x14ac:dyDescent="0.25">
      <c r="B75">
        <v>2002</v>
      </c>
      <c r="C75">
        <v>66</v>
      </c>
      <c r="D75" t="s">
        <v>272</v>
      </c>
      <c r="E75">
        <v>2</v>
      </c>
      <c r="F75">
        <v>2</v>
      </c>
      <c r="G75">
        <v>74972590</v>
      </c>
      <c r="H75">
        <v>74972590</v>
      </c>
      <c r="I75">
        <v>0</v>
      </c>
      <c r="J75">
        <v>0</v>
      </c>
      <c r="K75" s="33">
        <v>0</v>
      </c>
      <c r="L75">
        <v>0</v>
      </c>
      <c r="M75">
        <v>0</v>
      </c>
      <c r="N75">
        <v>0</v>
      </c>
      <c r="O75">
        <v>0</v>
      </c>
      <c r="P75">
        <v>74972590</v>
      </c>
      <c r="Q75">
        <v>100</v>
      </c>
    </row>
    <row r="76" spans="2:17" x14ac:dyDescent="0.25">
      <c r="B76">
        <v>2002</v>
      </c>
      <c r="C76">
        <v>67</v>
      </c>
      <c r="D76" t="s">
        <v>273</v>
      </c>
      <c r="E76">
        <v>1</v>
      </c>
      <c r="F76">
        <v>0</v>
      </c>
      <c r="G76">
        <v>20452490</v>
      </c>
      <c r="H76">
        <v>20452490</v>
      </c>
      <c r="I76">
        <v>0</v>
      </c>
      <c r="J76">
        <v>0</v>
      </c>
      <c r="K76" s="33">
        <v>0</v>
      </c>
      <c r="L76">
        <v>0</v>
      </c>
      <c r="M76">
        <v>0</v>
      </c>
      <c r="N76">
        <v>0</v>
      </c>
      <c r="O76">
        <v>0</v>
      </c>
      <c r="P76">
        <v>20452490</v>
      </c>
      <c r="Q76">
        <v>100</v>
      </c>
    </row>
    <row r="77" spans="2:17" x14ac:dyDescent="0.25">
      <c r="B77">
        <v>2002</v>
      </c>
      <c r="C77">
        <v>68</v>
      </c>
      <c r="D77" t="s">
        <v>274</v>
      </c>
      <c r="E77">
        <v>3</v>
      </c>
      <c r="F77">
        <v>10</v>
      </c>
      <c r="G77">
        <v>92834913</v>
      </c>
      <c r="H77">
        <v>92834913</v>
      </c>
      <c r="I77">
        <v>0</v>
      </c>
      <c r="J77">
        <v>0</v>
      </c>
      <c r="K77" s="33">
        <v>0</v>
      </c>
      <c r="L77">
        <v>0</v>
      </c>
      <c r="M77">
        <v>0</v>
      </c>
      <c r="N77">
        <v>0</v>
      </c>
      <c r="O77">
        <v>0</v>
      </c>
      <c r="P77">
        <v>92834913</v>
      </c>
      <c r="Q77">
        <v>100</v>
      </c>
    </row>
    <row r="78" spans="2:17" x14ac:dyDescent="0.25">
      <c r="B78">
        <v>2002</v>
      </c>
      <c r="C78">
        <v>69</v>
      </c>
      <c r="D78" t="s">
        <v>275</v>
      </c>
      <c r="E78">
        <v>0</v>
      </c>
      <c r="F78">
        <v>10</v>
      </c>
      <c r="G78">
        <v>33210543</v>
      </c>
      <c r="H78">
        <v>33210543</v>
      </c>
      <c r="I78">
        <v>0</v>
      </c>
      <c r="J78">
        <v>0</v>
      </c>
      <c r="K78" s="33">
        <v>0</v>
      </c>
      <c r="L78">
        <v>0</v>
      </c>
      <c r="M78">
        <v>0</v>
      </c>
      <c r="N78">
        <v>0</v>
      </c>
      <c r="O78">
        <v>0</v>
      </c>
      <c r="P78">
        <v>33210543</v>
      </c>
      <c r="Q78">
        <v>100</v>
      </c>
    </row>
    <row r="79" spans="2:17" x14ac:dyDescent="0.25">
      <c r="B79">
        <v>2002</v>
      </c>
      <c r="C79">
        <v>70</v>
      </c>
      <c r="D79" t="s">
        <v>276</v>
      </c>
      <c r="E79">
        <v>1</v>
      </c>
      <c r="F79">
        <v>3</v>
      </c>
      <c r="G79">
        <v>37112033</v>
      </c>
      <c r="H79">
        <v>37112033</v>
      </c>
      <c r="I79">
        <v>0</v>
      </c>
      <c r="J79">
        <v>0</v>
      </c>
      <c r="K79" s="33">
        <v>0</v>
      </c>
      <c r="L79">
        <v>0</v>
      </c>
      <c r="M79">
        <v>0</v>
      </c>
      <c r="N79">
        <v>0</v>
      </c>
      <c r="O79">
        <v>0</v>
      </c>
      <c r="P79">
        <v>37112033</v>
      </c>
      <c r="Q79">
        <v>100</v>
      </c>
    </row>
    <row r="80" spans="2:17" x14ac:dyDescent="0.25">
      <c r="B80">
        <v>2002</v>
      </c>
      <c r="C80">
        <v>71</v>
      </c>
      <c r="D80" t="s">
        <v>277</v>
      </c>
      <c r="E80">
        <v>1</v>
      </c>
      <c r="F80">
        <v>9</v>
      </c>
      <c r="G80">
        <v>13575303</v>
      </c>
      <c r="H80">
        <v>13575303</v>
      </c>
      <c r="I80">
        <v>0</v>
      </c>
      <c r="J80">
        <v>0</v>
      </c>
      <c r="K80" s="33">
        <v>0</v>
      </c>
      <c r="L80">
        <v>0</v>
      </c>
      <c r="M80">
        <v>0</v>
      </c>
      <c r="N80">
        <v>0</v>
      </c>
      <c r="O80">
        <v>0</v>
      </c>
      <c r="P80">
        <v>13575303</v>
      </c>
      <c r="Q80">
        <v>100</v>
      </c>
    </row>
    <row r="81" spans="2:17" x14ac:dyDescent="0.25">
      <c r="B81">
        <v>2002</v>
      </c>
      <c r="C81">
        <v>72</v>
      </c>
      <c r="D81" t="s">
        <v>278</v>
      </c>
      <c r="E81">
        <v>1</v>
      </c>
      <c r="F81">
        <v>10</v>
      </c>
      <c r="G81">
        <v>30908243</v>
      </c>
      <c r="H81">
        <v>30908243</v>
      </c>
      <c r="I81">
        <v>0</v>
      </c>
      <c r="J81">
        <v>0</v>
      </c>
      <c r="K81" s="33">
        <v>0</v>
      </c>
      <c r="L81">
        <v>0</v>
      </c>
      <c r="M81">
        <v>0</v>
      </c>
      <c r="N81">
        <v>0</v>
      </c>
      <c r="O81">
        <v>0</v>
      </c>
      <c r="P81">
        <v>30908243</v>
      </c>
      <c r="Q81">
        <v>100</v>
      </c>
    </row>
    <row r="82" spans="2:17" x14ac:dyDescent="0.25">
      <c r="B82">
        <v>2002</v>
      </c>
      <c r="C82">
        <v>73</v>
      </c>
      <c r="D82" t="s">
        <v>279</v>
      </c>
      <c r="E82">
        <v>4</v>
      </c>
      <c r="F82">
        <v>9</v>
      </c>
      <c r="G82">
        <v>42342147</v>
      </c>
      <c r="H82">
        <v>42342147</v>
      </c>
      <c r="I82">
        <v>0</v>
      </c>
      <c r="J82">
        <v>0</v>
      </c>
      <c r="K82" s="33">
        <v>0</v>
      </c>
      <c r="L82">
        <v>0</v>
      </c>
      <c r="M82">
        <v>0</v>
      </c>
      <c r="N82">
        <v>0</v>
      </c>
      <c r="O82">
        <v>0</v>
      </c>
      <c r="P82">
        <v>42342147</v>
      </c>
      <c r="Q82">
        <v>100</v>
      </c>
    </row>
    <row r="83" spans="2:17" x14ac:dyDescent="0.25">
      <c r="B83">
        <v>2002</v>
      </c>
      <c r="C83">
        <v>74</v>
      </c>
      <c r="D83" t="s">
        <v>280</v>
      </c>
      <c r="E83">
        <v>1</v>
      </c>
      <c r="F83">
        <v>7</v>
      </c>
      <c r="G83">
        <v>6348034</v>
      </c>
      <c r="H83">
        <v>6348034</v>
      </c>
      <c r="I83">
        <v>0</v>
      </c>
      <c r="J83">
        <v>0</v>
      </c>
      <c r="K83" s="33">
        <v>0</v>
      </c>
      <c r="L83">
        <v>0</v>
      </c>
      <c r="M83">
        <v>0</v>
      </c>
      <c r="N83">
        <v>0</v>
      </c>
      <c r="O83">
        <v>0</v>
      </c>
      <c r="P83">
        <v>6348034</v>
      </c>
      <c r="Q83">
        <v>100</v>
      </c>
    </row>
    <row r="84" spans="2:17" x14ac:dyDescent="0.25">
      <c r="B84">
        <v>2002</v>
      </c>
      <c r="C84">
        <v>75</v>
      </c>
      <c r="D84" t="s">
        <v>281</v>
      </c>
      <c r="E84">
        <v>0</v>
      </c>
      <c r="F84">
        <v>11</v>
      </c>
      <c r="G84">
        <v>11555074</v>
      </c>
      <c r="H84">
        <v>11555074</v>
      </c>
      <c r="I84">
        <v>0</v>
      </c>
      <c r="J84">
        <v>0</v>
      </c>
      <c r="K84" s="33">
        <v>0</v>
      </c>
      <c r="L84">
        <v>0</v>
      </c>
      <c r="M84">
        <v>0</v>
      </c>
      <c r="N84">
        <v>0</v>
      </c>
      <c r="O84">
        <v>0</v>
      </c>
      <c r="P84">
        <v>11555074</v>
      </c>
      <c r="Q84">
        <v>100</v>
      </c>
    </row>
    <row r="85" spans="2:17" x14ac:dyDescent="0.25">
      <c r="B85">
        <v>2002</v>
      </c>
      <c r="C85">
        <v>76</v>
      </c>
      <c r="D85" t="s">
        <v>282</v>
      </c>
      <c r="E85">
        <v>1</v>
      </c>
      <c r="F85">
        <v>4</v>
      </c>
      <c r="G85">
        <v>18766001</v>
      </c>
      <c r="H85">
        <v>18766001</v>
      </c>
      <c r="I85">
        <v>0</v>
      </c>
      <c r="J85">
        <v>0</v>
      </c>
      <c r="K85" s="33">
        <v>0</v>
      </c>
      <c r="L85">
        <v>0</v>
      </c>
      <c r="M85">
        <v>0</v>
      </c>
      <c r="N85">
        <v>0</v>
      </c>
      <c r="O85">
        <v>0</v>
      </c>
      <c r="P85">
        <v>18766001</v>
      </c>
      <c r="Q85">
        <v>100</v>
      </c>
    </row>
    <row r="86" spans="2:17" x14ac:dyDescent="0.25">
      <c r="B86">
        <v>2002</v>
      </c>
      <c r="C86">
        <v>77</v>
      </c>
      <c r="D86" t="s">
        <v>283</v>
      </c>
      <c r="E86">
        <v>1</v>
      </c>
      <c r="F86">
        <v>3</v>
      </c>
      <c r="G86">
        <v>14403624</v>
      </c>
      <c r="H86">
        <v>14403624</v>
      </c>
      <c r="I86">
        <v>0</v>
      </c>
      <c r="J86">
        <v>0</v>
      </c>
      <c r="K86" s="33">
        <v>0</v>
      </c>
      <c r="L86">
        <v>0</v>
      </c>
      <c r="M86">
        <v>0</v>
      </c>
      <c r="N86">
        <v>0</v>
      </c>
      <c r="O86">
        <v>0</v>
      </c>
      <c r="P86">
        <v>14403624</v>
      </c>
      <c r="Q86">
        <v>100</v>
      </c>
    </row>
    <row r="87" spans="2:17" x14ac:dyDescent="0.25">
      <c r="B87">
        <v>2002</v>
      </c>
      <c r="C87">
        <v>78</v>
      </c>
      <c r="D87" t="s">
        <v>284</v>
      </c>
      <c r="E87">
        <v>0</v>
      </c>
      <c r="F87">
        <v>9</v>
      </c>
      <c r="G87">
        <v>246644</v>
      </c>
      <c r="H87">
        <v>246644</v>
      </c>
      <c r="I87">
        <v>0</v>
      </c>
      <c r="J87">
        <v>0</v>
      </c>
      <c r="K87" s="33">
        <v>0</v>
      </c>
      <c r="L87">
        <v>0</v>
      </c>
      <c r="M87">
        <v>0</v>
      </c>
      <c r="N87">
        <v>0</v>
      </c>
      <c r="O87">
        <v>0</v>
      </c>
      <c r="P87">
        <v>246644</v>
      </c>
      <c r="Q87">
        <v>100</v>
      </c>
    </row>
    <row r="88" spans="2:17" x14ac:dyDescent="0.25">
      <c r="B88">
        <v>2002</v>
      </c>
      <c r="C88">
        <v>79</v>
      </c>
      <c r="D88" t="s">
        <v>285</v>
      </c>
      <c r="E88">
        <v>2</v>
      </c>
      <c r="F88">
        <v>3</v>
      </c>
      <c r="G88">
        <v>127387600</v>
      </c>
      <c r="H88">
        <v>127387600</v>
      </c>
      <c r="I88">
        <v>0</v>
      </c>
      <c r="J88">
        <v>0</v>
      </c>
      <c r="K88" s="33">
        <v>0</v>
      </c>
      <c r="L88">
        <v>0</v>
      </c>
      <c r="M88">
        <v>0</v>
      </c>
      <c r="N88">
        <v>0</v>
      </c>
      <c r="O88">
        <v>0</v>
      </c>
      <c r="P88">
        <v>127387600</v>
      </c>
      <c r="Q88">
        <v>100</v>
      </c>
    </row>
    <row r="89" spans="2:17" x14ac:dyDescent="0.25">
      <c r="B89">
        <v>2002</v>
      </c>
      <c r="C89">
        <v>80</v>
      </c>
      <c r="D89" t="s">
        <v>286</v>
      </c>
      <c r="E89">
        <v>2</v>
      </c>
      <c r="F89">
        <v>10</v>
      </c>
      <c r="G89">
        <v>29490000</v>
      </c>
      <c r="H89">
        <v>29490000</v>
      </c>
      <c r="I89">
        <v>0</v>
      </c>
      <c r="J89">
        <v>0</v>
      </c>
      <c r="K89" s="33">
        <v>0</v>
      </c>
      <c r="L89">
        <v>0</v>
      </c>
      <c r="M89">
        <v>0</v>
      </c>
      <c r="N89">
        <v>0</v>
      </c>
      <c r="O89">
        <v>0</v>
      </c>
      <c r="P89">
        <v>29490000</v>
      </c>
      <c r="Q89">
        <v>100</v>
      </c>
    </row>
    <row r="90" spans="2:17" x14ac:dyDescent="0.25">
      <c r="B90">
        <v>2002</v>
      </c>
      <c r="C90">
        <v>82</v>
      </c>
      <c r="D90" t="s">
        <v>287</v>
      </c>
      <c r="E90">
        <v>0</v>
      </c>
      <c r="F90">
        <v>7</v>
      </c>
      <c r="G90">
        <v>599998</v>
      </c>
      <c r="H90">
        <v>599998</v>
      </c>
      <c r="I90">
        <v>0</v>
      </c>
      <c r="J90">
        <v>0</v>
      </c>
      <c r="K90" s="33">
        <v>0</v>
      </c>
      <c r="L90">
        <v>0</v>
      </c>
      <c r="M90">
        <v>0</v>
      </c>
      <c r="N90">
        <v>0</v>
      </c>
      <c r="O90">
        <v>0</v>
      </c>
      <c r="P90">
        <v>599998</v>
      </c>
      <c r="Q90">
        <v>100</v>
      </c>
    </row>
    <row r="91" spans="2:17" x14ac:dyDescent="0.25">
      <c r="B91">
        <v>2002</v>
      </c>
      <c r="C91">
        <v>83</v>
      </c>
      <c r="D91" t="s">
        <v>288</v>
      </c>
      <c r="E91">
        <v>1</v>
      </c>
      <c r="F91">
        <v>5</v>
      </c>
      <c r="G91">
        <v>915294</v>
      </c>
      <c r="H91">
        <v>915294</v>
      </c>
      <c r="I91">
        <v>0</v>
      </c>
      <c r="J91">
        <v>0</v>
      </c>
      <c r="K91" s="33">
        <v>0</v>
      </c>
      <c r="L91">
        <v>0</v>
      </c>
      <c r="M91">
        <v>0</v>
      </c>
      <c r="N91">
        <v>0</v>
      </c>
      <c r="O91">
        <v>0</v>
      </c>
      <c r="P91">
        <v>915294</v>
      </c>
      <c r="Q91">
        <v>100</v>
      </c>
    </row>
    <row r="92" spans="2:17" x14ac:dyDescent="0.25">
      <c r="B92">
        <v>2002</v>
      </c>
      <c r="C92">
        <v>84</v>
      </c>
      <c r="D92" t="s">
        <v>289</v>
      </c>
      <c r="E92">
        <v>1</v>
      </c>
      <c r="F92">
        <v>5</v>
      </c>
      <c r="G92">
        <v>13509000</v>
      </c>
      <c r="H92">
        <v>13509000</v>
      </c>
      <c r="I92">
        <v>0</v>
      </c>
      <c r="J92">
        <v>0</v>
      </c>
      <c r="K92" s="33">
        <v>0</v>
      </c>
      <c r="L92">
        <v>0</v>
      </c>
      <c r="M92">
        <v>0</v>
      </c>
      <c r="N92">
        <v>0</v>
      </c>
      <c r="O92">
        <v>0</v>
      </c>
      <c r="P92">
        <v>13509000</v>
      </c>
      <c r="Q92">
        <v>100</v>
      </c>
    </row>
    <row r="93" spans="2:17" x14ac:dyDescent="0.25">
      <c r="B93">
        <v>2002</v>
      </c>
      <c r="C93">
        <v>87</v>
      </c>
      <c r="D93" t="s">
        <v>290</v>
      </c>
      <c r="E93">
        <v>2</v>
      </c>
      <c r="F93">
        <v>3</v>
      </c>
      <c r="G93">
        <v>49200030</v>
      </c>
      <c r="H93">
        <v>49200030</v>
      </c>
      <c r="I93">
        <v>0</v>
      </c>
      <c r="J93">
        <v>0</v>
      </c>
      <c r="K93" s="33">
        <v>0</v>
      </c>
      <c r="L93">
        <v>0</v>
      </c>
      <c r="M93">
        <v>0</v>
      </c>
      <c r="N93">
        <v>0</v>
      </c>
      <c r="O93">
        <v>0</v>
      </c>
      <c r="P93">
        <v>49200030</v>
      </c>
      <c r="Q93">
        <v>100</v>
      </c>
    </row>
    <row r="94" spans="2:17" x14ac:dyDescent="0.25">
      <c r="B94">
        <v>2002</v>
      </c>
      <c r="C94">
        <v>90</v>
      </c>
      <c r="D94" t="s">
        <v>291</v>
      </c>
      <c r="E94">
        <v>1</v>
      </c>
      <c r="F94">
        <v>2</v>
      </c>
      <c r="G94">
        <v>13440000</v>
      </c>
      <c r="H94">
        <v>13440000</v>
      </c>
      <c r="I94">
        <v>0</v>
      </c>
      <c r="J94">
        <v>0</v>
      </c>
      <c r="K94" s="33">
        <v>0</v>
      </c>
      <c r="L94">
        <v>0</v>
      </c>
      <c r="M94">
        <v>0</v>
      </c>
      <c r="N94">
        <v>0</v>
      </c>
      <c r="O94">
        <v>0</v>
      </c>
      <c r="P94">
        <v>13440000</v>
      </c>
      <c r="Q94">
        <v>100</v>
      </c>
    </row>
    <row r="95" spans="2:17" x14ac:dyDescent="0.25">
      <c r="B95">
        <v>2002</v>
      </c>
      <c r="C95">
        <v>91</v>
      </c>
      <c r="D95" t="s">
        <v>292</v>
      </c>
      <c r="E95">
        <v>1</v>
      </c>
      <c r="F95">
        <v>9</v>
      </c>
      <c r="G95">
        <v>11515539</v>
      </c>
      <c r="H95">
        <v>11515539</v>
      </c>
      <c r="I95">
        <v>0</v>
      </c>
      <c r="J95">
        <v>0</v>
      </c>
      <c r="K95" s="33">
        <v>0</v>
      </c>
      <c r="L95">
        <v>0</v>
      </c>
      <c r="M95">
        <v>0</v>
      </c>
      <c r="N95">
        <v>0</v>
      </c>
      <c r="O95">
        <v>0</v>
      </c>
      <c r="P95">
        <v>11515539</v>
      </c>
      <c r="Q95">
        <v>100</v>
      </c>
    </row>
    <row r="96" spans="2:17" x14ac:dyDescent="0.25">
      <c r="B96">
        <v>2002</v>
      </c>
      <c r="C96">
        <v>92</v>
      </c>
      <c r="D96" t="s">
        <v>293</v>
      </c>
      <c r="E96">
        <v>1</v>
      </c>
      <c r="F96">
        <v>3</v>
      </c>
      <c r="G96">
        <v>32350492</v>
      </c>
      <c r="H96">
        <v>32350492</v>
      </c>
      <c r="I96">
        <v>0</v>
      </c>
      <c r="J96">
        <v>0</v>
      </c>
      <c r="K96" s="33">
        <v>0</v>
      </c>
      <c r="L96">
        <v>0</v>
      </c>
      <c r="M96">
        <v>0</v>
      </c>
      <c r="N96">
        <v>0</v>
      </c>
      <c r="O96">
        <v>0</v>
      </c>
      <c r="P96">
        <v>32350492</v>
      </c>
      <c r="Q96">
        <v>100</v>
      </c>
    </row>
    <row r="97" spans="2:17" x14ac:dyDescent="0.25">
      <c r="B97">
        <v>2002</v>
      </c>
      <c r="C97">
        <v>93</v>
      </c>
      <c r="D97" t="s">
        <v>294</v>
      </c>
      <c r="E97">
        <v>1</v>
      </c>
      <c r="F97">
        <v>6</v>
      </c>
      <c r="G97">
        <v>17368877</v>
      </c>
      <c r="H97">
        <v>17368877</v>
      </c>
      <c r="I97">
        <v>0</v>
      </c>
      <c r="J97">
        <v>0</v>
      </c>
      <c r="K97" s="33">
        <v>0</v>
      </c>
      <c r="L97">
        <v>0</v>
      </c>
      <c r="M97">
        <v>0</v>
      </c>
      <c r="N97">
        <v>0</v>
      </c>
      <c r="O97">
        <v>0</v>
      </c>
      <c r="P97">
        <v>17368877</v>
      </c>
      <c r="Q97">
        <v>100</v>
      </c>
    </row>
    <row r="98" spans="2:17" x14ac:dyDescent="0.25">
      <c r="B98">
        <v>2002</v>
      </c>
      <c r="C98">
        <v>94</v>
      </c>
      <c r="D98" t="s">
        <v>295</v>
      </c>
      <c r="E98">
        <v>1</v>
      </c>
      <c r="F98">
        <v>3</v>
      </c>
      <c r="G98">
        <v>5790000</v>
      </c>
      <c r="H98">
        <v>5790000</v>
      </c>
      <c r="I98">
        <v>0</v>
      </c>
      <c r="J98">
        <v>0</v>
      </c>
      <c r="K98" s="33">
        <v>0</v>
      </c>
      <c r="L98">
        <v>0</v>
      </c>
      <c r="M98">
        <v>0</v>
      </c>
      <c r="N98">
        <v>0</v>
      </c>
      <c r="O98">
        <v>0</v>
      </c>
      <c r="P98">
        <v>5790000</v>
      </c>
      <c r="Q98">
        <v>100</v>
      </c>
    </row>
    <row r="99" spans="2:17" x14ac:dyDescent="0.25">
      <c r="B99">
        <v>2002</v>
      </c>
      <c r="C99">
        <v>95</v>
      </c>
      <c r="D99" t="s">
        <v>296</v>
      </c>
      <c r="E99">
        <v>1</v>
      </c>
      <c r="F99">
        <v>3</v>
      </c>
      <c r="G99">
        <v>7703890</v>
      </c>
      <c r="H99">
        <v>7703890</v>
      </c>
      <c r="I99">
        <v>0</v>
      </c>
      <c r="J99">
        <v>0</v>
      </c>
      <c r="K99" s="33">
        <v>0</v>
      </c>
      <c r="L99">
        <v>0</v>
      </c>
      <c r="M99">
        <v>0</v>
      </c>
      <c r="N99">
        <v>0</v>
      </c>
      <c r="O99">
        <v>0</v>
      </c>
      <c r="P99">
        <v>7703890</v>
      </c>
      <c r="Q99">
        <v>100</v>
      </c>
    </row>
    <row r="100" spans="2:17" x14ac:dyDescent="0.25">
      <c r="B100">
        <v>2002</v>
      </c>
      <c r="C100">
        <v>98</v>
      </c>
      <c r="D100" t="s">
        <v>297</v>
      </c>
      <c r="E100">
        <v>1</v>
      </c>
      <c r="F100">
        <v>1</v>
      </c>
      <c r="G100">
        <v>3479384</v>
      </c>
      <c r="H100">
        <v>3479384</v>
      </c>
      <c r="I100">
        <v>0</v>
      </c>
      <c r="J100">
        <v>0</v>
      </c>
      <c r="K100" s="33">
        <v>0</v>
      </c>
      <c r="L100">
        <v>0</v>
      </c>
      <c r="M100">
        <v>0</v>
      </c>
      <c r="N100">
        <v>0</v>
      </c>
      <c r="O100">
        <v>0</v>
      </c>
      <c r="P100">
        <v>3479384</v>
      </c>
      <c r="Q100">
        <v>100</v>
      </c>
    </row>
    <row r="101" spans="2:17" x14ac:dyDescent="0.25">
      <c r="B101">
        <v>2002</v>
      </c>
      <c r="C101">
        <v>99</v>
      </c>
      <c r="D101" t="s">
        <v>298</v>
      </c>
      <c r="E101">
        <v>1</v>
      </c>
      <c r="F101">
        <v>5</v>
      </c>
      <c r="G101">
        <v>44814983</v>
      </c>
      <c r="H101">
        <v>44814983</v>
      </c>
      <c r="I101">
        <v>0</v>
      </c>
      <c r="J101">
        <v>0</v>
      </c>
      <c r="K101" s="33">
        <v>0</v>
      </c>
      <c r="L101">
        <v>0</v>
      </c>
      <c r="M101">
        <v>0</v>
      </c>
      <c r="N101">
        <v>0</v>
      </c>
      <c r="O101">
        <v>0</v>
      </c>
      <c r="P101">
        <v>44814983</v>
      </c>
      <c r="Q101">
        <v>100</v>
      </c>
    </row>
    <row r="102" spans="2:17" x14ac:dyDescent="0.25">
      <c r="B102">
        <v>2002</v>
      </c>
      <c r="C102">
        <v>100</v>
      </c>
      <c r="D102" t="s">
        <v>299</v>
      </c>
      <c r="E102">
        <v>2</v>
      </c>
      <c r="F102">
        <v>9</v>
      </c>
      <c r="G102">
        <v>79619095</v>
      </c>
      <c r="H102">
        <v>79619095</v>
      </c>
      <c r="I102">
        <v>0</v>
      </c>
      <c r="J102">
        <v>0</v>
      </c>
      <c r="K102" s="33">
        <v>0</v>
      </c>
      <c r="L102">
        <v>0</v>
      </c>
      <c r="M102">
        <v>0</v>
      </c>
      <c r="N102">
        <v>0</v>
      </c>
      <c r="O102">
        <v>0</v>
      </c>
      <c r="P102">
        <v>79619095</v>
      </c>
      <c r="Q102">
        <v>100</v>
      </c>
    </row>
    <row r="103" spans="2:17" x14ac:dyDescent="0.25">
      <c r="B103">
        <v>2002</v>
      </c>
      <c r="C103">
        <v>101</v>
      </c>
      <c r="D103" t="s">
        <v>300</v>
      </c>
      <c r="E103">
        <v>4</v>
      </c>
      <c r="F103">
        <v>2</v>
      </c>
      <c r="G103">
        <v>27883665</v>
      </c>
      <c r="H103">
        <v>27883665</v>
      </c>
      <c r="I103">
        <v>0</v>
      </c>
      <c r="J103">
        <v>0</v>
      </c>
      <c r="K103" s="33">
        <v>0</v>
      </c>
      <c r="L103">
        <v>0</v>
      </c>
      <c r="M103">
        <v>0</v>
      </c>
      <c r="N103">
        <v>0</v>
      </c>
      <c r="O103">
        <v>0</v>
      </c>
      <c r="P103">
        <v>27883665</v>
      </c>
      <c r="Q103">
        <v>100</v>
      </c>
    </row>
    <row r="104" spans="2:17" x14ac:dyDescent="0.25">
      <c r="B104">
        <v>2002</v>
      </c>
      <c r="C104">
        <v>102</v>
      </c>
      <c r="D104" t="s">
        <v>301</v>
      </c>
      <c r="E104">
        <v>1</v>
      </c>
      <c r="F104">
        <v>5</v>
      </c>
      <c r="G104">
        <v>19289472</v>
      </c>
      <c r="H104">
        <v>19289472</v>
      </c>
      <c r="I104">
        <v>0</v>
      </c>
      <c r="J104">
        <v>0</v>
      </c>
      <c r="K104" s="33">
        <v>0</v>
      </c>
      <c r="L104">
        <v>0</v>
      </c>
      <c r="M104">
        <v>0</v>
      </c>
      <c r="N104">
        <v>0</v>
      </c>
      <c r="O104">
        <v>0</v>
      </c>
      <c r="P104">
        <v>19289472</v>
      </c>
      <c r="Q104">
        <v>100</v>
      </c>
    </row>
    <row r="105" spans="2:17" x14ac:dyDescent="0.25">
      <c r="B105">
        <v>2002</v>
      </c>
      <c r="C105">
        <v>103</v>
      </c>
      <c r="D105" t="s">
        <v>302</v>
      </c>
      <c r="E105">
        <v>0</v>
      </c>
      <c r="F105">
        <v>10</v>
      </c>
      <c r="G105">
        <v>6691152</v>
      </c>
      <c r="H105">
        <v>6691152</v>
      </c>
      <c r="I105">
        <v>0</v>
      </c>
      <c r="J105">
        <v>0</v>
      </c>
      <c r="K105" s="33">
        <v>0</v>
      </c>
      <c r="L105">
        <v>0</v>
      </c>
      <c r="M105">
        <v>0</v>
      </c>
      <c r="N105">
        <v>0</v>
      </c>
      <c r="O105">
        <v>0</v>
      </c>
      <c r="P105">
        <v>6691152</v>
      </c>
      <c r="Q105">
        <v>100</v>
      </c>
    </row>
    <row r="106" spans="2:17" x14ac:dyDescent="0.25">
      <c r="B106">
        <v>2002</v>
      </c>
      <c r="C106">
        <v>104</v>
      </c>
      <c r="D106" t="s">
        <v>303</v>
      </c>
      <c r="E106">
        <v>12</v>
      </c>
      <c r="F106">
        <v>11</v>
      </c>
      <c r="G106">
        <v>186283706</v>
      </c>
      <c r="H106">
        <v>180123706</v>
      </c>
      <c r="I106">
        <v>6160000</v>
      </c>
      <c r="J106">
        <v>0</v>
      </c>
      <c r="K106" s="33">
        <v>0</v>
      </c>
      <c r="L106">
        <v>0</v>
      </c>
      <c r="M106">
        <v>0</v>
      </c>
      <c r="N106">
        <v>0</v>
      </c>
      <c r="O106">
        <v>0</v>
      </c>
      <c r="P106">
        <v>186283706</v>
      </c>
      <c r="Q106">
        <v>100</v>
      </c>
    </row>
    <row r="107" spans="2:17" x14ac:dyDescent="0.25">
      <c r="B107">
        <v>2002</v>
      </c>
      <c r="C107">
        <v>105</v>
      </c>
      <c r="D107" t="s">
        <v>304</v>
      </c>
      <c r="E107">
        <v>1</v>
      </c>
      <c r="F107">
        <v>9</v>
      </c>
      <c r="G107">
        <v>101459593</v>
      </c>
      <c r="H107">
        <v>101459593</v>
      </c>
      <c r="I107">
        <v>0</v>
      </c>
      <c r="J107">
        <v>0</v>
      </c>
      <c r="K107" s="33">
        <v>0</v>
      </c>
      <c r="L107">
        <v>0</v>
      </c>
      <c r="M107">
        <v>0</v>
      </c>
      <c r="N107">
        <v>0</v>
      </c>
      <c r="O107">
        <v>0</v>
      </c>
      <c r="P107">
        <v>101459593</v>
      </c>
      <c r="Q107">
        <v>100</v>
      </c>
    </row>
    <row r="108" spans="2:17" x14ac:dyDescent="0.25">
      <c r="B108">
        <v>2003</v>
      </c>
      <c r="C108">
        <v>106</v>
      </c>
      <c r="D108" t="s">
        <v>305</v>
      </c>
      <c r="E108">
        <v>2</v>
      </c>
      <c r="F108">
        <v>6</v>
      </c>
      <c r="G108">
        <v>74496260</v>
      </c>
      <c r="H108">
        <v>74496260</v>
      </c>
      <c r="I108">
        <v>0</v>
      </c>
      <c r="J108">
        <v>0</v>
      </c>
      <c r="K108" s="33">
        <v>0</v>
      </c>
      <c r="L108">
        <v>0</v>
      </c>
      <c r="M108">
        <v>0</v>
      </c>
      <c r="N108">
        <v>0</v>
      </c>
      <c r="O108">
        <v>0</v>
      </c>
      <c r="P108">
        <v>74496260</v>
      </c>
      <c r="Q108">
        <v>100</v>
      </c>
    </row>
    <row r="109" spans="2:17" x14ac:dyDescent="0.25">
      <c r="B109">
        <v>2003</v>
      </c>
      <c r="C109">
        <v>107</v>
      </c>
      <c r="D109" t="s">
        <v>306</v>
      </c>
      <c r="E109">
        <v>2</v>
      </c>
      <c r="F109">
        <v>6</v>
      </c>
      <c r="G109">
        <v>60490727</v>
      </c>
      <c r="H109">
        <v>60490727</v>
      </c>
      <c r="I109">
        <v>0</v>
      </c>
      <c r="J109">
        <v>0</v>
      </c>
      <c r="K109" s="33">
        <v>0</v>
      </c>
      <c r="L109">
        <v>0</v>
      </c>
      <c r="M109">
        <v>0</v>
      </c>
      <c r="N109">
        <v>0</v>
      </c>
      <c r="O109">
        <v>0</v>
      </c>
      <c r="P109">
        <v>60490727</v>
      </c>
      <c r="Q109">
        <v>100</v>
      </c>
    </row>
    <row r="110" spans="2:17" x14ac:dyDescent="0.25">
      <c r="B110">
        <v>2003</v>
      </c>
      <c r="C110">
        <v>108</v>
      </c>
      <c r="D110" t="s">
        <v>307</v>
      </c>
      <c r="E110">
        <v>1</v>
      </c>
      <c r="F110">
        <v>9</v>
      </c>
      <c r="G110">
        <v>34261558</v>
      </c>
      <c r="H110">
        <v>34261558</v>
      </c>
      <c r="I110">
        <v>0</v>
      </c>
      <c r="J110">
        <v>0</v>
      </c>
      <c r="K110" s="33">
        <v>0</v>
      </c>
      <c r="L110">
        <v>0</v>
      </c>
      <c r="M110">
        <v>0</v>
      </c>
      <c r="N110">
        <v>0</v>
      </c>
      <c r="O110">
        <v>0</v>
      </c>
      <c r="P110">
        <v>34261558</v>
      </c>
      <c r="Q110">
        <v>100</v>
      </c>
    </row>
    <row r="111" spans="2:17" x14ac:dyDescent="0.25">
      <c r="B111">
        <v>2003</v>
      </c>
      <c r="C111">
        <v>110</v>
      </c>
      <c r="D111" t="s">
        <v>308</v>
      </c>
      <c r="E111">
        <v>2</v>
      </c>
      <c r="F111">
        <v>6</v>
      </c>
      <c r="G111">
        <v>5251122</v>
      </c>
      <c r="H111">
        <v>5251122</v>
      </c>
      <c r="I111">
        <v>0</v>
      </c>
      <c r="J111">
        <v>0</v>
      </c>
      <c r="K111" s="33">
        <v>0</v>
      </c>
      <c r="L111">
        <v>0</v>
      </c>
      <c r="M111">
        <v>0</v>
      </c>
      <c r="N111">
        <v>0</v>
      </c>
      <c r="O111">
        <v>0</v>
      </c>
      <c r="P111">
        <v>5251122</v>
      </c>
      <c r="Q111">
        <v>100</v>
      </c>
    </row>
    <row r="112" spans="2:17" x14ac:dyDescent="0.25">
      <c r="B112">
        <v>2003</v>
      </c>
      <c r="C112">
        <v>111</v>
      </c>
      <c r="D112" t="s">
        <v>309</v>
      </c>
      <c r="E112">
        <v>3</v>
      </c>
      <c r="F112">
        <v>4</v>
      </c>
      <c r="G112">
        <v>31473587</v>
      </c>
      <c r="H112">
        <v>31473587</v>
      </c>
      <c r="I112">
        <v>0</v>
      </c>
      <c r="J112">
        <v>0</v>
      </c>
      <c r="K112" s="33">
        <v>0</v>
      </c>
      <c r="L112">
        <v>0</v>
      </c>
      <c r="M112">
        <v>0</v>
      </c>
      <c r="N112">
        <v>0</v>
      </c>
      <c r="O112">
        <v>0</v>
      </c>
      <c r="P112">
        <v>31473587</v>
      </c>
      <c r="Q112">
        <v>100</v>
      </c>
    </row>
    <row r="113" spans="2:17" x14ac:dyDescent="0.25">
      <c r="B113">
        <v>2003</v>
      </c>
      <c r="C113">
        <v>112</v>
      </c>
      <c r="D113" t="s">
        <v>310</v>
      </c>
      <c r="E113">
        <v>5</v>
      </c>
      <c r="F113">
        <v>9</v>
      </c>
      <c r="G113">
        <v>13689765</v>
      </c>
      <c r="H113">
        <v>13689765</v>
      </c>
      <c r="I113">
        <v>0</v>
      </c>
      <c r="J113">
        <v>0</v>
      </c>
      <c r="K113" s="33">
        <v>0</v>
      </c>
      <c r="L113">
        <v>0</v>
      </c>
      <c r="M113">
        <v>0</v>
      </c>
      <c r="N113">
        <v>0</v>
      </c>
      <c r="O113">
        <v>0</v>
      </c>
      <c r="P113">
        <v>13689765</v>
      </c>
      <c r="Q113">
        <v>100</v>
      </c>
    </row>
    <row r="114" spans="2:17" x14ac:dyDescent="0.25">
      <c r="B114">
        <v>2003</v>
      </c>
      <c r="C114">
        <v>113</v>
      </c>
      <c r="D114" t="s">
        <v>311</v>
      </c>
      <c r="E114">
        <v>2</v>
      </c>
      <c r="F114">
        <v>8</v>
      </c>
      <c r="G114">
        <v>35848818</v>
      </c>
      <c r="H114">
        <v>35848818</v>
      </c>
      <c r="I114">
        <v>0</v>
      </c>
      <c r="J114">
        <v>0</v>
      </c>
      <c r="K114" s="33">
        <v>0</v>
      </c>
      <c r="L114">
        <v>0</v>
      </c>
      <c r="M114">
        <v>0</v>
      </c>
      <c r="N114">
        <v>0</v>
      </c>
      <c r="O114">
        <v>0</v>
      </c>
      <c r="P114">
        <v>35848818</v>
      </c>
      <c r="Q114">
        <v>100</v>
      </c>
    </row>
    <row r="115" spans="2:17" x14ac:dyDescent="0.25">
      <c r="B115">
        <v>2003</v>
      </c>
      <c r="C115">
        <v>114</v>
      </c>
      <c r="D115" t="s">
        <v>312</v>
      </c>
      <c r="E115">
        <v>2</v>
      </c>
      <c r="F115">
        <v>0</v>
      </c>
      <c r="G115">
        <v>30550000</v>
      </c>
      <c r="H115">
        <v>30550000</v>
      </c>
      <c r="I115">
        <v>0</v>
      </c>
      <c r="J115">
        <v>0</v>
      </c>
      <c r="K115" s="33">
        <v>0</v>
      </c>
      <c r="L115">
        <v>0</v>
      </c>
      <c r="M115">
        <v>0</v>
      </c>
      <c r="N115">
        <v>0</v>
      </c>
      <c r="O115">
        <v>0</v>
      </c>
      <c r="P115">
        <v>30550000</v>
      </c>
      <c r="Q115">
        <v>100</v>
      </c>
    </row>
    <row r="116" spans="2:17" x14ac:dyDescent="0.25">
      <c r="B116">
        <v>2003</v>
      </c>
      <c r="C116">
        <v>117</v>
      </c>
      <c r="D116" t="s">
        <v>313</v>
      </c>
      <c r="E116">
        <v>2</v>
      </c>
      <c r="F116">
        <v>3</v>
      </c>
      <c r="G116">
        <v>44200000</v>
      </c>
      <c r="H116">
        <v>44200000</v>
      </c>
      <c r="I116">
        <v>0</v>
      </c>
      <c r="J116">
        <v>0</v>
      </c>
      <c r="K116" s="33">
        <v>0</v>
      </c>
      <c r="L116">
        <v>0</v>
      </c>
      <c r="M116">
        <v>0</v>
      </c>
      <c r="N116">
        <v>0</v>
      </c>
      <c r="O116">
        <v>0</v>
      </c>
      <c r="P116">
        <v>44200000</v>
      </c>
      <c r="Q116">
        <v>100</v>
      </c>
    </row>
    <row r="117" spans="2:17" x14ac:dyDescent="0.25">
      <c r="B117">
        <v>2003</v>
      </c>
      <c r="C117">
        <v>118</v>
      </c>
      <c r="D117" t="s">
        <v>314</v>
      </c>
      <c r="E117">
        <v>1</v>
      </c>
      <c r="F117">
        <v>4</v>
      </c>
      <c r="G117">
        <v>20623935</v>
      </c>
      <c r="H117">
        <v>20623935</v>
      </c>
      <c r="I117">
        <v>0</v>
      </c>
      <c r="J117">
        <v>0</v>
      </c>
      <c r="K117" s="33">
        <v>0</v>
      </c>
      <c r="L117">
        <v>0</v>
      </c>
      <c r="M117">
        <v>0</v>
      </c>
      <c r="N117">
        <v>0</v>
      </c>
      <c r="O117">
        <v>0</v>
      </c>
      <c r="P117">
        <v>20623935</v>
      </c>
      <c r="Q117">
        <v>100</v>
      </c>
    </row>
    <row r="118" spans="2:17" x14ac:dyDescent="0.25">
      <c r="B118">
        <v>2003</v>
      </c>
      <c r="C118">
        <v>122</v>
      </c>
      <c r="D118" t="s">
        <v>315</v>
      </c>
      <c r="E118">
        <v>1</v>
      </c>
      <c r="F118">
        <v>1</v>
      </c>
      <c r="G118">
        <v>10804671</v>
      </c>
      <c r="H118">
        <v>10804671</v>
      </c>
      <c r="I118">
        <v>0</v>
      </c>
      <c r="J118">
        <v>0</v>
      </c>
      <c r="K118" s="33">
        <v>0</v>
      </c>
      <c r="L118">
        <v>0</v>
      </c>
      <c r="M118">
        <v>0</v>
      </c>
      <c r="N118">
        <v>0</v>
      </c>
      <c r="O118">
        <v>0</v>
      </c>
      <c r="P118">
        <v>10804671</v>
      </c>
      <c r="Q118">
        <v>100</v>
      </c>
    </row>
    <row r="119" spans="2:17" x14ac:dyDescent="0.25">
      <c r="B119">
        <v>2003</v>
      </c>
      <c r="C119">
        <v>123</v>
      </c>
      <c r="D119" t="s">
        <v>316</v>
      </c>
      <c r="E119">
        <v>1</v>
      </c>
      <c r="F119">
        <v>5</v>
      </c>
      <c r="G119">
        <v>5298178</v>
      </c>
      <c r="H119">
        <v>5298178</v>
      </c>
      <c r="I119">
        <v>0</v>
      </c>
      <c r="J119">
        <v>0</v>
      </c>
      <c r="K119" s="33">
        <v>0</v>
      </c>
      <c r="L119">
        <v>0</v>
      </c>
      <c r="M119">
        <v>0</v>
      </c>
      <c r="N119">
        <v>0</v>
      </c>
      <c r="O119">
        <v>0</v>
      </c>
      <c r="P119">
        <v>5298178</v>
      </c>
      <c r="Q119">
        <v>100</v>
      </c>
    </row>
    <row r="120" spans="2:17" x14ac:dyDescent="0.25">
      <c r="B120">
        <v>2003</v>
      </c>
      <c r="C120">
        <v>124</v>
      </c>
      <c r="D120" t="s">
        <v>317</v>
      </c>
      <c r="E120">
        <v>1</v>
      </c>
      <c r="F120">
        <v>2</v>
      </c>
      <c r="G120">
        <v>53802631</v>
      </c>
      <c r="H120">
        <v>53802631</v>
      </c>
      <c r="I120">
        <v>0</v>
      </c>
      <c r="J120">
        <v>0</v>
      </c>
      <c r="K120" s="33">
        <v>0</v>
      </c>
      <c r="L120">
        <v>0</v>
      </c>
      <c r="M120">
        <v>0</v>
      </c>
      <c r="N120">
        <v>0</v>
      </c>
      <c r="O120">
        <v>0</v>
      </c>
      <c r="P120">
        <v>53802631</v>
      </c>
      <c r="Q120">
        <v>100</v>
      </c>
    </row>
    <row r="121" spans="2:17" x14ac:dyDescent="0.25">
      <c r="B121">
        <v>2003</v>
      </c>
      <c r="C121">
        <v>126</v>
      </c>
      <c r="D121" t="s">
        <v>318</v>
      </c>
      <c r="E121">
        <v>2</v>
      </c>
      <c r="F121">
        <v>9</v>
      </c>
      <c r="G121">
        <v>84484652</v>
      </c>
      <c r="H121">
        <v>84484652</v>
      </c>
      <c r="I121">
        <v>0</v>
      </c>
      <c r="J121">
        <v>0</v>
      </c>
      <c r="K121" s="33">
        <v>0</v>
      </c>
      <c r="L121">
        <v>0</v>
      </c>
      <c r="M121">
        <v>0</v>
      </c>
      <c r="N121">
        <v>0</v>
      </c>
      <c r="O121">
        <v>0</v>
      </c>
      <c r="P121">
        <v>84484652</v>
      </c>
      <c r="Q121">
        <v>100</v>
      </c>
    </row>
    <row r="122" spans="2:17" x14ac:dyDescent="0.25">
      <c r="B122">
        <v>2003</v>
      </c>
      <c r="C122">
        <v>127</v>
      </c>
      <c r="D122" t="s">
        <v>319</v>
      </c>
      <c r="E122">
        <v>1</v>
      </c>
      <c r="F122">
        <v>6</v>
      </c>
      <c r="G122">
        <v>71256073</v>
      </c>
      <c r="H122">
        <v>71256073</v>
      </c>
      <c r="I122">
        <v>0</v>
      </c>
      <c r="J122">
        <v>0</v>
      </c>
      <c r="K122" s="33">
        <v>0</v>
      </c>
      <c r="L122">
        <v>0</v>
      </c>
      <c r="M122">
        <v>0</v>
      </c>
      <c r="N122">
        <v>0</v>
      </c>
      <c r="O122">
        <v>0</v>
      </c>
      <c r="P122">
        <v>71256073</v>
      </c>
      <c r="Q122">
        <v>100</v>
      </c>
    </row>
    <row r="123" spans="2:17" x14ac:dyDescent="0.25">
      <c r="B123">
        <v>2003</v>
      </c>
      <c r="C123">
        <v>128</v>
      </c>
      <c r="D123" t="s">
        <v>320</v>
      </c>
      <c r="E123">
        <v>2</v>
      </c>
      <c r="F123">
        <v>6</v>
      </c>
      <c r="G123">
        <v>66451196</v>
      </c>
      <c r="H123">
        <v>66451196</v>
      </c>
      <c r="I123">
        <v>0</v>
      </c>
      <c r="J123">
        <v>0</v>
      </c>
      <c r="K123" s="33">
        <v>0</v>
      </c>
      <c r="L123">
        <v>0</v>
      </c>
      <c r="M123">
        <v>0</v>
      </c>
      <c r="N123">
        <v>0</v>
      </c>
      <c r="O123">
        <v>0</v>
      </c>
      <c r="P123">
        <v>66451196</v>
      </c>
      <c r="Q123">
        <v>100</v>
      </c>
    </row>
    <row r="124" spans="2:17" x14ac:dyDescent="0.25">
      <c r="B124">
        <v>2003</v>
      </c>
      <c r="C124">
        <v>130</v>
      </c>
      <c r="D124" t="s">
        <v>321</v>
      </c>
      <c r="E124">
        <v>5</v>
      </c>
      <c r="F124">
        <v>11</v>
      </c>
      <c r="G124">
        <v>91744120</v>
      </c>
      <c r="H124">
        <v>91744120</v>
      </c>
      <c r="I124">
        <v>0</v>
      </c>
      <c r="J124">
        <v>0</v>
      </c>
      <c r="K124" s="33">
        <v>0</v>
      </c>
      <c r="L124">
        <v>0</v>
      </c>
      <c r="M124">
        <v>0</v>
      </c>
      <c r="N124">
        <v>0</v>
      </c>
      <c r="O124">
        <v>0</v>
      </c>
      <c r="P124">
        <v>91744120</v>
      </c>
      <c r="Q124">
        <v>100</v>
      </c>
    </row>
    <row r="125" spans="2:17" x14ac:dyDescent="0.25">
      <c r="B125">
        <v>2004</v>
      </c>
      <c r="C125">
        <v>132</v>
      </c>
      <c r="D125" t="s">
        <v>322</v>
      </c>
      <c r="E125">
        <v>1</v>
      </c>
      <c r="F125">
        <v>4</v>
      </c>
      <c r="G125">
        <v>109168000</v>
      </c>
      <c r="H125">
        <v>109168000</v>
      </c>
      <c r="I125">
        <v>0</v>
      </c>
      <c r="J125">
        <v>0</v>
      </c>
      <c r="K125" s="33">
        <v>0</v>
      </c>
      <c r="L125">
        <v>0</v>
      </c>
      <c r="M125">
        <v>0</v>
      </c>
      <c r="N125">
        <v>0</v>
      </c>
      <c r="O125">
        <v>0</v>
      </c>
      <c r="P125">
        <v>109168000</v>
      </c>
      <c r="Q125">
        <v>100</v>
      </c>
    </row>
    <row r="126" spans="2:17" x14ac:dyDescent="0.25">
      <c r="B126">
        <v>2004</v>
      </c>
      <c r="C126">
        <v>136</v>
      </c>
      <c r="D126" t="s">
        <v>323</v>
      </c>
      <c r="E126">
        <v>1</v>
      </c>
      <c r="F126">
        <v>1</v>
      </c>
      <c r="G126">
        <v>6801712</v>
      </c>
      <c r="H126">
        <v>6801712</v>
      </c>
      <c r="I126">
        <v>0</v>
      </c>
      <c r="J126">
        <v>0</v>
      </c>
      <c r="K126" s="33">
        <v>0</v>
      </c>
      <c r="L126">
        <v>0</v>
      </c>
      <c r="M126">
        <v>0</v>
      </c>
      <c r="N126">
        <v>0</v>
      </c>
      <c r="O126">
        <v>0</v>
      </c>
      <c r="P126">
        <v>6801712</v>
      </c>
      <c r="Q126">
        <v>100</v>
      </c>
    </row>
    <row r="127" spans="2:17" x14ac:dyDescent="0.25">
      <c r="B127">
        <v>2004</v>
      </c>
      <c r="C127">
        <v>138</v>
      </c>
      <c r="D127" t="s">
        <v>324</v>
      </c>
      <c r="E127">
        <v>1</v>
      </c>
      <c r="F127">
        <v>1</v>
      </c>
      <c r="G127">
        <v>8957650</v>
      </c>
      <c r="H127">
        <v>8957650</v>
      </c>
      <c r="I127">
        <v>0</v>
      </c>
      <c r="J127">
        <v>0</v>
      </c>
      <c r="K127" s="33">
        <v>0</v>
      </c>
      <c r="L127">
        <v>0</v>
      </c>
      <c r="M127">
        <v>0</v>
      </c>
      <c r="N127">
        <v>0</v>
      </c>
      <c r="O127">
        <v>0</v>
      </c>
      <c r="P127">
        <v>8957650</v>
      </c>
      <c r="Q127">
        <v>100</v>
      </c>
    </row>
    <row r="128" spans="2:17" x14ac:dyDescent="0.25">
      <c r="B128">
        <v>2004</v>
      </c>
      <c r="C128">
        <v>139</v>
      </c>
      <c r="D128" t="s">
        <v>325</v>
      </c>
      <c r="E128">
        <v>2</v>
      </c>
      <c r="F128">
        <v>5</v>
      </c>
      <c r="G128">
        <v>11971229</v>
      </c>
      <c r="H128">
        <v>11971229</v>
      </c>
      <c r="I128">
        <v>0</v>
      </c>
      <c r="J128">
        <v>0</v>
      </c>
      <c r="K128" s="33">
        <v>0</v>
      </c>
      <c r="L128">
        <v>0</v>
      </c>
      <c r="M128">
        <v>0</v>
      </c>
      <c r="N128">
        <v>0</v>
      </c>
      <c r="O128">
        <v>0</v>
      </c>
      <c r="P128">
        <v>11971229</v>
      </c>
      <c r="Q128">
        <v>100</v>
      </c>
    </row>
    <row r="129" spans="2:17" x14ac:dyDescent="0.25">
      <c r="B129">
        <v>2004</v>
      </c>
      <c r="C129">
        <v>140</v>
      </c>
      <c r="D129" t="s">
        <v>326</v>
      </c>
      <c r="E129">
        <v>0</v>
      </c>
      <c r="F129">
        <v>10</v>
      </c>
      <c r="G129">
        <v>13077089</v>
      </c>
      <c r="H129">
        <v>13077089</v>
      </c>
      <c r="I129">
        <v>0</v>
      </c>
      <c r="J129">
        <v>0</v>
      </c>
      <c r="K129" s="33">
        <v>0</v>
      </c>
      <c r="L129">
        <v>0</v>
      </c>
      <c r="M129">
        <v>0</v>
      </c>
      <c r="N129">
        <v>0</v>
      </c>
      <c r="O129">
        <v>0</v>
      </c>
      <c r="P129">
        <v>13077089</v>
      </c>
      <c r="Q129">
        <v>100</v>
      </c>
    </row>
    <row r="130" spans="2:17" x14ac:dyDescent="0.25">
      <c r="B130">
        <v>2004</v>
      </c>
      <c r="C130">
        <v>141</v>
      </c>
      <c r="D130" t="s">
        <v>327</v>
      </c>
      <c r="E130">
        <v>0</v>
      </c>
      <c r="F130">
        <v>11</v>
      </c>
      <c r="G130">
        <v>11624579</v>
      </c>
      <c r="H130">
        <v>11624579</v>
      </c>
      <c r="I130">
        <v>0</v>
      </c>
      <c r="J130">
        <v>0</v>
      </c>
      <c r="K130" s="33">
        <v>0</v>
      </c>
      <c r="L130">
        <v>0</v>
      </c>
      <c r="M130">
        <v>0</v>
      </c>
      <c r="N130">
        <v>0</v>
      </c>
      <c r="O130">
        <v>0</v>
      </c>
      <c r="P130">
        <v>11624579</v>
      </c>
      <c r="Q130">
        <v>100</v>
      </c>
    </row>
    <row r="131" spans="2:17" x14ac:dyDescent="0.25">
      <c r="B131">
        <v>2004</v>
      </c>
      <c r="C131">
        <v>142</v>
      </c>
      <c r="D131" t="s">
        <v>328</v>
      </c>
      <c r="E131">
        <v>1</v>
      </c>
      <c r="F131">
        <v>7</v>
      </c>
      <c r="G131">
        <v>41683737</v>
      </c>
      <c r="H131">
        <v>41683737</v>
      </c>
      <c r="I131">
        <v>0</v>
      </c>
      <c r="J131">
        <v>0</v>
      </c>
      <c r="K131" s="33">
        <v>0</v>
      </c>
      <c r="L131">
        <v>0</v>
      </c>
      <c r="M131">
        <v>0</v>
      </c>
      <c r="N131">
        <v>0</v>
      </c>
      <c r="O131">
        <v>0</v>
      </c>
      <c r="P131">
        <v>41683737</v>
      </c>
      <c r="Q131">
        <v>100</v>
      </c>
    </row>
    <row r="132" spans="2:17" x14ac:dyDescent="0.25">
      <c r="B132">
        <v>2004</v>
      </c>
      <c r="C132">
        <v>143</v>
      </c>
      <c r="D132" t="s">
        <v>329</v>
      </c>
      <c r="E132">
        <v>1</v>
      </c>
      <c r="F132">
        <v>5</v>
      </c>
      <c r="G132">
        <v>80538521</v>
      </c>
      <c r="H132">
        <v>80538521</v>
      </c>
      <c r="I132">
        <v>0</v>
      </c>
      <c r="J132">
        <v>0</v>
      </c>
      <c r="K132" s="33">
        <v>0</v>
      </c>
      <c r="L132">
        <v>0</v>
      </c>
      <c r="M132">
        <v>0</v>
      </c>
      <c r="N132">
        <v>0</v>
      </c>
      <c r="O132">
        <v>0</v>
      </c>
      <c r="P132">
        <v>80538521</v>
      </c>
      <c r="Q132">
        <v>100</v>
      </c>
    </row>
    <row r="133" spans="2:17" x14ac:dyDescent="0.25">
      <c r="B133">
        <v>2004</v>
      </c>
      <c r="C133">
        <v>144</v>
      </c>
      <c r="D133" t="s">
        <v>330</v>
      </c>
      <c r="E133">
        <v>1</v>
      </c>
      <c r="F133">
        <v>9</v>
      </c>
      <c r="G133">
        <v>55307885</v>
      </c>
      <c r="H133">
        <v>55307885</v>
      </c>
      <c r="I133">
        <v>0</v>
      </c>
      <c r="J133">
        <v>0</v>
      </c>
      <c r="K133" s="33">
        <v>0</v>
      </c>
      <c r="L133">
        <v>0</v>
      </c>
      <c r="M133">
        <v>0</v>
      </c>
      <c r="N133">
        <v>0</v>
      </c>
      <c r="O133">
        <v>0</v>
      </c>
      <c r="P133">
        <v>55307885</v>
      </c>
      <c r="Q133">
        <v>100</v>
      </c>
    </row>
    <row r="134" spans="2:17" x14ac:dyDescent="0.25">
      <c r="B134">
        <v>2005</v>
      </c>
      <c r="C134">
        <v>146</v>
      </c>
      <c r="D134" t="s">
        <v>331</v>
      </c>
      <c r="E134">
        <v>7</v>
      </c>
      <c r="F134">
        <v>3</v>
      </c>
      <c r="G134">
        <v>1250000000</v>
      </c>
      <c r="H134">
        <v>1250000000</v>
      </c>
      <c r="I134">
        <v>0</v>
      </c>
      <c r="J134">
        <v>0</v>
      </c>
      <c r="K134" s="33">
        <v>0</v>
      </c>
      <c r="L134">
        <v>0</v>
      </c>
      <c r="M134">
        <v>0</v>
      </c>
      <c r="N134">
        <v>0</v>
      </c>
      <c r="O134">
        <v>0</v>
      </c>
      <c r="P134">
        <v>1250000000</v>
      </c>
      <c r="Q134">
        <v>100</v>
      </c>
    </row>
    <row r="135" spans="2:17" x14ac:dyDescent="0.25">
      <c r="B135">
        <v>2005</v>
      </c>
      <c r="C135">
        <v>147</v>
      </c>
      <c r="D135" t="s">
        <v>332</v>
      </c>
      <c r="E135">
        <v>2</v>
      </c>
      <c r="F135">
        <v>9</v>
      </c>
      <c r="G135">
        <v>174300000</v>
      </c>
      <c r="H135">
        <v>174300000</v>
      </c>
      <c r="I135">
        <v>0</v>
      </c>
      <c r="J135">
        <v>0</v>
      </c>
      <c r="K135" s="33">
        <v>0</v>
      </c>
      <c r="L135">
        <v>0</v>
      </c>
      <c r="M135">
        <v>0</v>
      </c>
      <c r="N135">
        <v>0</v>
      </c>
      <c r="O135">
        <v>0</v>
      </c>
      <c r="P135">
        <v>174300000</v>
      </c>
      <c r="Q135">
        <v>100</v>
      </c>
    </row>
    <row r="136" spans="2:17" x14ac:dyDescent="0.25">
      <c r="B136">
        <v>2005</v>
      </c>
      <c r="C136">
        <v>148</v>
      </c>
      <c r="D136" t="s">
        <v>333</v>
      </c>
      <c r="E136">
        <v>1</v>
      </c>
      <c r="F136">
        <v>1</v>
      </c>
      <c r="G136">
        <v>27623242</v>
      </c>
      <c r="H136">
        <v>27623242</v>
      </c>
      <c r="I136">
        <v>0</v>
      </c>
      <c r="J136">
        <v>0</v>
      </c>
      <c r="K136" s="33">
        <v>0</v>
      </c>
      <c r="L136">
        <v>0</v>
      </c>
      <c r="M136">
        <v>0</v>
      </c>
      <c r="N136">
        <v>0</v>
      </c>
      <c r="O136">
        <v>0</v>
      </c>
      <c r="P136">
        <v>27623242</v>
      </c>
      <c r="Q136">
        <v>100</v>
      </c>
    </row>
    <row r="137" spans="2:17" x14ac:dyDescent="0.25">
      <c r="B137">
        <v>2005</v>
      </c>
      <c r="C137">
        <v>149</v>
      </c>
      <c r="D137" t="s">
        <v>334</v>
      </c>
      <c r="E137">
        <v>1</v>
      </c>
      <c r="F137">
        <v>0</v>
      </c>
      <c r="G137">
        <v>44772268</v>
      </c>
      <c r="H137">
        <v>44772268</v>
      </c>
      <c r="I137">
        <v>0</v>
      </c>
      <c r="J137">
        <v>0</v>
      </c>
      <c r="K137" s="33">
        <v>0</v>
      </c>
      <c r="L137">
        <v>0</v>
      </c>
      <c r="M137">
        <v>0</v>
      </c>
      <c r="N137">
        <v>0</v>
      </c>
      <c r="O137">
        <v>0</v>
      </c>
      <c r="P137">
        <v>44772268</v>
      </c>
      <c r="Q137">
        <v>100</v>
      </c>
    </row>
    <row r="138" spans="2:17" x14ac:dyDescent="0.25">
      <c r="B138">
        <v>2005</v>
      </c>
      <c r="C138">
        <v>150</v>
      </c>
      <c r="D138" t="s">
        <v>335</v>
      </c>
      <c r="E138">
        <v>1</v>
      </c>
      <c r="F138">
        <v>3</v>
      </c>
      <c r="G138">
        <v>47407338</v>
      </c>
      <c r="H138">
        <v>47407338</v>
      </c>
      <c r="I138">
        <v>0</v>
      </c>
      <c r="J138">
        <v>0</v>
      </c>
      <c r="K138" s="33">
        <v>0</v>
      </c>
      <c r="L138">
        <v>0</v>
      </c>
      <c r="M138">
        <v>0</v>
      </c>
      <c r="N138">
        <v>0</v>
      </c>
      <c r="O138">
        <v>0</v>
      </c>
      <c r="P138">
        <v>47407338</v>
      </c>
      <c r="Q138">
        <v>100</v>
      </c>
    </row>
    <row r="139" spans="2:17" x14ac:dyDescent="0.25">
      <c r="B139">
        <v>2005</v>
      </c>
      <c r="C139">
        <v>151</v>
      </c>
      <c r="D139" t="s">
        <v>336</v>
      </c>
      <c r="E139">
        <v>2</v>
      </c>
      <c r="F139">
        <v>11</v>
      </c>
      <c r="G139">
        <v>15505301</v>
      </c>
      <c r="H139">
        <v>15505301</v>
      </c>
      <c r="I139">
        <v>0</v>
      </c>
      <c r="J139">
        <v>0</v>
      </c>
      <c r="K139" s="33">
        <v>0</v>
      </c>
      <c r="L139">
        <v>0</v>
      </c>
      <c r="M139">
        <v>0</v>
      </c>
      <c r="N139">
        <v>0</v>
      </c>
      <c r="O139">
        <v>0</v>
      </c>
      <c r="P139">
        <v>15505301</v>
      </c>
      <c r="Q139">
        <v>100</v>
      </c>
    </row>
    <row r="140" spans="2:17" x14ac:dyDescent="0.25">
      <c r="B140">
        <v>2005</v>
      </c>
      <c r="C140">
        <v>152</v>
      </c>
      <c r="D140" t="s">
        <v>337</v>
      </c>
      <c r="E140">
        <v>3</v>
      </c>
      <c r="F140">
        <v>1</v>
      </c>
      <c r="G140">
        <v>60690950</v>
      </c>
      <c r="H140">
        <v>60690950</v>
      </c>
      <c r="I140">
        <v>0</v>
      </c>
      <c r="J140">
        <v>0</v>
      </c>
      <c r="K140" s="33">
        <v>0</v>
      </c>
      <c r="L140">
        <v>0</v>
      </c>
      <c r="M140">
        <v>0</v>
      </c>
      <c r="N140">
        <v>0</v>
      </c>
      <c r="O140">
        <v>0</v>
      </c>
      <c r="P140">
        <v>60690950</v>
      </c>
      <c r="Q140">
        <v>100</v>
      </c>
    </row>
    <row r="141" spans="2:17" x14ac:dyDescent="0.25">
      <c r="B141">
        <v>2005</v>
      </c>
      <c r="C141">
        <v>156</v>
      </c>
      <c r="D141" t="s">
        <v>338</v>
      </c>
      <c r="E141">
        <v>4</v>
      </c>
      <c r="F141">
        <v>0</v>
      </c>
      <c r="G141">
        <v>16899027</v>
      </c>
      <c r="H141">
        <v>16899027</v>
      </c>
      <c r="I141">
        <v>0</v>
      </c>
      <c r="J141">
        <v>0</v>
      </c>
      <c r="K141" s="33">
        <v>0</v>
      </c>
      <c r="L141">
        <v>0</v>
      </c>
      <c r="M141">
        <v>0</v>
      </c>
      <c r="N141">
        <v>0</v>
      </c>
      <c r="O141">
        <v>0</v>
      </c>
      <c r="P141">
        <v>16899027</v>
      </c>
      <c r="Q141">
        <v>100</v>
      </c>
    </row>
    <row r="142" spans="2:17" x14ac:dyDescent="0.25">
      <c r="B142">
        <v>2005</v>
      </c>
      <c r="C142">
        <v>157</v>
      </c>
      <c r="D142" t="s">
        <v>339</v>
      </c>
      <c r="E142">
        <v>2</v>
      </c>
      <c r="F142">
        <v>9</v>
      </c>
      <c r="G142">
        <v>152164329</v>
      </c>
      <c r="H142">
        <v>152164329</v>
      </c>
      <c r="I142">
        <v>0</v>
      </c>
      <c r="J142">
        <v>0</v>
      </c>
      <c r="K142" s="33">
        <v>0</v>
      </c>
      <c r="L142">
        <v>0</v>
      </c>
      <c r="M142">
        <v>0</v>
      </c>
      <c r="N142">
        <v>0</v>
      </c>
      <c r="O142">
        <v>0</v>
      </c>
      <c r="P142">
        <v>152164329</v>
      </c>
      <c r="Q142">
        <v>100</v>
      </c>
    </row>
    <row r="143" spans="2:17" x14ac:dyDescent="0.25">
      <c r="B143">
        <v>2005</v>
      </c>
      <c r="C143">
        <v>158</v>
      </c>
      <c r="D143" t="s">
        <v>340</v>
      </c>
      <c r="E143">
        <v>1</v>
      </c>
      <c r="F143">
        <v>4</v>
      </c>
      <c r="G143">
        <v>13185000</v>
      </c>
      <c r="H143">
        <v>13185000</v>
      </c>
      <c r="I143">
        <v>0</v>
      </c>
      <c r="J143">
        <v>0</v>
      </c>
      <c r="K143" s="33">
        <v>0</v>
      </c>
      <c r="L143">
        <v>0</v>
      </c>
      <c r="M143">
        <v>0</v>
      </c>
      <c r="N143">
        <v>0</v>
      </c>
      <c r="O143">
        <v>0</v>
      </c>
      <c r="P143">
        <v>13185000</v>
      </c>
      <c r="Q143">
        <v>100</v>
      </c>
    </row>
    <row r="144" spans="2:17" x14ac:dyDescent="0.25">
      <c r="B144">
        <v>2005</v>
      </c>
      <c r="C144">
        <v>159</v>
      </c>
      <c r="D144" t="s">
        <v>341</v>
      </c>
      <c r="E144">
        <v>1</v>
      </c>
      <c r="F144">
        <v>0</v>
      </c>
      <c r="G144">
        <v>4496251</v>
      </c>
      <c r="H144">
        <v>4496251</v>
      </c>
      <c r="I144">
        <v>0</v>
      </c>
      <c r="J144">
        <v>0</v>
      </c>
      <c r="K144" s="33">
        <v>0</v>
      </c>
      <c r="L144">
        <v>0</v>
      </c>
      <c r="M144">
        <v>0</v>
      </c>
      <c r="N144">
        <v>0</v>
      </c>
      <c r="O144">
        <v>0</v>
      </c>
      <c r="P144">
        <v>4496251</v>
      </c>
      <c r="Q144">
        <v>100</v>
      </c>
    </row>
    <row r="145" spans="2:17" x14ac:dyDescent="0.25">
      <c r="B145">
        <v>2005</v>
      </c>
      <c r="C145">
        <v>160</v>
      </c>
      <c r="D145" t="s">
        <v>342</v>
      </c>
      <c r="E145">
        <v>0</v>
      </c>
      <c r="F145">
        <v>7</v>
      </c>
      <c r="G145">
        <v>1085000</v>
      </c>
      <c r="H145">
        <v>1085000</v>
      </c>
      <c r="I145">
        <v>0</v>
      </c>
      <c r="J145">
        <v>0</v>
      </c>
      <c r="K145" s="33">
        <v>0</v>
      </c>
      <c r="L145">
        <v>0</v>
      </c>
      <c r="M145">
        <v>0</v>
      </c>
      <c r="N145">
        <v>0</v>
      </c>
      <c r="O145">
        <v>0</v>
      </c>
      <c r="P145">
        <v>1085000</v>
      </c>
      <c r="Q145">
        <v>100</v>
      </c>
    </row>
    <row r="146" spans="2:17" x14ac:dyDescent="0.25">
      <c r="B146">
        <v>2005</v>
      </c>
      <c r="C146">
        <v>161</v>
      </c>
      <c r="D146" t="s">
        <v>343</v>
      </c>
      <c r="E146">
        <v>1</v>
      </c>
      <c r="F146">
        <v>2</v>
      </c>
      <c r="G146">
        <v>4225000</v>
      </c>
      <c r="H146">
        <v>4225000</v>
      </c>
      <c r="I146">
        <v>0</v>
      </c>
      <c r="J146">
        <v>0</v>
      </c>
      <c r="K146" s="33">
        <v>0</v>
      </c>
      <c r="L146">
        <v>0</v>
      </c>
      <c r="M146">
        <v>0</v>
      </c>
      <c r="N146">
        <v>0</v>
      </c>
      <c r="O146">
        <v>0</v>
      </c>
      <c r="P146">
        <v>4225000</v>
      </c>
      <c r="Q146">
        <v>100</v>
      </c>
    </row>
    <row r="147" spans="2:17" x14ac:dyDescent="0.25">
      <c r="B147">
        <v>2005</v>
      </c>
      <c r="C147">
        <v>162</v>
      </c>
      <c r="D147" t="s">
        <v>344</v>
      </c>
      <c r="E147">
        <v>1</v>
      </c>
      <c r="F147">
        <v>10</v>
      </c>
      <c r="G147">
        <v>1895000</v>
      </c>
      <c r="H147">
        <v>1895000</v>
      </c>
      <c r="I147">
        <v>0</v>
      </c>
      <c r="J147">
        <v>0</v>
      </c>
      <c r="K147" s="33">
        <v>0</v>
      </c>
      <c r="L147">
        <v>0</v>
      </c>
      <c r="M147">
        <v>0</v>
      </c>
      <c r="N147">
        <v>0</v>
      </c>
      <c r="O147">
        <v>0</v>
      </c>
      <c r="P147">
        <v>1895000</v>
      </c>
      <c r="Q147">
        <v>100</v>
      </c>
    </row>
    <row r="148" spans="2:17" x14ac:dyDescent="0.25">
      <c r="B148">
        <v>2005</v>
      </c>
      <c r="C148">
        <v>163</v>
      </c>
      <c r="D148" t="s">
        <v>345</v>
      </c>
      <c r="E148">
        <v>1</v>
      </c>
      <c r="F148">
        <v>5</v>
      </c>
      <c r="G148">
        <v>15643084</v>
      </c>
      <c r="H148">
        <v>15643084</v>
      </c>
      <c r="I148">
        <v>0</v>
      </c>
      <c r="J148">
        <v>0</v>
      </c>
      <c r="K148" s="33">
        <v>0</v>
      </c>
      <c r="L148">
        <v>0</v>
      </c>
      <c r="M148">
        <v>0</v>
      </c>
      <c r="N148">
        <v>0</v>
      </c>
      <c r="O148">
        <v>0</v>
      </c>
      <c r="P148">
        <v>15643084</v>
      </c>
      <c r="Q148">
        <v>100</v>
      </c>
    </row>
    <row r="149" spans="2:17" x14ac:dyDescent="0.25">
      <c r="B149">
        <v>2005</v>
      </c>
      <c r="C149">
        <v>164</v>
      </c>
      <c r="D149" t="s">
        <v>346</v>
      </c>
      <c r="E149">
        <v>1</v>
      </c>
      <c r="F149">
        <v>4</v>
      </c>
      <c r="G149">
        <v>39040504</v>
      </c>
      <c r="H149">
        <v>39040504</v>
      </c>
      <c r="I149">
        <v>0</v>
      </c>
      <c r="J149">
        <v>0</v>
      </c>
      <c r="K149" s="33">
        <v>0</v>
      </c>
      <c r="L149">
        <v>0</v>
      </c>
      <c r="M149">
        <v>0</v>
      </c>
      <c r="N149">
        <v>0</v>
      </c>
      <c r="O149">
        <v>0</v>
      </c>
      <c r="P149">
        <v>39040504</v>
      </c>
      <c r="Q149">
        <v>100</v>
      </c>
    </row>
    <row r="150" spans="2:17" x14ac:dyDescent="0.25">
      <c r="B150">
        <v>2005</v>
      </c>
      <c r="C150">
        <v>165</v>
      </c>
      <c r="D150" t="s">
        <v>347</v>
      </c>
      <c r="E150">
        <v>1</v>
      </c>
      <c r="F150">
        <v>5</v>
      </c>
      <c r="G150">
        <v>5829346</v>
      </c>
      <c r="H150">
        <v>5829346</v>
      </c>
      <c r="I150">
        <v>0</v>
      </c>
      <c r="J150">
        <v>0</v>
      </c>
      <c r="K150" s="33">
        <v>0</v>
      </c>
      <c r="L150">
        <v>0</v>
      </c>
      <c r="M150">
        <v>0</v>
      </c>
      <c r="N150">
        <v>0</v>
      </c>
      <c r="O150">
        <v>0</v>
      </c>
      <c r="P150">
        <v>5829346</v>
      </c>
      <c r="Q150">
        <v>100</v>
      </c>
    </row>
    <row r="151" spans="2:17" x14ac:dyDescent="0.25">
      <c r="B151">
        <v>2005</v>
      </c>
      <c r="C151">
        <v>166</v>
      </c>
      <c r="D151" t="s">
        <v>348</v>
      </c>
      <c r="E151">
        <v>3</v>
      </c>
      <c r="F151">
        <v>3</v>
      </c>
      <c r="G151">
        <v>60664337</v>
      </c>
      <c r="H151">
        <v>60664337</v>
      </c>
      <c r="I151">
        <v>0</v>
      </c>
      <c r="J151">
        <v>0</v>
      </c>
      <c r="K151" s="33">
        <v>0</v>
      </c>
      <c r="L151">
        <v>0</v>
      </c>
      <c r="M151">
        <v>0</v>
      </c>
      <c r="N151">
        <v>0</v>
      </c>
      <c r="O151">
        <v>0</v>
      </c>
      <c r="P151">
        <v>60664337</v>
      </c>
      <c r="Q151">
        <v>100</v>
      </c>
    </row>
    <row r="152" spans="2:17" x14ac:dyDescent="0.25">
      <c r="B152">
        <v>2005</v>
      </c>
      <c r="C152">
        <v>167</v>
      </c>
      <c r="D152" t="s">
        <v>349</v>
      </c>
      <c r="E152">
        <v>2</v>
      </c>
      <c r="F152">
        <v>10</v>
      </c>
      <c r="G152">
        <v>144149995</v>
      </c>
      <c r="H152">
        <v>144149995</v>
      </c>
      <c r="I152">
        <v>0</v>
      </c>
      <c r="J152">
        <v>0</v>
      </c>
      <c r="K152" s="33">
        <v>0</v>
      </c>
      <c r="L152">
        <v>0</v>
      </c>
      <c r="M152">
        <v>0</v>
      </c>
      <c r="N152">
        <v>0</v>
      </c>
      <c r="O152">
        <v>0</v>
      </c>
      <c r="P152">
        <v>144149995</v>
      </c>
      <c r="Q152">
        <v>100</v>
      </c>
    </row>
    <row r="153" spans="2:17" x14ac:dyDescent="0.25">
      <c r="B153">
        <v>2005</v>
      </c>
      <c r="C153">
        <v>168</v>
      </c>
      <c r="D153" t="s">
        <v>350</v>
      </c>
      <c r="E153">
        <v>1</v>
      </c>
      <c r="F153">
        <v>4</v>
      </c>
      <c r="G153">
        <v>32762248</v>
      </c>
      <c r="H153">
        <v>32762248</v>
      </c>
      <c r="I153">
        <v>0</v>
      </c>
      <c r="J153">
        <v>0</v>
      </c>
      <c r="K153" s="33">
        <v>0</v>
      </c>
      <c r="L153">
        <v>0</v>
      </c>
      <c r="M153">
        <v>0</v>
      </c>
      <c r="N153">
        <v>0</v>
      </c>
      <c r="O153">
        <v>0</v>
      </c>
      <c r="P153">
        <v>32762248</v>
      </c>
      <c r="Q153">
        <v>100</v>
      </c>
    </row>
    <row r="154" spans="2:17" x14ac:dyDescent="0.25">
      <c r="B154">
        <v>2005</v>
      </c>
      <c r="C154">
        <v>170</v>
      </c>
      <c r="D154" t="s">
        <v>351</v>
      </c>
      <c r="E154">
        <v>1</v>
      </c>
      <c r="F154">
        <v>5</v>
      </c>
      <c r="G154">
        <v>79870301</v>
      </c>
      <c r="H154">
        <v>79870301</v>
      </c>
      <c r="I154">
        <v>0</v>
      </c>
      <c r="J154">
        <v>0</v>
      </c>
      <c r="K154" s="33">
        <v>0</v>
      </c>
      <c r="L154">
        <v>0</v>
      </c>
      <c r="M154">
        <v>0</v>
      </c>
      <c r="N154">
        <v>0</v>
      </c>
      <c r="O154">
        <v>0</v>
      </c>
      <c r="P154">
        <v>79870301</v>
      </c>
      <c r="Q154">
        <v>100</v>
      </c>
    </row>
    <row r="155" spans="2:17" x14ac:dyDescent="0.25">
      <c r="B155">
        <v>2006</v>
      </c>
      <c r="C155">
        <v>171</v>
      </c>
      <c r="D155" t="s">
        <v>114</v>
      </c>
      <c r="E155">
        <v>8</v>
      </c>
      <c r="F155">
        <v>11</v>
      </c>
      <c r="G155">
        <v>571001108</v>
      </c>
      <c r="H155">
        <v>492067711</v>
      </c>
      <c r="I155">
        <v>48533397</v>
      </c>
      <c r="J155">
        <v>28400000</v>
      </c>
      <c r="K155" s="33">
        <v>2000000</v>
      </c>
      <c r="L155">
        <v>0</v>
      </c>
      <c r="M155">
        <v>0</v>
      </c>
      <c r="N155">
        <v>0</v>
      </c>
      <c r="O155">
        <v>0</v>
      </c>
      <c r="P155">
        <v>571001108</v>
      </c>
      <c r="Q155">
        <v>100</v>
      </c>
    </row>
    <row r="156" spans="2:17" x14ac:dyDescent="0.25">
      <c r="B156">
        <v>2006</v>
      </c>
      <c r="C156">
        <v>176</v>
      </c>
      <c r="D156" t="s">
        <v>352</v>
      </c>
      <c r="E156">
        <v>1</v>
      </c>
      <c r="F156">
        <v>10</v>
      </c>
      <c r="G156">
        <v>35986091</v>
      </c>
      <c r="H156">
        <v>35986091</v>
      </c>
      <c r="I156">
        <v>0</v>
      </c>
      <c r="J156">
        <v>0</v>
      </c>
      <c r="K156" s="33">
        <v>0</v>
      </c>
      <c r="L156">
        <v>0</v>
      </c>
      <c r="M156">
        <v>0</v>
      </c>
      <c r="N156">
        <v>0</v>
      </c>
      <c r="O156">
        <v>0</v>
      </c>
      <c r="P156">
        <v>35986091</v>
      </c>
      <c r="Q156">
        <v>100</v>
      </c>
    </row>
    <row r="157" spans="2:17" x14ac:dyDescent="0.25">
      <c r="B157">
        <v>2006</v>
      </c>
      <c r="C157">
        <v>177</v>
      </c>
      <c r="D157" t="s">
        <v>353</v>
      </c>
      <c r="E157">
        <v>0</v>
      </c>
      <c r="F157">
        <v>11</v>
      </c>
      <c r="G157">
        <v>1235309</v>
      </c>
      <c r="H157">
        <v>1235309</v>
      </c>
      <c r="I157">
        <v>0</v>
      </c>
      <c r="J157">
        <v>0</v>
      </c>
      <c r="K157" s="33">
        <v>0</v>
      </c>
      <c r="L157">
        <v>0</v>
      </c>
      <c r="M157">
        <v>0</v>
      </c>
      <c r="N157">
        <v>0</v>
      </c>
      <c r="O157">
        <v>0</v>
      </c>
      <c r="P157">
        <v>1235309</v>
      </c>
      <c r="Q157">
        <v>100</v>
      </c>
    </row>
    <row r="158" spans="2:17" x14ac:dyDescent="0.25">
      <c r="B158">
        <v>2006</v>
      </c>
      <c r="C158">
        <v>181</v>
      </c>
      <c r="D158" t="s">
        <v>354</v>
      </c>
      <c r="E158">
        <v>4</v>
      </c>
      <c r="F158">
        <v>4</v>
      </c>
      <c r="G158">
        <v>644557506</v>
      </c>
      <c r="H158">
        <v>644557506</v>
      </c>
      <c r="I158">
        <v>0</v>
      </c>
      <c r="J158">
        <v>0</v>
      </c>
      <c r="K158" s="33">
        <v>0</v>
      </c>
      <c r="L158">
        <v>0</v>
      </c>
      <c r="M158">
        <v>0</v>
      </c>
      <c r="N158">
        <v>0</v>
      </c>
      <c r="O158">
        <v>0</v>
      </c>
      <c r="P158">
        <v>644557506</v>
      </c>
      <c r="Q158">
        <v>100</v>
      </c>
    </row>
    <row r="159" spans="2:17" x14ac:dyDescent="0.25">
      <c r="B159">
        <v>2006</v>
      </c>
      <c r="C159">
        <v>182</v>
      </c>
      <c r="D159" t="s">
        <v>355</v>
      </c>
      <c r="E159">
        <v>2</v>
      </c>
      <c r="F159">
        <v>3</v>
      </c>
      <c r="G159">
        <v>31950000</v>
      </c>
      <c r="H159">
        <v>31950000</v>
      </c>
      <c r="I159">
        <v>0</v>
      </c>
      <c r="J159">
        <v>0</v>
      </c>
      <c r="K159" s="33">
        <v>0</v>
      </c>
      <c r="L159">
        <v>0</v>
      </c>
      <c r="M159">
        <v>0</v>
      </c>
      <c r="N159">
        <v>0</v>
      </c>
      <c r="O159">
        <v>0</v>
      </c>
      <c r="P159">
        <v>31950000</v>
      </c>
      <c r="Q159">
        <v>100</v>
      </c>
    </row>
    <row r="160" spans="2:17" x14ac:dyDescent="0.25">
      <c r="B160">
        <v>2006</v>
      </c>
      <c r="C160">
        <v>183</v>
      </c>
      <c r="D160" t="s">
        <v>356</v>
      </c>
      <c r="E160">
        <v>1</v>
      </c>
      <c r="F160">
        <v>6</v>
      </c>
      <c r="G160">
        <v>5755000</v>
      </c>
      <c r="H160">
        <v>5755000</v>
      </c>
      <c r="I160">
        <v>0</v>
      </c>
      <c r="J160">
        <v>0</v>
      </c>
      <c r="K160" s="33">
        <v>0</v>
      </c>
      <c r="L160">
        <v>0</v>
      </c>
      <c r="M160">
        <v>0</v>
      </c>
      <c r="N160">
        <v>0</v>
      </c>
      <c r="O160">
        <v>0</v>
      </c>
      <c r="P160">
        <v>5755000</v>
      </c>
      <c r="Q160">
        <v>100</v>
      </c>
    </row>
    <row r="161" spans="2:17" x14ac:dyDescent="0.25">
      <c r="B161">
        <v>2006</v>
      </c>
      <c r="C161">
        <v>185</v>
      </c>
      <c r="D161" t="s">
        <v>357</v>
      </c>
      <c r="E161">
        <v>4</v>
      </c>
      <c r="F161">
        <v>2</v>
      </c>
      <c r="G161">
        <v>23200586</v>
      </c>
      <c r="H161">
        <v>23200586</v>
      </c>
      <c r="I161">
        <v>0</v>
      </c>
      <c r="J161">
        <v>0</v>
      </c>
      <c r="K161" s="33">
        <v>0</v>
      </c>
      <c r="L161">
        <v>0</v>
      </c>
      <c r="M161">
        <v>0</v>
      </c>
      <c r="N161">
        <v>0</v>
      </c>
      <c r="O161">
        <v>0</v>
      </c>
      <c r="P161">
        <v>23200586</v>
      </c>
      <c r="Q161">
        <v>100</v>
      </c>
    </row>
    <row r="162" spans="2:17" x14ac:dyDescent="0.25">
      <c r="B162">
        <v>2006</v>
      </c>
      <c r="C162">
        <v>188</v>
      </c>
      <c r="D162" t="s">
        <v>116</v>
      </c>
      <c r="E162">
        <v>11</v>
      </c>
      <c r="F162">
        <v>8</v>
      </c>
      <c r="G162">
        <v>281338128</v>
      </c>
      <c r="H162">
        <v>249021041</v>
      </c>
      <c r="I162">
        <v>10085920</v>
      </c>
      <c r="J162">
        <v>0</v>
      </c>
      <c r="K162" s="33">
        <v>22231167</v>
      </c>
      <c r="L162">
        <v>0</v>
      </c>
      <c r="M162">
        <v>0</v>
      </c>
      <c r="N162">
        <v>0</v>
      </c>
      <c r="O162">
        <v>0</v>
      </c>
      <c r="P162">
        <v>281338128</v>
      </c>
      <c r="Q162">
        <v>100</v>
      </c>
    </row>
    <row r="163" spans="2:17" x14ac:dyDescent="0.25">
      <c r="B163">
        <v>2006</v>
      </c>
      <c r="C163">
        <v>189</v>
      </c>
      <c r="D163" t="s">
        <v>358</v>
      </c>
      <c r="E163">
        <v>1</v>
      </c>
      <c r="F163">
        <v>7</v>
      </c>
      <c r="G163">
        <v>16044993</v>
      </c>
      <c r="H163">
        <v>16044993</v>
      </c>
      <c r="I163">
        <v>0</v>
      </c>
      <c r="J163">
        <v>0</v>
      </c>
      <c r="K163" s="33">
        <v>0</v>
      </c>
      <c r="L163">
        <v>0</v>
      </c>
      <c r="M163">
        <v>0</v>
      </c>
      <c r="N163">
        <v>0</v>
      </c>
      <c r="O163">
        <v>0</v>
      </c>
      <c r="P163">
        <v>16044993</v>
      </c>
      <c r="Q163">
        <v>100</v>
      </c>
    </row>
    <row r="164" spans="2:17" x14ac:dyDescent="0.25">
      <c r="B164">
        <v>2006</v>
      </c>
      <c r="C164">
        <v>190</v>
      </c>
      <c r="D164" t="s">
        <v>359</v>
      </c>
      <c r="E164">
        <v>7</v>
      </c>
      <c r="F164">
        <v>1</v>
      </c>
      <c r="G164">
        <v>49281744</v>
      </c>
      <c r="H164">
        <v>34378944</v>
      </c>
      <c r="I164">
        <v>14902800</v>
      </c>
      <c r="J164">
        <v>0</v>
      </c>
      <c r="K164" s="33">
        <v>0</v>
      </c>
      <c r="L164">
        <v>0</v>
      </c>
      <c r="M164">
        <v>0</v>
      </c>
      <c r="N164">
        <v>0</v>
      </c>
      <c r="O164">
        <v>0</v>
      </c>
      <c r="P164">
        <v>49281744</v>
      </c>
      <c r="Q164">
        <v>100</v>
      </c>
    </row>
    <row r="165" spans="2:17" x14ac:dyDescent="0.25">
      <c r="B165">
        <v>2006</v>
      </c>
      <c r="C165">
        <v>191</v>
      </c>
      <c r="D165" t="s">
        <v>360</v>
      </c>
      <c r="E165">
        <v>2</v>
      </c>
      <c r="F165">
        <v>5</v>
      </c>
      <c r="G165">
        <v>5473998</v>
      </c>
      <c r="H165">
        <v>5473998</v>
      </c>
      <c r="I165">
        <v>0</v>
      </c>
      <c r="J165">
        <v>0</v>
      </c>
      <c r="K165" s="33">
        <v>0</v>
      </c>
      <c r="L165">
        <v>0</v>
      </c>
      <c r="M165">
        <v>0</v>
      </c>
      <c r="N165">
        <v>0</v>
      </c>
      <c r="O165">
        <v>0</v>
      </c>
      <c r="P165">
        <v>5473998</v>
      </c>
      <c r="Q165">
        <v>100</v>
      </c>
    </row>
    <row r="166" spans="2:17" x14ac:dyDescent="0.25">
      <c r="B166">
        <v>2006</v>
      </c>
      <c r="C166">
        <v>192</v>
      </c>
      <c r="D166" t="s">
        <v>361</v>
      </c>
      <c r="E166">
        <v>6</v>
      </c>
      <c r="F166">
        <v>1</v>
      </c>
      <c r="G166">
        <v>38657277</v>
      </c>
      <c r="H166">
        <v>38657277</v>
      </c>
      <c r="I166">
        <v>0</v>
      </c>
      <c r="J166">
        <v>0</v>
      </c>
      <c r="K166" s="33">
        <v>0</v>
      </c>
      <c r="L166">
        <v>0</v>
      </c>
      <c r="M166">
        <v>0</v>
      </c>
      <c r="N166">
        <v>0</v>
      </c>
      <c r="O166">
        <v>0</v>
      </c>
      <c r="P166">
        <v>38657277</v>
      </c>
      <c r="Q166">
        <v>100</v>
      </c>
    </row>
    <row r="167" spans="2:17" x14ac:dyDescent="0.25">
      <c r="B167">
        <v>2006</v>
      </c>
      <c r="C167">
        <v>193</v>
      </c>
      <c r="D167" t="s">
        <v>362</v>
      </c>
      <c r="E167">
        <v>1</v>
      </c>
      <c r="F167">
        <v>1</v>
      </c>
      <c r="G167">
        <v>3806612</v>
      </c>
      <c r="H167">
        <v>3806612</v>
      </c>
      <c r="I167">
        <v>0</v>
      </c>
      <c r="J167">
        <v>0</v>
      </c>
      <c r="K167" s="33">
        <v>0</v>
      </c>
      <c r="L167">
        <v>0</v>
      </c>
      <c r="M167">
        <v>0</v>
      </c>
      <c r="N167">
        <v>0</v>
      </c>
      <c r="O167">
        <v>0</v>
      </c>
      <c r="P167">
        <v>3806612</v>
      </c>
      <c r="Q167">
        <v>100</v>
      </c>
    </row>
    <row r="168" spans="2:17" x14ac:dyDescent="0.25">
      <c r="B168">
        <v>2006</v>
      </c>
      <c r="C168">
        <v>194</v>
      </c>
      <c r="D168" t="s">
        <v>363</v>
      </c>
      <c r="E168">
        <v>3</v>
      </c>
      <c r="F168">
        <v>0</v>
      </c>
      <c r="G168">
        <v>39213885</v>
      </c>
      <c r="H168">
        <v>39213885</v>
      </c>
      <c r="I168">
        <v>0</v>
      </c>
      <c r="J168">
        <v>0</v>
      </c>
      <c r="K168" s="33">
        <v>0</v>
      </c>
      <c r="L168">
        <v>0</v>
      </c>
      <c r="M168">
        <v>0</v>
      </c>
      <c r="N168">
        <v>0</v>
      </c>
      <c r="O168">
        <v>0</v>
      </c>
      <c r="P168">
        <v>39213885</v>
      </c>
      <c r="Q168">
        <v>100</v>
      </c>
    </row>
    <row r="169" spans="2:17" x14ac:dyDescent="0.25">
      <c r="B169">
        <v>2006</v>
      </c>
      <c r="C169">
        <v>195</v>
      </c>
      <c r="D169" t="s">
        <v>364</v>
      </c>
      <c r="E169">
        <v>4</v>
      </c>
      <c r="F169">
        <v>6</v>
      </c>
      <c r="G169">
        <v>96751513</v>
      </c>
      <c r="H169">
        <v>96751513</v>
      </c>
      <c r="I169">
        <v>0</v>
      </c>
      <c r="J169">
        <v>0</v>
      </c>
      <c r="K169" s="33">
        <v>0</v>
      </c>
      <c r="L169">
        <v>0</v>
      </c>
      <c r="M169">
        <v>0</v>
      </c>
      <c r="N169">
        <v>0</v>
      </c>
      <c r="O169">
        <v>0</v>
      </c>
      <c r="P169">
        <v>96751513</v>
      </c>
      <c r="Q169">
        <v>100</v>
      </c>
    </row>
    <row r="170" spans="2:17" x14ac:dyDescent="0.25">
      <c r="B170">
        <v>2006</v>
      </c>
      <c r="C170">
        <v>197</v>
      </c>
      <c r="D170" t="s">
        <v>365</v>
      </c>
      <c r="E170">
        <v>1</v>
      </c>
      <c r="F170">
        <v>3</v>
      </c>
      <c r="G170">
        <v>15915494</v>
      </c>
      <c r="H170">
        <v>15915494</v>
      </c>
      <c r="I170">
        <v>0</v>
      </c>
      <c r="J170">
        <v>0</v>
      </c>
      <c r="K170" s="33">
        <v>0</v>
      </c>
      <c r="L170">
        <v>0</v>
      </c>
      <c r="M170">
        <v>0</v>
      </c>
      <c r="N170">
        <v>0</v>
      </c>
      <c r="O170">
        <v>0</v>
      </c>
      <c r="P170">
        <v>15915494</v>
      </c>
      <c r="Q170">
        <v>100</v>
      </c>
    </row>
    <row r="171" spans="2:17" x14ac:dyDescent="0.25">
      <c r="B171">
        <v>2006</v>
      </c>
      <c r="C171">
        <v>198</v>
      </c>
      <c r="D171" t="s">
        <v>366</v>
      </c>
      <c r="E171">
        <v>3</v>
      </c>
      <c r="F171">
        <v>0</v>
      </c>
      <c r="G171">
        <v>20077884</v>
      </c>
      <c r="H171">
        <v>20077884</v>
      </c>
      <c r="I171">
        <v>0</v>
      </c>
      <c r="J171">
        <v>0</v>
      </c>
      <c r="K171" s="33">
        <v>0</v>
      </c>
      <c r="L171">
        <v>0</v>
      </c>
      <c r="M171">
        <v>0</v>
      </c>
      <c r="N171">
        <v>0</v>
      </c>
      <c r="O171">
        <v>0</v>
      </c>
      <c r="P171">
        <v>20077884</v>
      </c>
      <c r="Q171">
        <v>100</v>
      </c>
    </row>
    <row r="172" spans="2:17" x14ac:dyDescent="0.25">
      <c r="B172">
        <v>2006</v>
      </c>
      <c r="C172">
        <v>199</v>
      </c>
      <c r="D172" t="s">
        <v>367</v>
      </c>
      <c r="E172">
        <v>2</v>
      </c>
      <c r="F172">
        <v>3</v>
      </c>
      <c r="G172">
        <v>15498101</v>
      </c>
      <c r="H172">
        <v>15498101</v>
      </c>
      <c r="I172">
        <v>0</v>
      </c>
      <c r="J172">
        <v>0</v>
      </c>
      <c r="K172" s="33">
        <v>0</v>
      </c>
      <c r="L172">
        <v>0</v>
      </c>
      <c r="M172">
        <v>0</v>
      </c>
      <c r="N172">
        <v>0</v>
      </c>
      <c r="O172">
        <v>0</v>
      </c>
      <c r="P172">
        <v>15498101</v>
      </c>
      <c r="Q172">
        <v>100</v>
      </c>
    </row>
    <row r="173" spans="2:17" x14ac:dyDescent="0.25">
      <c r="B173">
        <v>2006</v>
      </c>
      <c r="C173">
        <v>200</v>
      </c>
      <c r="D173" t="s">
        <v>368</v>
      </c>
      <c r="E173">
        <v>3</v>
      </c>
      <c r="F173">
        <v>6</v>
      </c>
      <c r="G173">
        <v>69792999</v>
      </c>
      <c r="H173">
        <v>69792999</v>
      </c>
      <c r="I173">
        <v>0</v>
      </c>
      <c r="J173">
        <v>0</v>
      </c>
      <c r="K173" s="33">
        <v>0</v>
      </c>
      <c r="L173">
        <v>0</v>
      </c>
      <c r="M173">
        <v>0</v>
      </c>
      <c r="N173">
        <v>0</v>
      </c>
      <c r="O173">
        <v>0</v>
      </c>
      <c r="P173">
        <v>69792999</v>
      </c>
      <c r="Q173">
        <v>100</v>
      </c>
    </row>
    <row r="174" spans="2:17" x14ac:dyDescent="0.25">
      <c r="B174">
        <v>2006</v>
      </c>
      <c r="C174">
        <v>201</v>
      </c>
      <c r="D174" t="s">
        <v>369</v>
      </c>
      <c r="E174">
        <v>5</v>
      </c>
      <c r="F174">
        <v>10</v>
      </c>
      <c r="G174">
        <v>88433911</v>
      </c>
      <c r="H174">
        <v>88433911</v>
      </c>
      <c r="I174">
        <v>0</v>
      </c>
      <c r="J174">
        <v>0</v>
      </c>
      <c r="K174" s="33">
        <v>0</v>
      </c>
      <c r="L174">
        <v>0</v>
      </c>
      <c r="M174">
        <v>0</v>
      </c>
      <c r="N174">
        <v>0</v>
      </c>
      <c r="O174">
        <v>0</v>
      </c>
      <c r="P174">
        <v>88433911</v>
      </c>
      <c r="Q174">
        <v>100</v>
      </c>
    </row>
    <row r="175" spans="2:17" x14ac:dyDescent="0.25">
      <c r="B175">
        <v>2006</v>
      </c>
      <c r="C175">
        <v>202</v>
      </c>
      <c r="D175" t="s">
        <v>370</v>
      </c>
      <c r="E175">
        <v>4</v>
      </c>
      <c r="F175">
        <v>1</v>
      </c>
      <c r="G175">
        <v>131067161</v>
      </c>
      <c r="H175">
        <v>131067161</v>
      </c>
      <c r="I175">
        <v>0</v>
      </c>
      <c r="J175">
        <v>0</v>
      </c>
      <c r="K175" s="33">
        <v>0</v>
      </c>
      <c r="L175">
        <v>0</v>
      </c>
      <c r="M175">
        <v>0</v>
      </c>
      <c r="N175">
        <v>0</v>
      </c>
      <c r="O175">
        <v>0</v>
      </c>
      <c r="P175">
        <v>131067161</v>
      </c>
      <c r="Q175">
        <v>100</v>
      </c>
    </row>
    <row r="176" spans="2:17" x14ac:dyDescent="0.25">
      <c r="B176">
        <v>2006</v>
      </c>
      <c r="C176">
        <v>203</v>
      </c>
      <c r="D176" t="s">
        <v>371</v>
      </c>
      <c r="E176">
        <v>2</v>
      </c>
      <c r="F176">
        <v>4</v>
      </c>
      <c r="G176">
        <v>36869918</v>
      </c>
      <c r="H176">
        <v>36869918</v>
      </c>
      <c r="I176">
        <v>0</v>
      </c>
      <c r="J176">
        <v>0</v>
      </c>
      <c r="K176" s="33">
        <v>0</v>
      </c>
      <c r="L176">
        <v>0</v>
      </c>
      <c r="M176">
        <v>0</v>
      </c>
      <c r="N176">
        <v>0</v>
      </c>
      <c r="O176">
        <v>0</v>
      </c>
      <c r="P176">
        <v>36869918</v>
      </c>
      <c r="Q176">
        <v>100</v>
      </c>
    </row>
    <row r="177" spans="2:17" x14ac:dyDescent="0.25">
      <c r="B177">
        <v>2006</v>
      </c>
      <c r="C177">
        <v>204</v>
      </c>
      <c r="D177" t="s">
        <v>372</v>
      </c>
      <c r="E177">
        <v>1</v>
      </c>
      <c r="F177">
        <v>7</v>
      </c>
      <c r="G177">
        <v>106478465</v>
      </c>
      <c r="H177">
        <v>106478465</v>
      </c>
      <c r="I177">
        <v>0</v>
      </c>
      <c r="J177">
        <v>0</v>
      </c>
      <c r="K177" s="33">
        <v>0</v>
      </c>
      <c r="L177">
        <v>0</v>
      </c>
      <c r="M177">
        <v>0</v>
      </c>
      <c r="N177">
        <v>0</v>
      </c>
      <c r="O177">
        <v>0</v>
      </c>
      <c r="P177">
        <v>106478465</v>
      </c>
      <c r="Q177">
        <v>100</v>
      </c>
    </row>
    <row r="178" spans="2:17" x14ac:dyDescent="0.25">
      <c r="B178">
        <v>2006</v>
      </c>
      <c r="C178">
        <v>205</v>
      </c>
      <c r="D178" t="s">
        <v>373</v>
      </c>
      <c r="E178">
        <v>2</v>
      </c>
      <c r="F178">
        <v>1</v>
      </c>
      <c r="G178">
        <v>116504036</v>
      </c>
      <c r="H178">
        <v>116504036</v>
      </c>
      <c r="I178">
        <v>0</v>
      </c>
      <c r="J178">
        <v>0</v>
      </c>
      <c r="K178" s="33">
        <v>0</v>
      </c>
      <c r="L178">
        <v>0</v>
      </c>
      <c r="M178">
        <v>0</v>
      </c>
      <c r="N178">
        <v>0</v>
      </c>
      <c r="O178">
        <v>0</v>
      </c>
      <c r="P178">
        <v>116504036</v>
      </c>
      <c r="Q178">
        <v>100</v>
      </c>
    </row>
    <row r="179" spans="2:17" x14ac:dyDescent="0.25">
      <c r="B179">
        <v>2007</v>
      </c>
      <c r="C179">
        <v>206</v>
      </c>
      <c r="D179" t="s">
        <v>374</v>
      </c>
      <c r="E179">
        <v>1</v>
      </c>
      <c r="F179">
        <v>2</v>
      </c>
      <c r="G179">
        <v>42137969</v>
      </c>
      <c r="H179">
        <v>42137969</v>
      </c>
      <c r="I179">
        <v>0</v>
      </c>
      <c r="J179">
        <v>0</v>
      </c>
      <c r="K179" s="33">
        <v>0</v>
      </c>
      <c r="L179">
        <v>0</v>
      </c>
      <c r="M179">
        <v>0</v>
      </c>
      <c r="N179">
        <v>0</v>
      </c>
      <c r="O179">
        <v>0</v>
      </c>
      <c r="P179">
        <v>42137969</v>
      </c>
      <c r="Q179">
        <v>100</v>
      </c>
    </row>
    <row r="180" spans="2:17" x14ac:dyDescent="0.25">
      <c r="B180">
        <v>2007</v>
      </c>
      <c r="C180">
        <v>207</v>
      </c>
      <c r="D180" t="s">
        <v>375</v>
      </c>
      <c r="E180">
        <v>2</v>
      </c>
      <c r="F180">
        <v>8</v>
      </c>
      <c r="G180">
        <v>47937254</v>
      </c>
      <c r="H180">
        <v>47937254</v>
      </c>
      <c r="I180">
        <v>0</v>
      </c>
      <c r="J180">
        <v>0</v>
      </c>
      <c r="K180" s="33">
        <v>0</v>
      </c>
      <c r="L180">
        <v>0</v>
      </c>
      <c r="M180">
        <v>0</v>
      </c>
      <c r="N180">
        <v>0</v>
      </c>
      <c r="O180">
        <v>0</v>
      </c>
      <c r="P180">
        <v>47937254</v>
      </c>
      <c r="Q180">
        <v>100</v>
      </c>
    </row>
    <row r="181" spans="2:17" x14ac:dyDescent="0.25">
      <c r="B181">
        <v>2007</v>
      </c>
      <c r="C181">
        <v>208</v>
      </c>
      <c r="D181" t="s">
        <v>376</v>
      </c>
      <c r="E181">
        <v>1</v>
      </c>
      <c r="F181">
        <v>1</v>
      </c>
      <c r="G181">
        <v>9390785</v>
      </c>
      <c r="H181">
        <v>9390785</v>
      </c>
      <c r="I181">
        <v>0</v>
      </c>
      <c r="J181">
        <v>0</v>
      </c>
      <c r="K181" s="33">
        <v>0</v>
      </c>
      <c r="L181">
        <v>0</v>
      </c>
      <c r="M181">
        <v>0</v>
      </c>
      <c r="N181">
        <v>0</v>
      </c>
      <c r="O181">
        <v>0</v>
      </c>
      <c r="P181">
        <v>9390785</v>
      </c>
      <c r="Q181">
        <v>100</v>
      </c>
    </row>
    <row r="182" spans="2:17" x14ac:dyDescent="0.25">
      <c r="B182">
        <v>2007</v>
      </c>
      <c r="C182">
        <v>209</v>
      </c>
      <c r="D182" t="s">
        <v>118</v>
      </c>
      <c r="E182">
        <v>12</v>
      </c>
      <c r="F182">
        <v>10</v>
      </c>
      <c r="G182">
        <v>132991000</v>
      </c>
      <c r="H182">
        <v>48470481</v>
      </c>
      <c r="I182">
        <v>0</v>
      </c>
      <c r="J182">
        <v>12000000</v>
      </c>
      <c r="K182" s="33">
        <v>566043</v>
      </c>
      <c r="L182">
        <v>0</v>
      </c>
      <c r="M182">
        <v>0</v>
      </c>
      <c r="N182">
        <v>0</v>
      </c>
      <c r="O182">
        <v>71954476</v>
      </c>
      <c r="P182">
        <v>61036524</v>
      </c>
      <c r="Q182">
        <v>45.895229000458599</v>
      </c>
    </row>
    <row r="183" spans="2:17" x14ac:dyDescent="0.25">
      <c r="B183">
        <v>2007</v>
      </c>
      <c r="C183">
        <v>210</v>
      </c>
      <c r="D183" t="s">
        <v>377</v>
      </c>
      <c r="E183">
        <v>2</v>
      </c>
      <c r="F183">
        <v>3</v>
      </c>
      <c r="G183">
        <v>138211483</v>
      </c>
      <c r="H183">
        <v>138211483</v>
      </c>
      <c r="I183">
        <v>0</v>
      </c>
      <c r="J183">
        <v>0</v>
      </c>
      <c r="K183" s="33">
        <v>0</v>
      </c>
      <c r="L183">
        <v>0</v>
      </c>
      <c r="M183">
        <v>0</v>
      </c>
      <c r="N183">
        <v>0</v>
      </c>
      <c r="O183">
        <v>0</v>
      </c>
      <c r="P183">
        <v>138211483</v>
      </c>
      <c r="Q183">
        <v>100</v>
      </c>
    </row>
    <row r="184" spans="2:17" x14ac:dyDescent="0.25">
      <c r="B184">
        <v>2007</v>
      </c>
      <c r="C184">
        <v>211</v>
      </c>
      <c r="D184" t="s">
        <v>378</v>
      </c>
      <c r="E184">
        <v>5</v>
      </c>
      <c r="F184">
        <v>2</v>
      </c>
      <c r="G184">
        <v>182381694</v>
      </c>
      <c r="H184">
        <v>182381694</v>
      </c>
      <c r="I184">
        <v>0</v>
      </c>
      <c r="J184">
        <v>0</v>
      </c>
      <c r="K184" s="33">
        <v>0</v>
      </c>
      <c r="L184">
        <v>0</v>
      </c>
      <c r="M184">
        <v>0</v>
      </c>
      <c r="N184">
        <v>0</v>
      </c>
      <c r="O184">
        <v>0</v>
      </c>
      <c r="P184">
        <v>182381694</v>
      </c>
      <c r="Q184">
        <v>100</v>
      </c>
    </row>
    <row r="185" spans="2:17" x14ac:dyDescent="0.25">
      <c r="B185">
        <v>2007</v>
      </c>
      <c r="C185">
        <v>212</v>
      </c>
      <c r="D185" t="s">
        <v>119</v>
      </c>
      <c r="E185">
        <v>6</v>
      </c>
      <c r="F185">
        <v>7</v>
      </c>
      <c r="G185">
        <v>34287000</v>
      </c>
      <c r="H185">
        <v>34287000</v>
      </c>
      <c r="I185">
        <v>0</v>
      </c>
      <c r="J185">
        <v>0</v>
      </c>
      <c r="K185" s="33">
        <v>0</v>
      </c>
      <c r="L185">
        <v>0</v>
      </c>
      <c r="M185">
        <v>0</v>
      </c>
      <c r="N185">
        <v>0</v>
      </c>
      <c r="O185">
        <v>0</v>
      </c>
      <c r="P185">
        <v>34287000</v>
      </c>
      <c r="Q185">
        <v>100</v>
      </c>
    </row>
    <row r="186" spans="2:17" x14ac:dyDescent="0.25">
      <c r="B186">
        <v>2007</v>
      </c>
      <c r="C186">
        <v>213</v>
      </c>
      <c r="D186" t="s">
        <v>379</v>
      </c>
      <c r="E186">
        <v>8</v>
      </c>
      <c r="F186">
        <v>2</v>
      </c>
      <c r="G186">
        <v>60745366</v>
      </c>
      <c r="H186">
        <v>45420428</v>
      </c>
      <c r="I186">
        <v>15324938</v>
      </c>
      <c r="J186">
        <v>0</v>
      </c>
      <c r="K186" s="33">
        <v>0</v>
      </c>
      <c r="L186">
        <v>0</v>
      </c>
      <c r="M186">
        <v>0</v>
      </c>
      <c r="N186">
        <v>0</v>
      </c>
      <c r="O186">
        <v>0</v>
      </c>
      <c r="P186">
        <v>60745366</v>
      </c>
      <c r="Q186">
        <v>100</v>
      </c>
    </row>
    <row r="187" spans="2:17" x14ac:dyDescent="0.25">
      <c r="B187">
        <v>2007</v>
      </c>
      <c r="C187">
        <v>214</v>
      </c>
      <c r="D187" t="s">
        <v>120</v>
      </c>
      <c r="E187">
        <v>13</v>
      </c>
      <c r="F187">
        <v>11</v>
      </c>
      <c r="G187">
        <v>241071000</v>
      </c>
      <c r="H187">
        <v>96106728</v>
      </c>
      <c r="I187">
        <v>14542210</v>
      </c>
      <c r="J187">
        <v>0</v>
      </c>
      <c r="K187" s="33">
        <v>0</v>
      </c>
      <c r="L187">
        <v>31255430</v>
      </c>
      <c r="M187">
        <v>0</v>
      </c>
      <c r="N187">
        <v>99166617</v>
      </c>
      <c r="O187">
        <v>15</v>
      </c>
      <c r="P187">
        <v>110648938</v>
      </c>
      <c r="Q187">
        <v>45.898900323970899</v>
      </c>
    </row>
    <row r="188" spans="2:17" x14ac:dyDescent="0.25">
      <c r="B188">
        <v>2007</v>
      </c>
      <c r="C188">
        <v>215</v>
      </c>
      <c r="D188" t="s">
        <v>380</v>
      </c>
      <c r="E188">
        <v>8</v>
      </c>
      <c r="F188">
        <v>9</v>
      </c>
      <c r="G188">
        <v>62110155</v>
      </c>
      <c r="H188">
        <v>60274140</v>
      </c>
      <c r="I188">
        <v>1836015</v>
      </c>
      <c r="J188">
        <v>0</v>
      </c>
      <c r="K188" s="33">
        <v>0</v>
      </c>
      <c r="L188">
        <v>0</v>
      </c>
      <c r="M188">
        <v>0</v>
      </c>
      <c r="N188">
        <v>0</v>
      </c>
      <c r="O188">
        <v>0</v>
      </c>
      <c r="P188">
        <v>62110155</v>
      </c>
      <c r="Q188">
        <v>100</v>
      </c>
    </row>
    <row r="189" spans="2:17" x14ac:dyDescent="0.25">
      <c r="B189">
        <v>2007</v>
      </c>
      <c r="C189">
        <v>216</v>
      </c>
      <c r="D189" t="s">
        <v>381</v>
      </c>
      <c r="E189">
        <v>6</v>
      </c>
      <c r="F189">
        <v>5</v>
      </c>
      <c r="G189">
        <v>150559874</v>
      </c>
      <c r="H189">
        <v>150559874</v>
      </c>
      <c r="I189">
        <v>0</v>
      </c>
      <c r="J189">
        <v>0</v>
      </c>
      <c r="K189" s="33">
        <v>0</v>
      </c>
      <c r="L189">
        <v>0</v>
      </c>
      <c r="M189">
        <v>0</v>
      </c>
      <c r="N189">
        <v>0</v>
      </c>
      <c r="O189">
        <v>0</v>
      </c>
      <c r="P189">
        <v>150559874</v>
      </c>
      <c r="Q189">
        <v>100</v>
      </c>
    </row>
    <row r="190" spans="2:17" x14ac:dyDescent="0.25">
      <c r="B190">
        <v>2007</v>
      </c>
      <c r="C190">
        <v>217</v>
      </c>
      <c r="D190" t="s">
        <v>382</v>
      </c>
      <c r="E190">
        <v>2</v>
      </c>
      <c r="F190">
        <v>11</v>
      </c>
      <c r="G190">
        <v>158644719</v>
      </c>
      <c r="H190">
        <v>158644719</v>
      </c>
      <c r="I190">
        <v>0</v>
      </c>
      <c r="J190">
        <v>0</v>
      </c>
      <c r="K190" s="33">
        <v>0</v>
      </c>
      <c r="L190">
        <v>0</v>
      </c>
      <c r="M190">
        <v>0</v>
      </c>
      <c r="N190">
        <v>0</v>
      </c>
      <c r="O190">
        <v>0</v>
      </c>
      <c r="P190">
        <v>158644719</v>
      </c>
      <c r="Q190">
        <v>100</v>
      </c>
    </row>
    <row r="191" spans="2:17" x14ac:dyDescent="0.25">
      <c r="B191">
        <v>2007</v>
      </c>
      <c r="C191">
        <v>218</v>
      </c>
      <c r="D191" t="s">
        <v>383</v>
      </c>
      <c r="E191">
        <v>2</v>
      </c>
      <c r="F191">
        <v>2</v>
      </c>
      <c r="G191">
        <v>39167129</v>
      </c>
      <c r="H191">
        <v>39167129</v>
      </c>
      <c r="I191">
        <v>0</v>
      </c>
      <c r="J191">
        <v>0</v>
      </c>
      <c r="K191" s="33">
        <v>0</v>
      </c>
      <c r="L191">
        <v>0</v>
      </c>
      <c r="M191">
        <v>0</v>
      </c>
      <c r="N191">
        <v>0</v>
      </c>
      <c r="O191">
        <v>0</v>
      </c>
      <c r="P191">
        <v>39167129</v>
      </c>
      <c r="Q191">
        <v>100</v>
      </c>
    </row>
    <row r="192" spans="2:17" x14ac:dyDescent="0.25">
      <c r="B192">
        <v>2007</v>
      </c>
      <c r="C192">
        <v>219</v>
      </c>
      <c r="D192" t="s">
        <v>384</v>
      </c>
      <c r="E192">
        <v>1</v>
      </c>
      <c r="F192">
        <v>9</v>
      </c>
      <c r="G192">
        <v>42541849</v>
      </c>
      <c r="H192">
        <v>42541849</v>
      </c>
      <c r="I192">
        <v>0</v>
      </c>
      <c r="J192">
        <v>0</v>
      </c>
      <c r="K192" s="33">
        <v>0</v>
      </c>
      <c r="L192">
        <v>0</v>
      </c>
      <c r="M192">
        <v>0</v>
      </c>
      <c r="N192">
        <v>0</v>
      </c>
      <c r="O192">
        <v>0</v>
      </c>
      <c r="P192">
        <v>42541849</v>
      </c>
      <c r="Q192">
        <v>100</v>
      </c>
    </row>
    <row r="193" spans="2:17" x14ac:dyDescent="0.25">
      <c r="B193">
        <v>2007</v>
      </c>
      <c r="C193">
        <v>222</v>
      </c>
      <c r="D193" t="s">
        <v>385</v>
      </c>
      <c r="E193">
        <v>6</v>
      </c>
      <c r="F193">
        <v>10</v>
      </c>
      <c r="G193">
        <v>1049267967</v>
      </c>
      <c r="H193">
        <v>1049267967</v>
      </c>
      <c r="I193">
        <v>0</v>
      </c>
      <c r="J193">
        <v>0</v>
      </c>
      <c r="K193" s="33">
        <v>0</v>
      </c>
      <c r="L193">
        <v>0</v>
      </c>
      <c r="M193">
        <v>0</v>
      </c>
      <c r="N193">
        <v>0</v>
      </c>
      <c r="O193">
        <v>0</v>
      </c>
      <c r="P193">
        <v>1049267967</v>
      </c>
      <c r="Q193">
        <v>100</v>
      </c>
    </row>
    <row r="194" spans="2:17" x14ac:dyDescent="0.25">
      <c r="B194">
        <v>2007</v>
      </c>
      <c r="C194">
        <v>223</v>
      </c>
      <c r="D194" t="s">
        <v>386</v>
      </c>
      <c r="E194">
        <v>1</v>
      </c>
      <c r="F194">
        <v>4</v>
      </c>
      <c r="G194">
        <v>4330957</v>
      </c>
      <c r="H194">
        <v>4330957</v>
      </c>
      <c r="I194">
        <v>0</v>
      </c>
      <c r="J194">
        <v>0</v>
      </c>
      <c r="K194" s="33">
        <v>0</v>
      </c>
      <c r="L194">
        <v>0</v>
      </c>
      <c r="M194">
        <v>0</v>
      </c>
      <c r="N194">
        <v>0</v>
      </c>
      <c r="O194">
        <v>0</v>
      </c>
      <c r="P194">
        <v>4330957</v>
      </c>
      <c r="Q194">
        <v>100</v>
      </c>
    </row>
    <row r="195" spans="2:17" x14ac:dyDescent="0.25">
      <c r="B195">
        <v>2007</v>
      </c>
      <c r="C195">
        <v>225</v>
      </c>
      <c r="D195" t="s">
        <v>387</v>
      </c>
      <c r="E195">
        <v>0</v>
      </c>
      <c r="F195">
        <v>9</v>
      </c>
      <c r="G195">
        <v>1238961</v>
      </c>
      <c r="H195">
        <v>1238961</v>
      </c>
      <c r="I195">
        <v>0</v>
      </c>
      <c r="J195">
        <v>0</v>
      </c>
      <c r="K195" s="33">
        <v>0</v>
      </c>
      <c r="L195">
        <v>0</v>
      </c>
      <c r="M195">
        <v>0</v>
      </c>
      <c r="N195">
        <v>0</v>
      </c>
      <c r="O195">
        <v>0</v>
      </c>
      <c r="P195">
        <v>1238961</v>
      </c>
      <c r="Q195">
        <v>100</v>
      </c>
    </row>
    <row r="196" spans="2:17" x14ac:dyDescent="0.25">
      <c r="B196">
        <v>2007</v>
      </c>
      <c r="C196">
        <v>226</v>
      </c>
      <c r="D196" t="s">
        <v>388</v>
      </c>
      <c r="E196">
        <v>6</v>
      </c>
      <c r="F196">
        <v>9</v>
      </c>
      <c r="G196">
        <v>25290000</v>
      </c>
      <c r="H196">
        <v>25290000</v>
      </c>
      <c r="I196">
        <v>0</v>
      </c>
      <c r="J196">
        <v>0</v>
      </c>
      <c r="K196" s="33">
        <v>0</v>
      </c>
      <c r="L196">
        <v>0</v>
      </c>
      <c r="M196">
        <v>0</v>
      </c>
      <c r="N196">
        <v>0</v>
      </c>
      <c r="O196">
        <v>0</v>
      </c>
      <c r="P196">
        <v>25290000</v>
      </c>
      <c r="Q196">
        <v>100</v>
      </c>
    </row>
    <row r="197" spans="2:17" x14ac:dyDescent="0.25">
      <c r="B197">
        <v>2007</v>
      </c>
      <c r="C197">
        <v>227</v>
      </c>
      <c r="D197" t="s">
        <v>389</v>
      </c>
      <c r="E197">
        <v>3</v>
      </c>
      <c r="F197">
        <v>10</v>
      </c>
      <c r="G197">
        <v>106060594</v>
      </c>
      <c r="H197">
        <v>106060594</v>
      </c>
      <c r="I197">
        <v>0</v>
      </c>
      <c r="J197">
        <v>0</v>
      </c>
      <c r="K197" s="33">
        <v>0</v>
      </c>
      <c r="L197">
        <v>0</v>
      </c>
      <c r="M197">
        <v>0</v>
      </c>
      <c r="N197">
        <v>0</v>
      </c>
      <c r="O197">
        <v>0</v>
      </c>
      <c r="P197">
        <v>106060594</v>
      </c>
      <c r="Q197">
        <v>100</v>
      </c>
    </row>
    <row r="198" spans="2:17" x14ac:dyDescent="0.25">
      <c r="B198">
        <v>2007</v>
      </c>
      <c r="C198">
        <v>228</v>
      </c>
      <c r="D198" t="s">
        <v>390</v>
      </c>
      <c r="E198">
        <v>1</v>
      </c>
      <c r="F198">
        <v>2</v>
      </c>
      <c r="G198">
        <v>19504711</v>
      </c>
      <c r="H198">
        <v>19504711</v>
      </c>
      <c r="I198">
        <v>0</v>
      </c>
      <c r="J198">
        <v>0</v>
      </c>
      <c r="K198" s="33">
        <v>0</v>
      </c>
      <c r="L198">
        <v>0</v>
      </c>
      <c r="M198">
        <v>0</v>
      </c>
      <c r="N198">
        <v>0</v>
      </c>
      <c r="O198">
        <v>0</v>
      </c>
      <c r="P198">
        <v>19504711</v>
      </c>
      <c r="Q198">
        <v>100</v>
      </c>
    </row>
    <row r="199" spans="2:17" x14ac:dyDescent="0.25">
      <c r="B199">
        <v>2007</v>
      </c>
      <c r="C199">
        <v>229</v>
      </c>
      <c r="D199" t="s">
        <v>391</v>
      </c>
      <c r="E199">
        <v>1</v>
      </c>
      <c r="F199">
        <v>7</v>
      </c>
      <c r="G199">
        <v>103865831</v>
      </c>
      <c r="H199">
        <v>103865831</v>
      </c>
      <c r="I199">
        <v>0</v>
      </c>
      <c r="J199">
        <v>0</v>
      </c>
      <c r="K199" s="33">
        <v>0</v>
      </c>
      <c r="L199">
        <v>0</v>
      </c>
      <c r="M199">
        <v>0</v>
      </c>
      <c r="N199">
        <v>0</v>
      </c>
      <c r="O199">
        <v>0</v>
      </c>
      <c r="P199">
        <v>103865831</v>
      </c>
      <c r="Q199">
        <v>100</v>
      </c>
    </row>
    <row r="200" spans="2:17" x14ac:dyDescent="0.25">
      <c r="B200">
        <v>2008</v>
      </c>
      <c r="C200">
        <v>231</v>
      </c>
      <c r="D200" t="s">
        <v>392</v>
      </c>
      <c r="E200">
        <v>1</v>
      </c>
      <c r="F200">
        <v>5</v>
      </c>
      <c r="G200">
        <v>6418982</v>
      </c>
      <c r="H200">
        <v>6418982</v>
      </c>
      <c r="I200">
        <v>0</v>
      </c>
      <c r="J200">
        <v>0</v>
      </c>
      <c r="K200" s="33">
        <v>0</v>
      </c>
      <c r="L200">
        <v>0</v>
      </c>
      <c r="M200">
        <v>0</v>
      </c>
      <c r="N200">
        <v>0</v>
      </c>
      <c r="O200">
        <v>0</v>
      </c>
      <c r="P200">
        <v>6418982</v>
      </c>
      <c r="Q200">
        <v>100</v>
      </c>
    </row>
    <row r="201" spans="2:17" x14ac:dyDescent="0.25">
      <c r="B201">
        <v>2008</v>
      </c>
      <c r="C201">
        <v>233</v>
      </c>
      <c r="D201" t="s">
        <v>393</v>
      </c>
      <c r="E201">
        <v>1</v>
      </c>
      <c r="F201">
        <v>0</v>
      </c>
      <c r="G201">
        <v>8576472</v>
      </c>
      <c r="H201">
        <v>8576472</v>
      </c>
      <c r="I201">
        <v>0</v>
      </c>
      <c r="J201">
        <v>0</v>
      </c>
      <c r="K201" s="33">
        <v>0</v>
      </c>
      <c r="L201">
        <v>0</v>
      </c>
      <c r="M201">
        <v>0</v>
      </c>
      <c r="N201">
        <v>0</v>
      </c>
      <c r="O201">
        <v>0</v>
      </c>
      <c r="P201">
        <v>8576472</v>
      </c>
      <c r="Q201">
        <v>100</v>
      </c>
    </row>
    <row r="202" spans="2:17" x14ac:dyDescent="0.25">
      <c r="B202">
        <v>2008</v>
      </c>
      <c r="C202">
        <v>234</v>
      </c>
      <c r="D202" t="s">
        <v>394</v>
      </c>
      <c r="E202">
        <v>1</v>
      </c>
      <c r="F202">
        <v>10</v>
      </c>
      <c r="G202">
        <v>35805649</v>
      </c>
      <c r="H202">
        <v>30201769</v>
      </c>
      <c r="I202">
        <v>5603880</v>
      </c>
      <c r="J202">
        <v>0</v>
      </c>
      <c r="K202" s="33">
        <v>0</v>
      </c>
      <c r="L202">
        <v>0</v>
      </c>
      <c r="M202">
        <v>0</v>
      </c>
      <c r="N202">
        <v>0</v>
      </c>
      <c r="O202">
        <v>0</v>
      </c>
      <c r="P202">
        <v>35805649</v>
      </c>
      <c r="Q202">
        <v>100</v>
      </c>
    </row>
    <row r="203" spans="2:17" x14ac:dyDescent="0.25">
      <c r="B203">
        <v>2008</v>
      </c>
      <c r="C203">
        <v>235</v>
      </c>
      <c r="D203" t="s">
        <v>395</v>
      </c>
      <c r="E203">
        <v>2</v>
      </c>
      <c r="F203">
        <v>6</v>
      </c>
      <c r="G203">
        <v>97859907</v>
      </c>
      <c r="H203">
        <v>97859907</v>
      </c>
      <c r="I203">
        <v>0</v>
      </c>
      <c r="J203">
        <v>0</v>
      </c>
      <c r="K203" s="33">
        <v>0</v>
      </c>
      <c r="L203">
        <v>0</v>
      </c>
      <c r="M203">
        <v>0</v>
      </c>
      <c r="N203">
        <v>0</v>
      </c>
      <c r="O203">
        <v>0</v>
      </c>
      <c r="P203">
        <v>97859907</v>
      </c>
      <c r="Q203">
        <v>100</v>
      </c>
    </row>
    <row r="204" spans="2:17" x14ac:dyDescent="0.25">
      <c r="B204">
        <v>2008</v>
      </c>
      <c r="C204">
        <v>236</v>
      </c>
      <c r="D204" t="s">
        <v>396</v>
      </c>
      <c r="E204">
        <v>2</v>
      </c>
      <c r="F204">
        <v>4</v>
      </c>
      <c r="G204">
        <v>91899469</v>
      </c>
      <c r="H204">
        <v>91899469</v>
      </c>
      <c r="I204">
        <v>0</v>
      </c>
      <c r="J204">
        <v>0</v>
      </c>
      <c r="K204" s="33">
        <v>0</v>
      </c>
      <c r="L204">
        <v>0</v>
      </c>
      <c r="M204">
        <v>0</v>
      </c>
      <c r="N204">
        <v>0</v>
      </c>
      <c r="O204">
        <v>0</v>
      </c>
      <c r="P204">
        <v>91899469</v>
      </c>
      <c r="Q204">
        <v>100</v>
      </c>
    </row>
    <row r="205" spans="2:17" x14ac:dyDescent="0.25">
      <c r="B205">
        <v>2008</v>
      </c>
      <c r="C205">
        <v>237</v>
      </c>
      <c r="D205" t="s">
        <v>397</v>
      </c>
      <c r="E205">
        <v>1</v>
      </c>
      <c r="F205">
        <v>1</v>
      </c>
      <c r="G205">
        <v>11531781</v>
      </c>
      <c r="H205">
        <v>11531781</v>
      </c>
      <c r="I205">
        <v>0</v>
      </c>
      <c r="J205">
        <v>0</v>
      </c>
      <c r="K205" s="33">
        <v>0</v>
      </c>
      <c r="L205">
        <v>0</v>
      </c>
      <c r="M205">
        <v>0</v>
      </c>
      <c r="N205">
        <v>0</v>
      </c>
      <c r="O205">
        <v>0</v>
      </c>
      <c r="P205">
        <v>11531781</v>
      </c>
      <c r="Q205">
        <v>100</v>
      </c>
    </row>
    <row r="206" spans="2:17" x14ac:dyDescent="0.25">
      <c r="B206">
        <v>2008</v>
      </c>
      <c r="C206">
        <v>242</v>
      </c>
      <c r="D206" t="s">
        <v>121</v>
      </c>
      <c r="E206">
        <v>14</v>
      </c>
      <c r="F206">
        <v>1</v>
      </c>
      <c r="G206">
        <v>44911000</v>
      </c>
      <c r="H206">
        <v>14416617</v>
      </c>
      <c r="I206">
        <v>0</v>
      </c>
      <c r="J206">
        <v>9839310</v>
      </c>
      <c r="K206" s="33">
        <v>0</v>
      </c>
      <c r="L206">
        <v>0</v>
      </c>
      <c r="M206">
        <v>0</v>
      </c>
      <c r="N206">
        <v>0</v>
      </c>
      <c r="O206">
        <v>20655073</v>
      </c>
      <c r="P206">
        <v>24255927</v>
      </c>
      <c r="Q206">
        <v>54.008877557836598</v>
      </c>
    </row>
    <row r="207" spans="2:17" x14ac:dyDescent="0.25">
      <c r="B207">
        <v>2008</v>
      </c>
      <c r="C207">
        <v>243</v>
      </c>
      <c r="D207" t="s">
        <v>398</v>
      </c>
      <c r="E207">
        <v>6</v>
      </c>
      <c r="F207">
        <v>1</v>
      </c>
      <c r="G207">
        <v>85103259</v>
      </c>
      <c r="H207">
        <v>85103259</v>
      </c>
      <c r="I207">
        <v>0</v>
      </c>
      <c r="J207">
        <v>0</v>
      </c>
      <c r="K207" s="33">
        <v>0</v>
      </c>
      <c r="L207">
        <v>0</v>
      </c>
      <c r="M207">
        <v>0</v>
      </c>
      <c r="N207">
        <v>0</v>
      </c>
      <c r="O207">
        <v>0</v>
      </c>
      <c r="P207">
        <v>85103259</v>
      </c>
      <c r="Q207">
        <v>100</v>
      </c>
    </row>
    <row r="208" spans="2:17" x14ac:dyDescent="0.25">
      <c r="B208">
        <v>2008</v>
      </c>
      <c r="C208">
        <v>244</v>
      </c>
      <c r="D208" t="s">
        <v>399</v>
      </c>
      <c r="E208">
        <v>6</v>
      </c>
      <c r="F208">
        <v>10</v>
      </c>
      <c r="G208">
        <v>68352678</v>
      </c>
      <c r="H208">
        <v>68352678</v>
      </c>
      <c r="I208">
        <v>0</v>
      </c>
      <c r="J208">
        <v>0</v>
      </c>
      <c r="K208" s="33">
        <v>0</v>
      </c>
      <c r="L208">
        <v>0</v>
      </c>
      <c r="M208">
        <v>0</v>
      </c>
      <c r="N208">
        <v>0</v>
      </c>
      <c r="O208">
        <v>0</v>
      </c>
      <c r="P208">
        <v>68352678</v>
      </c>
      <c r="Q208">
        <v>100</v>
      </c>
    </row>
    <row r="209" spans="2:17" x14ac:dyDescent="0.25">
      <c r="B209">
        <v>2008</v>
      </c>
      <c r="C209">
        <v>245</v>
      </c>
      <c r="D209" t="s">
        <v>122</v>
      </c>
      <c r="E209">
        <v>14</v>
      </c>
      <c r="F209">
        <v>3</v>
      </c>
      <c r="G209">
        <v>93380354</v>
      </c>
      <c r="H209">
        <v>31311636</v>
      </c>
      <c r="I209">
        <v>8732002</v>
      </c>
      <c r="J209">
        <v>0</v>
      </c>
      <c r="K209" s="33">
        <v>28683138</v>
      </c>
      <c r="L209">
        <v>0</v>
      </c>
      <c r="M209">
        <v>0</v>
      </c>
      <c r="N209">
        <v>0</v>
      </c>
      <c r="O209">
        <v>24653578</v>
      </c>
      <c r="P209">
        <v>68726776</v>
      </c>
      <c r="Q209">
        <v>73.598752902564399</v>
      </c>
    </row>
    <row r="210" spans="2:17" x14ac:dyDescent="0.25">
      <c r="B210">
        <v>2009</v>
      </c>
      <c r="C210">
        <v>247</v>
      </c>
      <c r="D210" t="s">
        <v>400</v>
      </c>
      <c r="E210">
        <v>2</v>
      </c>
      <c r="F210">
        <v>4</v>
      </c>
      <c r="G210">
        <v>18945286</v>
      </c>
      <c r="H210">
        <v>18945286</v>
      </c>
      <c r="I210">
        <v>0</v>
      </c>
      <c r="J210">
        <v>0</v>
      </c>
      <c r="K210" s="33">
        <v>0</v>
      </c>
      <c r="L210">
        <v>0</v>
      </c>
      <c r="M210">
        <v>0</v>
      </c>
      <c r="N210">
        <v>0</v>
      </c>
      <c r="O210">
        <v>0</v>
      </c>
      <c r="P210">
        <v>18945286</v>
      </c>
      <c r="Q210">
        <v>100</v>
      </c>
    </row>
    <row r="211" spans="2:17" x14ac:dyDescent="0.25">
      <c r="B211">
        <v>2009</v>
      </c>
      <c r="C211">
        <v>248</v>
      </c>
      <c r="D211" t="s">
        <v>401</v>
      </c>
      <c r="E211">
        <v>2</v>
      </c>
      <c r="F211">
        <v>3</v>
      </c>
      <c r="G211">
        <v>62117057</v>
      </c>
      <c r="H211">
        <v>62117057</v>
      </c>
      <c r="I211">
        <v>0</v>
      </c>
      <c r="J211">
        <v>0</v>
      </c>
      <c r="K211" s="33">
        <v>0</v>
      </c>
      <c r="L211">
        <v>0</v>
      </c>
      <c r="M211">
        <v>0</v>
      </c>
      <c r="N211">
        <v>0</v>
      </c>
      <c r="O211">
        <v>0</v>
      </c>
      <c r="P211">
        <v>62117057</v>
      </c>
      <c r="Q211">
        <v>100</v>
      </c>
    </row>
    <row r="212" spans="2:17" x14ac:dyDescent="0.25">
      <c r="B212">
        <v>2009</v>
      </c>
      <c r="C212">
        <v>249</v>
      </c>
      <c r="D212" t="s">
        <v>123</v>
      </c>
      <c r="E212">
        <v>7</v>
      </c>
      <c r="F212">
        <v>1</v>
      </c>
      <c r="G212">
        <v>57389159</v>
      </c>
      <c r="H212">
        <v>54944927</v>
      </c>
      <c r="I212">
        <v>0</v>
      </c>
      <c r="J212">
        <v>500000</v>
      </c>
      <c r="K212" s="33">
        <v>1944232</v>
      </c>
      <c r="L212">
        <v>0</v>
      </c>
      <c r="M212">
        <v>0</v>
      </c>
      <c r="N212">
        <v>0</v>
      </c>
      <c r="O212">
        <v>0</v>
      </c>
      <c r="P212">
        <v>57389159</v>
      </c>
      <c r="Q212">
        <v>100</v>
      </c>
    </row>
    <row r="213" spans="2:17" x14ac:dyDescent="0.25">
      <c r="B213">
        <v>2009</v>
      </c>
      <c r="C213">
        <v>250</v>
      </c>
      <c r="D213" t="s">
        <v>402</v>
      </c>
      <c r="E213">
        <v>1</v>
      </c>
      <c r="F213">
        <v>8</v>
      </c>
      <c r="G213">
        <v>44811449</v>
      </c>
      <c r="H213">
        <v>44811449</v>
      </c>
      <c r="I213">
        <v>0</v>
      </c>
      <c r="J213">
        <v>0</v>
      </c>
      <c r="K213" s="33">
        <v>0</v>
      </c>
      <c r="L213">
        <v>0</v>
      </c>
      <c r="M213">
        <v>0</v>
      </c>
      <c r="N213">
        <v>0</v>
      </c>
      <c r="O213">
        <v>0</v>
      </c>
      <c r="P213">
        <v>44811449</v>
      </c>
      <c r="Q213">
        <v>100</v>
      </c>
    </row>
    <row r="214" spans="2:17" x14ac:dyDescent="0.25">
      <c r="B214">
        <v>2009</v>
      </c>
      <c r="C214">
        <v>251</v>
      </c>
      <c r="D214" t="s">
        <v>403</v>
      </c>
      <c r="E214">
        <v>4</v>
      </c>
      <c r="F214">
        <v>4</v>
      </c>
      <c r="G214">
        <v>25655886</v>
      </c>
      <c r="H214">
        <v>25655886</v>
      </c>
      <c r="I214">
        <v>0</v>
      </c>
      <c r="J214">
        <v>0</v>
      </c>
      <c r="K214" s="33">
        <v>0</v>
      </c>
      <c r="L214">
        <v>0</v>
      </c>
      <c r="M214">
        <v>0</v>
      </c>
      <c r="N214">
        <v>0</v>
      </c>
      <c r="O214">
        <v>0</v>
      </c>
      <c r="P214">
        <v>25655886</v>
      </c>
      <c r="Q214">
        <v>100</v>
      </c>
    </row>
    <row r="215" spans="2:17" x14ac:dyDescent="0.25">
      <c r="B215">
        <v>2009</v>
      </c>
      <c r="C215">
        <v>252</v>
      </c>
      <c r="D215" t="s">
        <v>404</v>
      </c>
      <c r="E215">
        <v>1</v>
      </c>
      <c r="F215">
        <v>0</v>
      </c>
      <c r="G215">
        <v>7917615</v>
      </c>
      <c r="H215">
        <v>7917615</v>
      </c>
      <c r="I215">
        <v>0</v>
      </c>
      <c r="J215">
        <v>0</v>
      </c>
      <c r="K215" s="33">
        <v>0</v>
      </c>
      <c r="L215">
        <v>0</v>
      </c>
      <c r="M215">
        <v>0</v>
      </c>
      <c r="N215">
        <v>0</v>
      </c>
      <c r="O215">
        <v>0</v>
      </c>
      <c r="P215">
        <v>7917615</v>
      </c>
      <c r="Q215">
        <v>100</v>
      </c>
    </row>
    <row r="216" spans="2:17" x14ac:dyDescent="0.25">
      <c r="B216">
        <v>2009</v>
      </c>
      <c r="C216">
        <v>253</v>
      </c>
      <c r="D216" t="s">
        <v>405</v>
      </c>
      <c r="E216">
        <v>6</v>
      </c>
      <c r="F216">
        <v>4</v>
      </c>
      <c r="G216">
        <v>32992432</v>
      </c>
      <c r="H216">
        <v>25294836</v>
      </c>
      <c r="I216">
        <v>4639587</v>
      </c>
      <c r="J216">
        <v>3058009</v>
      </c>
      <c r="K216" s="33">
        <v>0</v>
      </c>
      <c r="L216">
        <v>0</v>
      </c>
      <c r="M216">
        <v>0</v>
      </c>
      <c r="N216">
        <v>0</v>
      </c>
      <c r="O216">
        <v>0</v>
      </c>
      <c r="P216">
        <v>32992432</v>
      </c>
      <c r="Q216">
        <v>100</v>
      </c>
    </row>
    <row r="217" spans="2:17" x14ac:dyDescent="0.25">
      <c r="B217">
        <v>2009</v>
      </c>
      <c r="C217">
        <v>257</v>
      </c>
      <c r="D217" t="s">
        <v>124</v>
      </c>
      <c r="E217">
        <v>1</v>
      </c>
      <c r="F217">
        <v>9</v>
      </c>
      <c r="G217">
        <v>44970000</v>
      </c>
      <c r="H217">
        <v>0</v>
      </c>
      <c r="I217">
        <v>0</v>
      </c>
      <c r="J217">
        <v>0</v>
      </c>
      <c r="K217" s="33">
        <v>0</v>
      </c>
      <c r="L217">
        <v>10386560</v>
      </c>
      <c r="M217">
        <v>31493954</v>
      </c>
      <c r="N217">
        <v>3089486</v>
      </c>
      <c r="O217">
        <v>0</v>
      </c>
      <c r="P217">
        <v>0</v>
      </c>
      <c r="Q217">
        <v>0</v>
      </c>
    </row>
    <row r="218" spans="2:17" x14ac:dyDescent="0.25">
      <c r="B218">
        <v>2009</v>
      </c>
      <c r="C218">
        <v>258</v>
      </c>
      <c r="D218" t="s">
        <v>125</v>
      </c>
      <c r="E218">
        <v>6</v>
      </c>
      <c r="F218">
        <v>1</v>
      </c>
      <c r="G218">
        <v>430656000</v>
      </c>
      <c r="H218">
        <v>242028672</v>
      </c>
      <c r="I218">
        <v>94744320</v>
      </c>
      <c r="J218">
        <v>93883007</v>
      </c>
      <c r="K218" s="33">
        <v>1</v>
      </c>
      <c r="L218">
        <v>0</v>
      </c>
      <c r="M218">
        <v>0</v>
      </c>
      <c r="N218">
        <v>0</v>
      </c>
      <c r="O218">
        <v>0</v>
      </c>
      <c r="P218">
        <v>430656000</v>
      </c>
      <c r="Q218">
        <v>100</v>
      </c>
    </row>
    <row r="219" spans="2:17" x14ac:dyDescent="0.25">
      <c r="B219">
        <v>2010</v>
      </c>
      <c r="C219">
        <v>259</v>
      </c>
      <c r="D219" t="s">
        <v>126</v>
      </c>
      <c r="E219">
        <v>12</v>
      </c>
      <c r="F219">
        <v>11</v>
      </c>
      <c r="G219">
        <v>86100000</v>
      </c>
      <c r="H219">
        <v>19262193</v>
      </c>
      <c r="I219">
        <v>9490424</v>
      </c>
      <c r="J219">
        <v>4685015</v>
      </c>
      <c r="K219" s="33">
        <v>0</v>
      </c>
      <c r="L219">
        <v>0</v>
      </c>
      <c r="M219">
        <v>0</v>
      </c>
      <c r="N219">
        <v>52662338</v>
      </c>
      <c r="O219">
        <v>30</v>
      </c>
      <c r="P219">
        <v>33437632</v>
      </c>
      <c r="Q219">
        <v>38.835809523809502</v>
      </c>
    </row>
    <row r="220" spans="2:17" x14ac:dyDescent="0.25">
      <c r="B220">
        <v>2010</v>
      </c>
      <c r="C220">
        <v>260</v>
      </c>
      <c r="D220" t="s">
        <v>406</v>
      </c>
      <c r="E220">
        <v>5</v>
      </c>
      <c r="F220">
        <v>1</v>
      </c>
      <c r="G220">
        <v>10492551</v>
      </c>
      <c r="H220">
        <v>627000</v>
      </c>
      <c r="I220">
        <v>9865551</v>
      </c>
      <c r="J220">
        <v>0</v>
      </c>
      <c r="K220" s="33">
        <v>0</v>
      </c>
      <c r="L220">
        <v>0</v>
      </c>
      <c r="M220">
        <v>0</v>
      </c>
      <c r="N220">
        <v>0</v>
      </c>
      <c r="O220">
        <v>0</v>
      </c>
      <c r="P220">
        <v>10492551</v>
      </c>
      <c r="Q220">
        <v>100</v>
      </c>
    </row>
    <row r="221" spans="2:17" x14ac:dyDescent="0.25">
      <c r="B221">
        <v>2010</v>
      </c>
      <c r="C221">
        <v>261</v>
      </c>
      <c r="D221" t="s">
        <v>127</v>
      </c>
      <c r="E221">
        <v>8</v>
      </c>
      <c r="F221">
        <v>6</v>
      </c>
      <c r="G221">
        <v>505260088</v>
      </c>
      <c r="H221">
        <v>433598641</v>
      </c>
      <c r="I221">
        <v>46567870</v>
      </c>
      <c r="J221">
        <v>23093577</v>
      </c>
      <c r="K221" s="33">
        <v>2000000</v>
      </c>
      <c r="L221">
        <v>0</v>
      </c>
      <c r="M221">
        <v>0</v>
      </c>
      <c r="N221">
        <v>0</v>
      </c>
      <c r="O221">
        <v>0</v>
      </c>
      <c r="P221">
        <v>505260088</v>
      </c>
      <c r="Q221">
        <v>100</v>
      </c>
    </row>
    <row r="222" spans="2:17" x14ac:dyDescent="0.25">
      <c r="B222">
        <v>2011</v>
      </c>
      <c r="C222">
        <v>262</v>
      </c>
      <c r="D222" t="s">
        <v>407</v>
      </c>
      <c r="E222">
        <v>2</v>
      </c>
      <c r="F222">
        <v>3</v>
      </c>
      <c r="G222">
        <v>37633513</v>
      </c>
      <c r="H222">
        <v>37633513</v>
      </c>
      <c r="I222">
        <v>0</v>
      </c>
      <c r="J222">
        <v>0</v>
      </c>
      <c r="K222" s="33">
        <v>0</v>
      </c>
      <c r="L222">
        <v>0</v>
      </c>
      <c r="M222">
        <v>0</v>
      </c>
      <c r="N222">
        <v>0</v>
      </c>
      <c r="O222">
        <v>0</v>
      </c>
      <c r="P222">
        <v>37633513</v>
      </c>
      <c r="Q222">
        <v>100</v>
      </c>
    </row>
    <row r="223" spans="2:17" x14ac:dyDescent="0.25">
      <c r="B223">
        <v>2011</v>
      </c>
      <c r="C223">
        <v>264</v>
      </c>
      <c r="D223" t="s">
        <v>128</v>
      </c>
      <c r="E223">
        <v>7</v>
      </c>
      <c r="F223">
        <v>8</v>
      </c>
      <c r="G223">
        <v>736101155</v>
      </c>
      <c r="H223">
        <v>730170314</v>
      </c>
      <c r="I223">
        <v>3330841</v>
      </c>
      <c r="J223">
        <v>1600000</v>
      </c>
      <c r="K223" s="33">
        <v>1000000</v>
      </c>
      <c r="L223">
        <v>0</v>
      </c>
      <c r="M223">
        <v>0</v>
      </c>
      <c r="N223">
        <v>0</v>
      </c>
      <c r="O223">
        <v>0</v>
      </c>
      <c r="P223">
        <v>736101155</v>
      </c>
      <c r="Q223">
        <v>100</v>
      </c>
    </row>
    <row r="224" spans="2:17" x14ac:dyDescent="0.25">
      <c r="B224">
        <v>2011</v>
      </c>
      <c r="C224">
        <v>266</v>
      </c>
      <c r="D224" t="s">
        <v>129</v>
      </c>
      <c r="E224">
        <v>1</v>
      </c>
      <c r="F224">
        <v>6</v>
      </c>
      <c r="G224">
        <v>177776000</v>
      </c>
      <c r="H224">
        <v>0</v>
      </c>
      <c r="I224">
        <v>85281308</v>
      </c>
      <c r="J224">
        <v>39125926</v>
      </c>
      <c r="K224" s="33">
        <v>53368766</v>
      </c>
      <c r="L224">
        <v>0</v>
      </c>
      <c r="M224">
        <v>0</v>
      </c>
      <c r="N224">
        <v>0</v>
      </c>
      <c r="O224">
        <v>0</v>
      </c>
      <c r="P224">
        <v>177776000</v>
      </c>
      <c r="Q224">
        <v>100</v>
      </c>
    </row>
    <row r="225" spans="2:17" x14ac:dyDescent="0.25">
      <c r="B225">
        <v>2011</v>
      </c>
      <c r="C225">
        <v>267</v>
      </c>
      <c r="D225" t="s">
        <v>408</v>
      </c>
      <c r="E225">
        <v>1</v>
      </c>
      <c r="F225">
        <v>3</v>
      </c>
      <c r="G225">
        <v>23849403</v>
      </c>
      <c r="H225">
        <v>23849403</v>
      </c>
      <c r="I225">
        <v>0</v>
      </c>
      <c r="J225">
        <v>0</v>
      </c>
      <c r="K225" s="33">
        <v>0</v>
      </c>
      <c r="L225">
        <v>0</v>
      </c>
      <c r="M225">
        <v>0</v>
      </c>
      <c r="N225">
        <v>0</v>
      </c>
      <c r="O225">
        <v>0</v>
      </c>
      <c r="P225">
        <v>23849403</v>
      </c>
      <c r="Q225">
        <v>100</v>
      </c>
    </row>
    <row r="226" spans="2:17" x14ac:dyDescent="0.25">
      <c r="B226">
        <v>2011</v>
      </c>
      <c r="C226">
        <v>268</v>
      </c>
      <c r="D226" t="s">
        <v>131</v>
      </c>
      <c r="E226">
        <v>5</v>
      </c>
      <c r="F226">
        <v>9</v>
      </c>
      <c r="G226">
        <v>20634240</v>
      </c>
      <c r="H226">
        <v>14498576</v>
      </c>
      <c r="I226">
        <v>1376089</v>
      </c>
      <c r="J226">
        <v>1444171</v>
      </c>
      <c r="K226" s="33">
        <v>3315404</v>
      </c>
      <c r="L226">
        <v>0</v>
      </c>
      <c r="M226">
        <v>0</v>
      </c>
      <c r="N226">
        <v>0</v>
      </c>
      <c r="O226">
        <v>0</v>
      </c>
      <c r="P226">
        <v>20634240</v>
      </c>
      <c r="Q226">
        <v>100</v>
      </c>
    </row>
    <row r="227" spans="2:17" x14ac:dyDescent="0.25">
      <c r="B227">
        <v>2011</v>
      </c>
      <c r="C227">
        <v>269</v>
      </c>
      <c r="D227" t="s">
        <v>409</v>
      </c>
      <c r="E227">
        <v>1</v>
      </c>
      <c r="F227">
        <v>0</v>
      </c>
      <c r="G227">
        <v>2882918</v>
      </c>
      <c r="H227">
        <v>2882918</v>
      </c>
      <c r="I227">
        <v>0</v>
      </c>
      <c r="J227">
        <v>0</v>
      </c>
      <c r="K227" s="33">
        <v>0</v>
      </c>
      <c r="L227">
        <v>0</v>
      </c>
      <c r="M227">
        <v>0</v>
      </c>
      <c r="N227">
        <v>0</v>
      </c>
      <c r="O227">
        <v>0</v>
      </c>
      <c r="P227">
        <v>2882918</v>
      </c>
      <c r="Q227">
        <v>100</v>
      </c>
    </row>
    <row r="228" spans="2:17" x14ac:dyDescent="0.25">
      <c r="B228">
        <v>2011</v>
      </c>
      <c r="C228">
        <v>273</v>
      </c>
      <c r="D228" t="s">
        <v>133</v>
      </c>
      <c r="E228">
        <v>11</v>
      </c>
      <c r="F228">
        <v>5</v>
      </c>
      <c r="G228">
        <v>103200000</v>
      </c>
      <c r="H228">
        <v>18959390</v>
      </c>
      <c r="I228">
        <v>10645076</v>
      </c>
      <c r="J228">
        <v>3457751</v>
      </c>
      <c r="K228" s="33">
        <v>12535103</v>
      </c>
      <c r="L228">
        <v>0</v>
      </c>
      <c r="M228">
        <v>0</v>
      </c>
      <c r="N228">
        <v>0</v>
      </c>
      <c r="O228">
        <v>57602680</v>
      </c>
      <c r="P228">
        <v>45597320</v>
      </c>
      <c r="Q228">
        <v>44.183449612403102</v>
      </c>
    </row>
    <row r="229" spans="2:17" x14ac:dyDescent="0.25">
      <c r="B229">
        <v>2011</v>
      </c>
      <c r="C229">
        <v>274</v>
      </c>
      <c r="D229" t="s">
        <v>134</v>
      </c>
      <c r="E229">
        <v>12</v>
      </c>
      <c r="F229">
        <v>1</v>
      </c>
      <c r="G229">
        <v>290500000</v>
      </c>
      <c r="H229">
        <v>78658963</v>
      </c>
      <c r="I229">
        <v>0</v>
      </c>
      <c r="J229">
        <v>187000000</v>
      </c>
      <c r="K229" s="33">
        <v>774796</v>
      </c>
      <c r="L229">
        <v>0</v>
      </c>
      <c r="M229">
        <v>0</v>
      </c>
      <c r="N229">
        <v>0</v>
      </c>
      <c r="O229">
        <v>24066241</v>
      </c>
      <c r="P229">
        <v>266433759</v>
      </c>
      <c r="Q229">
        <v>91.715579690189301</v>
      </c>
    </row>
    <row r="230" spans="2:17" x14ac:dyDescent="0.25">
      <c r="B230">
        <v>2011</v>
      </c>
      <c r="C230">
        <v>275</v>
      </c>
      <c r="D230" t="s">
        <v>410</v>
      </c>
      <c r="E230">
        <v>2</v>
      </c>
      <c r="F230">
        <v>6</v>
      </c>
      <c r="G230">
        <v>69800000</v>
      </c>
      <c r="H230">
        <v>69800000</v>
      </c>
      <c r="I230">
        <v>0</v>
      </c>
      <c r="J230">
        <v>0</v>
      </c>
      <c r="K230" s="33">
        <v>0</v>
      </c>
      <c r="L230">
        <v>0</v>
      </c>
      <c r="M230">
        <v>0</v>
      </c>
      <c r="N230">
        <v>0</v>
      </c>
      <c r="O230">
        <v>0</v>
      </c>
      <c r="P230">
        <v>69800000</v>
      </c>
      <c r="Q230">
        <v>100</v>
      </c>
    </row>
    <row r="231" spans="2:17" x14ac:dyDescent="0.25">
      <c r="B231">
        <v>2012</v>
      </c>
      <c r="C231">
        <v>278</v>
      </c>
      <c r="D231" t="s">
        <v>136</v>
      </c>
      <c r="E231">
        <v>4</v>
      </c>
      <c r="F231">
        <v>3</v>
      </c>
      <c r="G231">
        <v>242488000</v>
      </c>
      <c r="H231">
        <v>86857600</v>
      </c>
      <c r="I231">
        <v>93221300</v>
      </c>
      <c r="J231">
        <v>59218100</v>
      </c>
      <c r="K231" s="33">
        <v>3191000</v>
      </c>
      <c r="L231">
        <v>0</v>
      </c>
      <c r="M231">
        <v>0</v>
      </c>
      <c r="N231">
        <v>0</v>
      </c>
      <c r="O231">
        <v>0</v>
      </c>
      <c r="P231">
        <v>242488000</v>
      </c>
      <c r="Q231">
        <v>100</v>
      </c>
    </row>
    <row r="232" spans="2:17" x14ac:dyDescent="0.25">
      <c r="B232">
        <v>2012</v>
      </c>
      <c r="C232">
        <v>280</v>
      </c>
      <c r="D232" t="s">
        <v>137</v>
      </c>
      <c r="E232">
        <v>8</v>
      </c>
      <c r="F232">
        <v>3</v>
      </c>
      <c r="G232">
        <v>101600000</v>
      </c>
      <c r="H232">
        <v>12228725</v>
      </c>
      <c r="I232">
        <v>0</v>
      </c>
      <c r="J232">
        <v>7217081</v>
      </c>
      <c r="K232" s="33">
        <v>29101613</v>
      </c>
      <c r="L232">
        <v>5804487</v>
      </c>
      <c r="M232">
        <v>0</v>
      </c>
      <c r="N232">
        <v>47248094</v>
      </c>
      <c r="O232">
        <v>0</v>
      </c>
      <c r="P232">
        <v>48547419</v>
      </c>
      <c r="Q232">
        <v>47.7828927165354</v>
      </c>
    </row>
    <row r="233" spans="2:17" x14ac:dyDescent="0.25">
      <c r="B233">
        <v>2012</v>
      </c>
      <c r="C233">
        <v>281</v>
      </c>
      <c r="D233" t="s">
        <v>138</v>
      </c>
      <c r="E233">
        <v>2</v>
      </c>
      <c r="F233">
        <v>9</v>
      </c>
      <c r="G233">
        <v>94048543</v>
      </c>
      <c r="H233">
        <v>10800000</v>
      </c>
      <c r="I233">
        <v>28199383</v>
      </c>
      <c r="J233">
        <v>6914654</v>
      </c>
      <c r="K233" s="33">
        <v>48134506</v>
      </c>
      <c r="L233">
        <v>0</v>
      </c>
      <c r="M233">
        <v>0</v>
      </c>
      <c r="N233">
        <v>0</v>
      </c>
      <c r="O233">
        <v>0</v>
      </c>
      <c r="P233">
        <v>94048543</v>
      </c>
      <c r="Q233">
        <v>100</v>
      </c>
    </row>
    <row r="234" spans="2:17" x14ac:dyDescent="0.25">
      <c r="B234">
        <v>2012</v>
      </c>
      <c r="C234">
        <v>282</v>
      </c>
      <c r="D234" t="s">
        <v>140</v>
      </c>
      <c r="E234">
        <v>7</v>
      </c>
      <c r="F234">
        <v>11</v>
      </c>
      <c r="G234">
        <v>60000000</v>
      </c>
      <c r="H234">
        <v>0</v>
      </c>
      <c r="I234">
        <v>0</v>
      </c>
      <c r="J234">
        <v>11738054</v>
      </c>
      <c r="K234" s="33">
        <v>28573525</v>
      </c>
      <c r="L234">
        <v>0</v>
      </c>
      <c r="M234">
        <v>0</v>
      </c>
      <c r="N234">
        <v>0</v>
      </c>
      <c r="O234">
        <v>19688421</v>
      </c>
      <c r="P234">
        <v>40311579</v>
      </c>
      <c r="Q234">
        <v>67.185964999999996</v>
      </c>
    </row>
    <row r="235" spans="2:17" x14ac:dyDescent="0.25">
      <c r="B235">
        <v>2012</v>
      </c>
      <c r="C235">
        <v>283</v>
      </c>
      <c r="D235" t="s">
        <v>141</v>
      </c>
      <c r="E235">
        <v>3</v>
      </c>
      <c r="F235">
        <v>5</v>
      </c>
      <c r="G235">
        <v>24886707</v>
      </c>
      <c r="H235">
        <v>9487538</v>
      </c>
      <c r="I235">
        <v>4857551</v>
      </c>
      <c r="J235">
        <v>7541618</v>
      </c>
      <c r="K235" s="33">
        <v>3000000</v>
      </c>
      <c r="L235">
        <v>0</v>
      </c>
      <c r="M235">
        <v>0</v>
      </c>
      <c r="N235">
        <v>0</v>
      </c>
      <c r="O235">
        <v>0</v>
      </c>
      <c r="P235">
        <v>24886707</v>
      </c>
      <c r="Q235">
        <v>100</v>
      </c>
    </row>
    <row r="236" spans="2:17" x14ac:dyDescent="0.25">
      <c r="B236">
        <v>2012</v>
      </c>
      <c r="C236">
        <v>284</v>
      </c>
      <c r="D236" t="s">
        <v>143</v>
      </c>
      <c r="E236">
        <v>7</v>
      </c>
      <c r="F236">
        <v>2</v>
      </c>
      <c r="G236">
        <v>129914910</v>
      </c>
      <c r="H236">
        <v>40792000</v>
      </c>
      <c r="I236">
        <v>2198000</v>
      </c>
      <c r="J236">
        <v>0</v>
      </c>
      <c r="K236" s="33">
        <v>0</v>
      </c>
      <c r="L236">
        <v>86924910</v>
      </c>
      <c r="M236">
        <v>0</v>
      </c>
      <c r="N236">
        <v>0</v>
      </c>
      <c r="O236">
        <v>0</v>
      </c>
      <c r="P236">
        <v>42990000</v>
      </c>
      <c r="Q236">
        <v>33.090890029481599</v>
      </c>
    </row>
    <row r="237" spans="2:17" x14ac:dyDescent="0.25">
      <c r="B237">
        <v>2012</v>
      </c>
      <c r="C237">
        <v>286</v>
      </c>
      <c r="D237" t="s">
        <v>411</v>
      </c>
      <c r="E237">
        <v>2</v>
      </c>
      <c r="F237">
        <v>4</v>
      </c>
      <c r="G237">
        <v>106901376</v>
      </c>
      <c r="H237">
        <v>106901376</v>
      </c>
      <c r="I237">
        <v>0</v>
      </c>
      <c r="J237">
        <v>0</v>
      </c>
      <c r="K237" s="33">
        <v>0</v>
      </c>
      <c r="L237">
        <v>0</v>
      </c>
      <c r="M237">
        <v>0</v>
      </c>
      <c r="N237">
        <v>0</v>
      </c>
      <c r="O237">
        <v>0</v>
      </c>
      <c r="P237">
        <v>106901376</v>
      </c>
      <c r="Q237">
        <v>100</v>
      </c>
    </row>
    <row r="238" spans="2:17" x14ac:dyDescent="0.25">
      <c r="B238">
        <v>2012</v>
      </c>
      <c r="C238">
        <v>288</v>
      </c>
      <c r="D238" t="s">
        <v>144</v>
      </c>
      <c r="E238">
        <v>12</v>
      </c>
      <c r="F238">
        <v>0</v>
      </c>
      <c r="G238">
        <v>46400000</v>
      </c>
      <c r="H238">
        <v>10698881</v>
      </c>
      <c r="I238">
        <v>0</v>
      </c>
      <c r="J238">
        <v>7130687</v>
      </c>
      <c r="K238" s="33">
        <v>5997072</v>
      </c>
      <c r="L238">
        <v>0</v>
      </c>
      <c r="M238">
        <v>0</v>
      </c>
      <c r="N238">
        <v>0</v>
      </c>
      <c r="O238">
        <v>22573360</v>
      </c>
      <c r="P238">
        <v>23826640</v>
      </c>
      <c r="Q238">
        <v>51.350517241379301</v>
      </c>
    </row>
    <row r="239" spans="2:17" x14ac:dyDescent="0.25">
      <c r="B239">
        <v>2012</v>
      </c>
      <c r="C239">
        <v>289</v>
      </c>
      <c r="D239" t="s">
        <v>145</v>
      </c>
      <c r="E239">
        <v>8</v>
      </c>
      <c r="F239">
        <v>4</v>
      </c>
      <c r="G239">
        <v>445420681</v>
      </c>
      <c r="H239">
        <v>77419259</v>
      </c>
      <c r="I239">
        <v>9693749</v>
      </c>
      <c r="J239">
        <v>0</v>
      </c>
      <c r="K239" s="33">
        <v>0</v>
      </c>
      <c r="L239">
        <v>63026320</v>
      </c>
      <c r="M239">
        <v>132573839</v>
      </c>
      <c r="N239">
        <v>156868983</v>
      </c>
      <c r="O239">
        <v>5838531</v>
      </c>
      <c r="P239">
        <v>87113008</v>
      </c>
      <c r="Q239">
        <v>19.5574681903914</v>
      </c>
    </row>
    <row r="240" spans="2:17" x14ac:dyDescent="0.25">
      <c r="B240">
        <v>2012</v>
      </c>
      <c r="C240">
        <v>290</v>
      </c>
      <c r="D240" t="s">
        <v>147</v>
      </c>
      <c r="E240">
        <v>3</v>
      </c>
      <c r="F240">
        <v>2</v>
      </c>
      <c r="G240">
        <v>2394000</v>
      </c>
      <c r="H240">
        <v>0</v>
      </c>
      <c r="I240">
        <v>0</v>
      </c>
      <c r="J240">
        <v>0</v>
      </c>
      <c r="K240" s="33">
        <v>0</v>
      </c>
      <c r="L240">
        <v>0</v>
      </c>
      <c r="M240">
        <v>692819</v>
      </c>
      <c r="N240">
        <v>1701181</v>
      </c>
      <c r="O240">
        <v>0</v>
      </c>
      <c r="P240">
        <v>0</v>
      </c>
      <c r="Q240">
        <v>0</v>
      </c>
    </row>
    <row r="241" spans="2:17" x14ac:dyDescent="0.25">
      <c r="B241">
        <v>2012</v>
      </c>
      <c r="C241">
        <v>292</v>
      </c>
      <c r="D241" t="s">
        <v>412</v>
      </c>
      <c r="E241">
        <v>2</v>
      </c>
      <c r="F241">
        <v>1</v>
      </c>
      <c r="G241">
        <v>61324046</v>
      </c>
      <c r="H241">
        <v>58871084</v>
      </c>
      <c r="I241">
        <v>2452962</v>
      </c>
      <c r="J241">
        <v>0</v>
      </c>
      <c r="K241" s="33">
        <v>0</v>
      </c>
      <c r="L241">
        <v>0</v>
      </c>
      <c r="M241">
        <v>0</v>
      </c>
      <c r="N241">
        <v>0</v>
      </c>
      <c r="O241">
        <v>0</v>
      </c>
      <c r="P241">
        <v>61324046</v>
      </c>
      <c r="Q241">
        <v>100</v>
      </c>
    </row>
    <row r="242" spans="2:17" x14ac:dyDescent="0.25">
      <c r="B242">
        <v>2012</v>
      </c>
      <c r="C242">
        <v>293</v>
      </c>
      <c r="D242" t="s">
        <v>413</v>
      </c>
      <c r="E242">
        <v>1</v>
      </c>
      <c r="F242">
        <v>11</v>
      </c>
      <c r="G242">
        <v>70155712</v>
      </c>
      <c r="H242">
        <v>70155712</v>
      </c>
      <c r="I242">
        <v>0</v>
      </c>
      <c r="J242">
        <v>0</v>
      </c>
      <c r="K242" s="33">
        <v>0</v>
      </c>
      <c r="L242">
        <v>0</v>
      </c>
      <c r="M242">
        <v>0</v>
      </c>
      <c r="N242">
        <v>0</v>
      </c>
      <c r="O242">
        <v>0</v>
      </c>
      <c r="P242">
        <v>70155712</v>
      </c>
      <c r="Q242">
        <v>100</v>
      </c>
    </row>
    <row r="243" spans="2:17" x14ac:dyDescent="0.25">
      <c r="B243">
        <v>2012</v>
      </c>
      <c r="C243">
        <v>294</v>
      </c>
      <c r="D243" t="s">
        <v>414</v>
      </c>
      <c r="E243">
        <v>2</v>
      </c>
      <c r="F243">
        <v>4</v>
      </c>
      <c r="G243">
        <v>52268872</v>
      </c>
      <c r="H243">
        <v>52268872</v>
      </c>
      <c r="I243">
        <v>0</v>
      </c>
      <c r="J243">
        <v>0</v>
      </c>
      <c r="K243" s="33">
        <v>0</v>
      </c>
      <c r="L243">
        <v>0</v>
      </c>
      <c r="M243">
        <v>0</v>
      </c>
      <c r="N243">
        <v>0</v>
      </c>
      <c r="O243">
        <v>0</v>
      </c>
      <c r="P243">
        <v>52268872</v>
      </c>
      <c r="Q243">
        <v>100</v>
      </c>
    </row>
    <row r="244" spans="2:17" x14ac:dyDescent="0.25">
      <c r="B244">
        <v>2012</v>
      </c>
      <c r="C244">
        <v>295</v>
      </c>
      <c r="D244" t="s">
        <v>415</v>
      </c>
      <c r="E244">
        <v>1</v>
      </c>
      <c r="F244">
        <v>10</v>
      </c>
      <c r="G244">
        <v>20058349</v>
      </c>
      <c r="H244">
        <v>20058349</v>
      </c>
      <c r="I244">
        <v>0</v>
      </c>
      <c r="J244">
        <v>0</v>
      </c>
      <c r="K244" s="33">
        <v>0</v>
      </c>
      <c r="L244">
        <v>0</v>
      </c>
      <c r="M244">
        <v>0</v>
      </c>
      <c r="N244">
        <v>0</v>
      </c>
      <c r="O244">
        <v>0</v>
      </c>
      <c r="P244">
        <v>20058349</v>
      </c>
      <c r="Q244">
        <v>100</v>
      </c>
    </row>
    <row r="245" spans="2:17" x14ac:dyDescent="0.25">
      <c r="B245">
        <v>2013</v>
      </c>
      <c r="C245">
        <v>296</v>
      </c>
      <c r="D245" t="s">
        <v>148</v>
      </c>
      <c r="E245">
        <v>3</v>
      </c>
      <c r="F245">
        <v>9</v>
      </c>
      <c r="G245">
        <v>738274000</v>
      </c>
      <c r="H245">
        <v>574600172</v>
      </c>
      <c r="I245">
        <v>74673828</v>
      </c>
      <c r="J245">
        <v>60500000</v>
      </c>
      <c r="K245" s="33">
        <v>28500000</v>
      </c>
      <c r="L245">
        <v>0</v>
      </c>
      <c r="M245">
        <v>0</v>
      </c>
      <c r="N245">
        <v>0</v>
      </c>
      <c r="O245">
        <v>0</v>
      </c>
      <c r="P245">
        <v>738274000</v>
      </c>
      <c r="Q245">
        <v>100</v>
      </c>
    </row>
    <row r="246" spans="2:17" x14ac:dyDescent="0.25">
      <c r="B246">
        <v>2013</v>
      </c>
      <c r="C246">
        <v>297</v>
      </c>
      <c r="D246" t="s">
        <v>150</v>
      </c>
      <c r="E246">
        <v>3</v>
      </c>
      <c r="F246">
        <v>2</v>
      </c>
      <c r="G246">
        <v>143869295</v>
      </c>
      <c r="H246">
        <v>101878590</v>
      </c>
      <c r="I246">
        <v>40543107</v>
      </c>
      <c r="J246">
        <v>1447598</v>
      </c>
      <c r="K246" s="33">
        <v>0</v>
      </c>
      <c r="L246">
        <v>0</v>
      </c>
      <c r="M246">
        <v>0</v>
      </c>
      <c r="N246">
        <v>0</v>
      </c>
      <c r="O246">
        <v>0</v>
      </c>
      <c r="P246">
        <v>143869295</v>
      </c>
      <c r="Q246">
        <v>100</v>
      </c>
    </row>
    <row r="247" spans="2:17" x14ac:dyDescent="0.25">
      <c r="B247">
        <v>2013</v>
      </c>
      <c r="C247">
        <v>298</v>
      </c>
      <c r="D247" t="s">
        <v>151</v>
      </c>
      <c r="E247">
        <v>4</v>
      </c>
      <c r="F247">
        <v>2</v>
      </c>
      <c r="G247">
        <v>698754510</v>
      </c>
      <c r="H247">
        <v>377991626</v>
      </c>
      <c r="I247">
        <v>48241977</v>
      </c>
      <c r="J247">
        <v>58267783</v>
      </c>
      <c r="K247" s="33">
        <v>214253124</v>
      </c>
      <c r="L247">
        <v>0</v>
      </c>
      <c r="M247">
        <v>0</v>
      </c>
      <c r="N247">
        <v>0</v>
      </c>
      <c r="O247">
        <v>0</v>
      </c>
      <c r="P247">
        <v>698754510</v>
      </c>
      <c r="Q247">
        <v>100</v>
      </c>
    </row>
    <row r="248" spans="2:17" x14ac:dyDescent="0.25">
      <c r="B248">
        <v>2013</v>
      </c>
      <c r="C248">
        <v>300</v>
      </c>
      <c r="D248" t="s">
        <v>152</v>
      </c>
      <c r="E248">
        <v>1</v>
      </c>
      <c r="F248">
        <v>5</v>
      </c>
      <c r="G248">
        <v>63809290</v>
      </c>
      <c r="H248">
        <v>0</v>
      </c>
      <c r="I248">
        <v>22501713</v>
      </c>
      <c r="J248">
        <v>22779272</v>
      </c>
      <c r="K248" s="33">
        <v>18528305</v>
      </c>
      <c r="L248">
        <v>0</v>
      </c>
      <c r="M248">
        <v>0</v>
      </c>
      <c r="N248">
        <v>0</v>
      </c>
      <c r="O248">
        <v>0</v>
      </c>
      <c r="P248">
        <v>63809290</v>
      </c>
      <c r="Q248">
        <v>100</v>
      </c>
    </row>
    <row r="249" spans="2:17" x14ac:dyDescent="0.25">
      <c r="B249">
        <v>2013</v>
      </c>
      <c r="C249">
        <v>304</v>
      </c>
      <c r="D249" t="s">
        <v>153</v>
      </c>
      <c r="E249">
        <v>4</v>
      </c>
      <c r="F249">
        <v>10</v>
      </c>
      <c r="G249">
        <v>249200000</v>
      </c>
      <c r="H249">
        <v>72922220</v>
      </c>
      <c r="I249">
        <v>25746437</v>
      </c>
      <c r="J249">
        <v>20000000</v>
      </c>
      <c r="K249" s="33">
        <v>130531343</v>
      </c>
      <c r="L249">
        <v>0</v>
      </c>
      <c r="M249">
        <v>0</v>
      </c>
      <c r="N249">
        <v>0</v>
      </c>
      <c r="O249">
        <v>0</v>
      </c>
      <c r="P249">
        <v>249200000</v>
      </c>
      <c r="Q249">
        <v>100</v>
      </c>
    </row>
    <row r="250" spans="2:17" x14ac:dyDescent="0.25">
      <c r="B250">
        <v>2013</v>
      </c>
      <c r="C250">
        <v>305</v>
      </c>
      <c r="D250" t="s">
        <v>416</v>
      </c>
      <c r="E250">
        <v>1</v>
      </c>
      <c r="F250">
        <v>10</v>
      </c>
      <c r="G250">
        <v>8067234</v>
      </c>
      <c r="H250">
        <v>8067234</v>
      </c>
      <c r="I250">
        <v>0</v>
      </c>
      <c r="J250">
        <v>0</v>
      </c>
      <c r="K250" s="33">
        <v>0</v>
      </c>
      <c r="L250">
        <v>0</v>
      </c>
      <c r="M250">
        <v>0</v>
      </c>
      <c r="N250">
        <v>0</v>
      </c>
      <c r="O250">
        <v>0</v>
      </c>
      <c r="P250">
        <v>8067234</v>
      </c>
      <c r="Q250">
        <v>100</v>
      </c>
    </row>
    <row r="251" spans="2:17" x14ac:dyDescent="0.25">
      <c r="B251">
        <v>2013</v>
      </c>
      <c r="C251">
        <v>306</v>
      </c>
      <c r="D251" t="s">
        <v>417</v>
      </c>
      <c r="E251">
        <v>2</v>
      </c>
      <c r="F251">
        <v>6</v>
      </c>
      <c r="G251">
        <v>70786939</v>
      </c>
      <c r="H251">
        <v>70786939</v>
      </c>
      <c r="I251">
        <v>0</v>
      </c>
      <c r="J251">
        <v>0</v>
      </c>
      <c r="K251" s="33">
        <v>0</v>
      </c>
      <c r="L251">
        <v>0</v>
      </c>
      <c r="M251">
        <v>0</v>
      </c>
      <c r="N251">
        <v>0</v>
      </c>
      <c r="O251">
        <v>0</v>
      </c>
      <c r="P251">
        <v>70786939</v>
      </c>
      <c r="Q251">
        <v>100</v>
      </c>
    </row>
    <row r="252" spans="2:17" x14ac:dyDescent="0.25">
      <c r="B252">
        <v>2013</v>
      </c>
      <c r="C252">
        <v>307</v>
      </c>
      <c r="D252" t="s">
        <v>155</v>
      </c>
      <c r="E252">
        <v>2</v>
      </c>
      <c r="F252">
        <v>10</v>
      </c>
      <c r="G252">
        <v>86600000</v>
      </c>
      <c r="H252">
        <v>79667772</v>
      </c>
      <c r="I252">
        <v>6932228</v>
      </c>
      <c r="J252">
        <v>0</v>
      </c>
      <c r="K252" s="33">
        <v>0</v>
      </c>
      <c r="L252">
        <v>0</v>
      </c>
      <c r="M252">
        <v>0</v>
      </c>
      <c r="N252">
        <v>0</v>
      </c>
      <c r="O252">
        <v>0</v>
      </c>
      <c r="P252">
        <v>86600000</v>
      </c>
      <c r="Q252">
        <v>100</v>
      </c>
    </row>
    <row r="253" spans="2:17" x14ac:dyDescent="0.25">
      <c r="B253">
        <v>2013</v>
      </c>
      <c r="C253">
        <v>308</v>
      </c>
      <c r="D253" t="s">
        <v>418</v>
      </c>
      <c r="E253">
        <v>2</v>
      </c>
      <c r="F253">
        <v>9</v>
      </c>
      <c r="G253">
        <v>51852491</v>
      </c>
      <c r="H253">
        <v>45215373</v>
      </c>
      <c r="I253">
        <v>6637118</v>
      </c>
      <c r="J253">
        <v>0</v>
      </c>
      <c r="K253" s="33">
        <v>0</v>
      </c>
      <c r="L253">
        <v>0</v>
      </c>
      <c r="M253">
        <v>0</v>
      </c>
      <c r="N253">
        <v>0</v>
      </c>
      <c r="O253">
        <v>0</v>
      </c>
      <c r="P253">
        <v>51852491</v>
      </c>
      <c r="Q253">
        <v>100</v>
      </c>
    </row>
    <row r="254" spans="2:17" x14ac:dyDescent="0.25">
      <c r="B254">
        <v>2013</v>
      </c>
      <c r="C254">
        <v>309</v>
      </c>
      <c r="D254" t="s">
        <v>156</v>
      </c>
      <c r="E254">
        <v>8</v>
      </c>
      <c r="F254">
        <v>10</v>
      </c>
      <c r="G254">
        <v>96030000</v>
      </c>
      <c r="H254">
        <v>0</v>
      </c>
      <c r="I254">
        <v>0</v>
      </c>
      <c r="J254">
        <v>18940611</v>
      </c>
      <c r="K254" s="33">
        <v>29212639</v>
      </c>
      <c r="L254">
        <v>0</v>
      </c>
      <c r="M254">
        <v>0</v>
      </c>
      <c r="N254">
        <v>47860697</v>
      </c>
      <c r="O254">
        <v>16053</v>
      </c>
      <c r="P254">
        <v>48153250</v>
      </c>
      <c r="Q254">
        <v>50.143965427470498</v>
      </c>
    </row>
    <row r="255" spans="2:17" x14ac:dyDescent="0.25">
      <c r="B255">
        <v>2013</v>
      </c>
      <c r="C255">
        <v>310</v>
      </c>
      <c r="D255" t="s">
        <v>157</v>
      </c>
      <c r="E255">
        <v>10</v>
      </c>
      <c r="F255">
        <v>0</v>
      </c>
      <c r="G255">
        <v>117024000</v>
      </c>
      <c r="H255">
        <v>0</v>
      </c>
      <c r="I255">
        <v>10502250</v>
      </c>
      <c r="J255">
        <v>4692595</v>
      </c>
      <c r="K255" s="33">
        <v>23646038</v>
      </c>
      <c r="L255">
        <v>3115058</v>
      </c>
      <c r="M255">
        <v>9881419</v>
      </c>
      <c r="N255">
        <v>65186617</v>
      </c>
      <c r="O255">
        <v>23</v>
      </c>
      <c r="P255">
        <v>38840883</v>
      </c>
      <c r="Q255">
        <v>33.190527584085302</v>
      </c>
    </row>
    <row r="256" spans="2:17" x14ac:dyDescent="0.25">
      <c r="B256">
        <v>2013</v>
      </c>
      <c r="C256">
        <v>311</v>
      </c>
      <c r="D256" t="s">
        <v>158</v>
      </c>
      <c r="E256">
        <v>3</v>
      </c>
      <c r="F256">
        <v>11</v>
      </c>
      <c r="G256">
        <v>353455851</v>
      </c>
      <c r="H256">
        <v>279233499</v>
      </c>
      <c r="I256">
        <v>34733576</v>
      </c>
      <c r="J256">
        <v>9078468</v>
      </c>
      <c r="K256" s="33">
        <v>30410308</v>
      </c>
      <c r="L256">
        <v>0</v>
      </c>
      <c r="M256">
        <v>0</v>
      </c>
      <c r="N256">
        <v>0</v>
      </c>
      <c r="O256">
        <v>0</v>
      </c>
      <c r="P256">
        <v>353455851</v>
      </c>
      <c r="Q256">
        <v>100</v>
      </c>
    </row>
    <row r="257" spans="2:17" x14ac:dyDescent="0.25">
      <c r="B257">
        <v>2013</v>
      </c>
      <c r="C257">
        <v>312</v>
      </c>
      <c r="D257" t="s">
        <v>160</v>
      </c>
      <c r="E257">
        <v>3</v>
      </c>
      <c r="F257">
        <v>11</v>
      </c>
      <c r="G257">
        <v>26493000</v>
      </c>
      <c r="H257">
        <v>1</v>
      </c>
      <c r="I257">
        <v>6617341</v>
      </c>
      <c r="J257">
        <v>13234683</v>
      </c>
      <c r="K257" s="33">
        <v>6640975</v>
      </c>
      <c r="L257">
        <v>0</v>
      </c>
      <c r="M257">
        <v>0</v>
      </c>
      <c r="N257">
        <v>0</v>
      </c>
      <c r="O257">
        <v>0</v>
      </c>
      <c r="P257">
        <v>26493000</v>
      </c>
      <c r="Q257">
        <v>100</v>
      </c>
    </row>
    <row r="258" spans="2:17" x14ac:dyDescent="0.25">
      <c r="B258">
        <v>2014</v>
      </c>
      <c r="C258">
        <v>313</v>
      </c>
      <c r="D258" t="s">
        <v>161</v>
      </c>
      <c r="E258">
        <v>3</v>
      </c>
      <c r="F258">
        <v>3</v>
      </c>
      <c r="G258">
        <v>725268000</v>
      </c>
      <c r="H258">
        <v>300081405</v>
      </c>
      <c r="I258">
        <v>178649078</v>
      </c>
      <c r="J258">
        <v>130537517</v>
      </c>
      <c r="K258" s="33">
        <v>116000000</v>
      </c>
      <c r="L258">
        <v>0</v>
      </c>
      <c r="M258">
        <v>0</v>
      </c>
      <c r="N258">
        <v>0</v>
      </c>
      <c r="O258">
        <v>0</v>
      </c>
      <c r="P258">
        <v>725268000</v>
      </c>
      <c r="Q258">
        <v>100</v>
      </c>
    </row>
    <row r="259" spans="2:17" x14ac:dyDescent="0.25">
      <c r="B259">
        <v>2014</v>
      </c>
      <c r="C259">
        <v>314</v>
      </c>
      <c r="D259" t="s">
        <v>162</v>
      </c>
      <c r="E259">
        <v>2</v>
      </c>
      <c r="F259">
        <v>3</v>
      </c>
      <c r="G259">
        <v>142140961</v>
      </c>
      <c r="H259">
        <v>77610805</v>
      </c>
      <c r="I259">
        <v>58804360</v>
      </c>
      <c r="J259">
        <v>5725796</v>
      </c>
      <c r="K259" s="33">
        <v>0</v>
      </c>
      <c r="L259">
        <v>0</v>
      </c>
      <c r="M259">
        <v>0</v>
      </c>
      <c r="N259">
        <v>0</v>
      </c>
      <c r="O259">
        <v>0</v>
      </c>
      <c r="P259">
        <v>142140961</v>
      </c>
      <c r="Q259">
        <v>100</v>
      </c>
    </row>
    <row r="260" spans="2:17" x14ac:dyDescent="0.25">
      <c r="B260">
        <v>2014</v>
      </c>
      <c r="C260">
        <v>316</v>
      </c>
      <c r="D260" t="s">
        <v>419</v>
      </c>
      <c r="E260">
        <v>1</v>
      </c>
      <c r="F260">
        <v>11</v>
      </c>
      <c r="G260">
        <v>17864171</v>
      </c>
      <c r="H260">
        <v>17310382</v>
      </c>
      <c r="I260">
        <v>553789</v>
      </c>
      <c r="J260">
        <v>0</v>
      </c>
      <c r="K260" s="33">
        <v>0</v>
      </c>
      <c r="L260">
        <v>0</v>
      </c>
      <c r="M260">
        <v>0</v>
      </c>
      <c r="N260">
        <v>0</v>
      </c>
      <c r="O260">
        <v>0</v>
      </c>
      <c r="P260">
        <v>17864171</v>
      </c>
      <c r="Q260">
        <v>100</v>
      </c>
    </row>
    <row r="261" spans="2:17" x14ac:dyDescent="0.25">
      <c r="B261">
        <v>2014</v>
      </c>
      <c r="C261">
        <v>317</v>
      </c>
      <c r="D261" t="s">
        <v>420</v>
      </c>
      <c r="E261">
        <v>2</v>
      </c>
      <c r="F261">
        <v>3</v>
      </c>
      <c r="G261">
        <v>67127105</v>
      </c>
      <c r="H261">
        <v>63837877</v>
      </c>
      <c r="I261">
        <v>3289228</v>
      </c>
      <c r="J261">
        <v>0</v>
      </c>
      <c r="K261" s="33">
        <v>0</v>
      </c>
      <c r="L261">
        <v>0</v>
      </c>
      <c r="M261">
        <v>0</v>
      </c>
      <c r="N261">
        <v>0</v>
      </c>
      <c r="O261">
        <v>0</v>
      </c>
      <c r="P261">
        <v>67127105</v>
      </c>
      <c r="Q261">
        <v>100</v>
      </c>
    </row>
    <row r="262" spans="2:17" x14ac:dyDescent="0.25">
      <c r="B262">
        <v>2014</v>
      </c>
      <c r="C262">
        <v>318</v>
      </c>
      <c r="D262" t="s">
        <v>421</v>
      </c>
      <c r="E262">
        <v>1</v>
      </c>
      <c r="F262">
        <v>6</v>
      </c>
      <c r="G262">
        <v>15045340</v>
      </c>
      <c r="H262">
        <v>15045340</v>
      </c>
      <c r="I262">
        <v>0</v>
      </c>
      <c r="J262">
        <v>0</v>
      </c>
      <c r="K262" s="33">
        <v>0</v>
      </c>
      <c r="L262">
        <v>0</v>
      </c>
      <c r="M262">
        <v>0</v>
      </c>
      <c r="N262">
        <v>0</v>
      </c>
      <c r="O262">
        <v>0</v>
      </c>
      <c r="P262">
        <v>15045340</v>
      </c>
      <c r="Q262">
        <v>100</v>
      </c>
    </row>
    <row r="263" spans="2:17" x14ac:dyDescent="0.25">
      <c r="B263">
        <v>2014</v>
      </c>
      <c r="C263">
        <v>319</v>
      </c>
      <c r="D263" t="s">
        <v>422</v>
      </c>
      <c r="E263">
        <v>1</v>
      </c>
      <c r="F263">
        <v>7</v>
      </c>
      <c r="G263">
        <v>45053230</v>
      </c>
      <c r="H263">
        <v>43701634</v>
      </c>
      <c r="I263">
        <v>1351596</v>
      </c>
      <c r="J263">
        <v>0</v>
      </c>
      <c r="K263" s="33">
        <v>0</v>
      </c>
      <c r="L263">
        <v>0</v>
      </c>
      <c r="M263">
        <v>0</v>
      </c>
      <c r="N263">
        <v>0</v>
      </c>
      <c r="O263">
        <v>0</v>
      </c>
      <c r="P263">
        <v>45053230</v>
      </c>
      <c r="Q263">
        <v>100</v>
      </c>
    </row>
    <row r="264" spans="2:17" x14ac:dyDescent="0.25">
      <c r="B264">
        <v>2014</v>
      </c>
      <c r="C264">
        <v>320</v>
      </c>
      <c r="D264" t="s">
        <v>423</v>
      </c>
      <c r="E264">
        <v>1</v>
      </c>
      <c r="F264">
        <v>11</v>
      </c>
      <c r="G264">
        <v>60561223</v>
      </c>
      <c r="H264">
        <v>22950443</v>
      </c>
      <c r="I264">
        <v>37610780</v>
      </c>
      <c r="J264">
        <v>0</v>
      </c>
      <c r="K264" s="33">
        <v>0</v>
      </c>
      <c r="L264">
        <v>0</v>
      </c>
      <c r="M264">
        <v>0</v>
      </c>
      <c r="N264">
        <v>0</v>
      </c>
      <c r="O264">
        <v>0</v>
      </c>
      <c r="P264">
        <v>60561223</v>
      </c>
      <c r="Q264">
        <v>100</v>
      </c>
    </row>
    <row r="265" spans="2:17" x14ac:dyDescent="0.25">
      <c r="B265">
        <v>2014</v>
      </c>
      <c r="C265">
        <v>321</v>
      </c>
      <c r="D265" t="s">
        <v>164</v>
      </c>
      <c r="E265">
        <v>9</v>
      </c>
      <c r="F265">
        <v>5</v>
      </c>
      <c r="G265">
        <v>58734000</v>
      </c>
      <c r="H265">
        <v>4893608</v>
      </c>
      <c r="I265">
        <v>0</v>
      </c>
      <c r="J265">
        <v>29000000</v>
      </c>
      <c r="K265" s="33">
        <v>39647</v>
      </c>
      <c r="L265">
        <v>0</v>
      </c>
      <c r="M265">
        <v>0</v>
      </c>
      <c r="N265">
        <v>8910688</v>
      </c>
      <c r="O265">
        <v>15890057</v>
      </c>
      <c r="P265">
        <v>33933255</v>
      </c>
      <c r="Q265">
        <v>57.774466237613602</v>
      </c>
    </row>
    <row r="266" spans="2:17" x14ac:dyDescent="0.25">
      <c r="B266">
        <v>2014</v>
      </c>
      <c r="C266">
        <v>322</v>
      </c>
      <c r="D266" t="s">
        <v>165</v>
      </c>
      <c r="E266">
        <v>8</v>
      </c>
      <c r="F266">
        <v>2</v>
      </c>
      <c r="G266">
        <v>563168000</v>
      </c>
      <c r="H266">
        <v>137121388</v>
      </c>
      <c r="I266">
        <v>203019875</v>
      </c>
      <c r="J266">
        <v>102527137</v>
      </c>
      <c r="K266" s="33">
        <v>0</v>
      </c>
      <c r="L266">
        <v>0</v>
      </c>
      <c r="M266">
        <v>0</v>
      </c>
      <c r="N266">
        <v>120497512</v>
      </c>
      <c r="O266">
        <v>2088</v>
      </c>
      <c r="P266">
        <v>442668400</v>
      </c>
      <c r="Q266">
        <v>78.603258707881096</v>
      </c>
    </row>
    <row r="267" spans="2:17" x14ac:dyDescent="0.25">
      <c r="B267">
        <v>2015</v>
      </c>
      <c r="C267">
        <v>323</v>
      </c>
      <c r="D267" t="s">
        <v>166</v>
      </c>
      <c r="E267">
        <v>2</v>
      </c>
      <c r="F267">
        <v>5</v>
      </c>
      <c r="G267">
        <v>863916000</v>
      </c>
      <c r="H267">
        <v>0</v>
      </c>
      <c r="I267">
        <v>0</v>
      </c>
      <c r="J267">
        <v>0</v>
      </c>
      <c r="K267" s="33">
        <v>229092225</v>
      </c>
      <c r="L267">
        <v>238618957</v>
      </c>
      <c r="M267">
        <v>270287214</v>
      </c>
      <c r="N267">
        <v>125917604</v>
      </c>
      <c r="O267">
        <v>0</v>
      </c>
      <c r="P267">
        <v>229092225</v>
      </c>
      <c r="Q267">
        <v>26.517881946855901</v>
      </c>
    </row>
    <row r="268" spans="2:17" x14ac:dyDescent="0.25">
      <c r="B268">
        <v>2015</v>
      </c>
      <c r="C268">
        <v>324</v>
      </c>
      <c r="D268" t="s">
        <v>167</v>
      </c>
      <c r="E268">
        <v>1</v>
      </c>
      <c r="F268">
        <v>6</v>
      </c>
      <c r="G268">
        <v>24818000</v>
      </c>
      <c r="H268">
        <v>0</v>
      </c>
      <c r="I268">
        <v>0</v>
      </c>
      <c r="J268">
        <v>0</v>
      </c>
      <c r="K268" s="33">
        <v>0</v>
      </c>
      <c r="L268">
        <v>9774268</v>
      </c>
      <c r="M268">
        <v>15043732</v>
      </c>
      <c r="N268">
        <v>0</v>
      </c>
      <c r="O268">
        <v>0</v>
      </c>
      <c r="P268">
        <v>0</v>
      </c>
      <c r="Q268">
        <v>0</v>
      </c>
    </row>
    <row r="269" spans="2:17" x14ac:dyDescent="0.25">
      <c r="B269">
        <v>2015</v>
      </c>
      <c r="C269">
        <v>325</v>
      </c>
      <c r="D269" t="s">
        <v>168</v>
      </c>
      <c r="E269">
        <v>3</v>
      </c>
      <c r="F269">
        <v>1</v>
      </c>
      <c r="G269">
        <v>1006032000</v>
      </c>
      <c r="H269">
        <v>0</v>
      </c>
      <c r="I269">
        <v>0</v>
      </c>
      <c r="J269">
        <v>0</v>
      </c>
      <c r="K269" s="33">
        <v>300364116</v>
      </c>
      <c r="L269">
        <v>142372373</v>
      </c>
      <c r="M269">
        <v>50095221</v>
      </c>
      <c r="N269">
        <v>513200290</v>
      </c>
      <c r="O269">
        <v>0</v>
      </c>
      <c r="P269">
        <v>300364116</v>
      </c>
      <c r="Q269">
        <v>29.8563182880862</v>
      </c>
    </row>
    <row r="270" spans="2:17" x14ac:dyDescent="0.25">
      <c r="B270">
        <v>2015</v>
      </c>
      <c r="C270">
        <v>326</v>
      </c>
      <c r="D270" t="s">
        <v>169</v>
      </c>
      <c r="E270">
        <v>2</v>
      </c>
      <c r="F270">
        <v>0</v>
      </c>
      <c r="G270">
        <v>159590000</v>
      </c>
      <c r="H270">
        <v>0</v>
      </c>
      <c r="I270">
        <v>0</v>
      </c>
      <c r="J270">
        <v>0</v>
      </c>
      <c r="K270" s="33">
        <v>42322997</v>
      </c>
      <c r="L270">
        <v>88611386</v>
      </c>
      <c r="M270">
        <v>28655617</v>
      </c>
      <c r="N270">
        <v>0</v>
      </c>
      <c r="O270">
        <v>0</v>
      </c>
      <c r="P270">
        <v>42322997</v>
      </c>
      <c r="Q270">
        <v>26.519830189861501</v>
      </c>
    </row>
    <row r="271" spans="2:17" x14ac:dyDescent="0.25">
      <c r="B271">
        <v>2015</v>
      </c>
      <c r="C271">
        <v>327</v>
      </c>
      <c r="D271" t="s">
        <v>170</v>
      </c>
      <c r="E271">
        <v>3</v>
      </c>
      <c r="F271">
        <v>3</v>
      </c>
      <c r="G271">
        <v>63058000</v>
      </c>
      <c r="H271">
        <v>14700000</v>
      </c>
      <c r="I271">
        <v>39285684</v>
      </c>
      <c r="J271">
        <v>7072316</v>
      </c>
      <c r="K271" s="33">
        <v>2000000</v>
      </c>
      <c r="L271">
        <v>0</v>
      </c>
      <c r="M271">
        <v>0</v>
      </c>
      <c r="N271">
        <v>0</v>
      </c>
      <c r="O271">
        <v>0</v>
      </c>
      <c r="P271">
        <v>63058000</v>
      </c>
      <c r="Q271">
        <v>100</v>
      </c>
    </row>
    <row r="272" spans="2:17" x14ac:dyDescent="0.25">
      <c r="B272">
        <v>2015</v>
      </c>
      <c r="C272">
        <v>328</v>
      </c>
      <c r="D272" t="s">
        <v>424</v>
      </c>
      <c r="E272">
        <v>1</v>
      </c>
      <c r="F272">
        <v>4</v>
      </c>
      <c r="G272">
        <v>4532420</v>
      </c>
      <c r="H272">
        <v>701361</v>
      </c>
      <c r="I272">
        <v>2043543</v>
      </c>
      <c r="J272">
        <v>1787516</v>
      </c>
      <c r="K272" s="33">
        <v>0</v>
      </c>
      <c r="L272">
        <v>0</v>
      </c>
      <c r="M272">
        <v>0</v>
      </c>
      <c r="N272">
        <v>0</v>
      </c>
      <c r="O272">
        <v>0</v>
      </c>
      <c r="P272">
        <v>4532420</v>
      </c>
      <c r="Q272">
        <v>100</v>
      </c>
    </row>
    <row r="273" spans="2:17" x14ac:dyDescent="0.25">
      <c r="B273">
        <v>2015</v>
      </c>
      <c r="C273">
        <v>329</v>
      </c>
      <c r="D273" t="s">
        <v>171</v>
      </c>
      <c r="E273">
        <v>3</v>
      </c>
      <c r="F273">
        <v>5</v>
      </c>
      <c r="G273">
        <v>65113648</v>
      </c>
      <c r="H273">
        <v>0</v>
      </c>
      <c r="I273">
        <v>0</v>
      </c>
      <c r="J273">
        <v>0</v>
      </c>
      <c r="K273" s="33">
        <v>0</v>
      </c>
      <c r="L273">
        <v>0</v>
      </c>
      <c r="M273">
        <v>6811157</v>
      </c>
      <c r="N273">
        <v>58256965</v>
      </c>
      <c r="O273">
        <v>45526</v>
      </c>
      <c r="P273">
        <v>0</v>
      </c>
      <c r="Q273">
        <v>0</v>
      </c>
    </row>
    <row r="274" spans="2:17" x14ac:dyDescent="0.25">
      <c r="B274">
        <v>2015</v>
      </c>
      <c r="C274">
        <v>330</v>
      </c>
      <c r="D274" t="s">
        <v>172</v>
      </c>
      <c r="E274">
        <v>3</v>
      </c>
      <c r="F274">
        <v>3</v>
      </c>
      <c r="G274">
        <v>586243674</v>
      </c>
      <c r="H274">
        <v>0</v>
      </c>
      <c r="I274">
        <v>0</v>
      </c>
      <c r="J274">
        <v>0</v>
      </c>
      <c r="K274" s="33">
        <v>63900899</v>
      </c>
      <c r="L274">
        <v>70890969</v>
      </c>
      <c r="M274">
        <v>163422000</v>
      </c>
      <c r="N274">
        <v>288029806</v>
      </c>
      <c r="O274">
        <v>0</v>
      </c>
      <c r="P274">
        <v>63900899</v>
      </c>
      <c r="Q274">
        <v>10.900057746294699</v>
      </c>
    </row>
    <row r="275" spans="2:17" x14ac:dyDescent="0.25">
      <c r="B275">
        <v>2015</v>
      </c>
      <c r="C275">
        <v>331</v>
      </c>
      <c r="D275" t="s">
        <v>173</v>
      </c>
      <c r="E275">
        <v>1</v>
      </c>
      <c r="F275">
        <v>8</v>
      </c>
      <c r="G275">
        <v>26920000</v>
      </c>
      <c r="H275">
        <v>0</v>
      </c>
      <c r="I275">
        <v>0</v>
      </c>
      <c r="J275">
        <v>0</v>
      </c>
      <c r="K275" s="33">
        <v>0</v>
      </c>
      <c r="L275">
        <v>24216000</v>
      </c>
      <c r="M275">
        <v>2704000</v>
      </c>
      <c r="N275">
        <v>0</v>
      </c>
      <c r="O275">
        <v>0</v>
      </c>
      <c r="P275">
        <v>0</v>
      </c>
      <c r="Q275">
        <v>0</v>
      </c>
    </row>
    <row r="276" spans="2:17" x14ac:dyDescent="0.25">
      <c r="B276">
        <v>2015</v>
      </c>
      <c r="C276">
        <v>332</v>
      </c>
      <c r="D276" t="s">
        <v>174</v>
      </c>
      <c r="E276">
        <v>3</v>
      </c>
      <c r="F276">
        <v>4</v>
      </c>
      <c r="G276">
        <v>1078570000</v>
      </c>
      <c r="H276">
        <v>0</v>
      </c>
      <c r="I276">
        <v>0</v>
      </c>
      <c r="J276">
        <v>0</v>
      </c>
      <c r="K276" s="33">
        <v>0</v>
      </c>
      <c r="L276">
        <v>456302073</v>
      </c>
      <c r="M276">
        <v>433947183</v>
      </c>
      <c r="N276">
        <v>188320743</v>
      </c>
      <c r="O276">
        <v>1</v>
      </c>
      <c r="P276">
        <v>0</v>
      </c>
      <c r="Q276">
        <v>0</v>
      </c>
    </row>
    <row r="277" spans="2:17" x14ac:dyDescent="0.25">
      <c r="B277">
        <v>2015</v>
      </c>
      <c r="C277">
        <v>334</v>
      </c>
      <c r="D277" t="s">
        <v>175</v>
      </c>
      <c r="E277">
        <v>1</v>
      </c>
      <c r="F277">
        <v>9</v>
      </c>
      <c r="G277">
        <v>5114000</v>
      </c>
      <c r="H277">
        <v>0</v>
      </c>
      <c r="I277">
        <v>0</v>
      </c>
      <c r="J277">
        <v>0</v>
      </c>
      <c r="K277" s="33">
        <v>364174</v>
      </c>
      <c r="L277">
        <v>4410714</v>
      </c>
      <c r="M277">
        <v>339112</v>
      </c>
      <c r="N277">
        <v>0</v>
      </c>
      <c r="O277">
        <v>0</v>
      </c>
      <c r="P277">
        <v>364174</v>
      </c>
      <c r="Q277">
        <v>7.1211184982401203</v>
      </c>
    </row>
    <row r="278" spans="2:17" x14ac:dyDescent="0.25">
      <c r="B278">
        <v>2015</v>
      </c>
      <c r="C278">
        <v>336</v>
      </c>
      <c r="D278" t="s">
        <v>176</v>
      </c>
      <c r="E278">
        <v>2</v>
      </c>
      <c r="F278">
        <v>3</v>
      </c>
      <c r="G278">
        <v>128592000</v>
      </c>
      <c r="H278">
        <v>60920479</v>
      </c>
      <c r="I278">
        <v>36178042</v>
      </c>
      <c r="J278">
        <v>26117162</v>
      </c>
      <c r="K278" s="33">
        <v>5376317</v>
      </c>
      <c r="L278">
        <v>0</v>
      </c>
      <c r="M278">
        <v>0</v>
      </c>
      <c r="N278">
        <v>0</v>
      </c>
      <c r="O278">
        <v>0</v>
      </c>
      <c r="P278">
        <v>128592000</v>
      </c>
      <c r="Q278">
        <v>100</v>
      </c>
    </row>
    <row r="279" spans="2:17" x14ac:dyDescent="0.25">
      <c r="B279">
        <v>2015</v>
      </c>
      <c r="C279">
        <v>337</v>
      </c>
      <c r="D279" t="s">
        <v>177</v>
      </c>
      <c r="E279">
        <v>1</v>
      </c>
      <c r="F279">
        <v>6</v>
      </c>
      <c r="G279">
        <v>145348000</v>
      </c>
      <c r="H279">
        <v>0</v>
      </c>
      <c r="I279">
        <v>92249665</v>
      </c>
      <c r="J279">
        <v>50000000</v>
      </c>
      <c r="K279" s="33">
        <v>3098335</v>
      </c>
      <c r="L279">
        <v>0</v>
      </c>
      <c r="M279">
        <v>0</v>
      </c>
      <c r="N279">
        <v>0</v>
      </c>
      <c r="O279">
        <v>0</v>
      </c>
      <c r="P279">
        <v>145348000</v>
      </c>
      <c r="Q279">
        <v>100</v>
      </c>
    </row>
    <row r="280" spans="2:17" x14ac:dyDescent="0.25">
      <c r="B280">
        <v>2015</v>
      </c>
      <c r="C280">
        <v>338</v>
      </c>
      <c r="D280" t="s">
        <v>178</v>
      </c>
      <c r="E280">
        <v>9</v>
      </c>
      <c r="F280">
        <v>5</v>
      </c>
      <c r="G280">
        <v>166590000</v>
      </c>
      <c r="H280">
        <v>0</v>
      </c>
      <c r="I280">
        <v>0</v>
      </c>
      <c r="J280">
        <v>13779805</v>
      </c>
      <c r="K280" s="33">
        <v>17688972</v>
      </c>
      <c r="L280">
        <v>39903342</v>
      </c>
      <c r="M280">
        <v>0</v>
      </c>
      <c r="N280">
        <v>95217861</v>
      </c>
      <c r="O280">
        <v>20</v>
      </c>
      <c r="P280">
        <v>31468777</v>
      </c>
      <c r="Q280">
        <v>18.8899555795666</v>
      </c>
    </row>
    <row r="281" spans="2:17" x14ac:dyDescent="0.25">
      <c r="B281">
        <v>2015</v>
      </c>
      <c r="C281">
        <v>339</v>
      </c>
      <c r="D281" t="s">
        <v>179</v>
      </c>
      <c r="E281">
        <v>5</v>
      </c>
      <c r="F281">
        <v>11</v>
      </c>
      <c r="G281">
        <v>844864000</v>
      </c>
      <c r="H281">
        <v>6583720</v>
      </c>
      <c r="I281">
        <v>93079455</v>
      </c>
      <c r="J281">
        <v>508000000</v>
      </c>
      <c r="K281" s="33">
        <v>109878</v>
      </c>
      <c r="L281">
        <v>0</v>
      </c>
      <c r="M281">
        <v>237090947</v>
      </c>
      <c r="N281">
        <v>0</v>
      </c>
      <c r="O281">
        <v>0</v>
      </c>
      <c r="P281">
        <v>607773053</v>
      </c>
      <c r="Q281">
        <v>71.937383176463896</v>
      </c>
    </row>
    <row r="282" spans="2:17" x14ac:dyDescent="0.25">
      <c r="B282">
        <v>2016</v>
      </c>
      <c r="C282">
        <v>340</v>
      </c>
      <c r="D282" t="s">
        <v>180</v>
      </c>
      <c r="E282">
        <v>2</v>
      </c>
      <c r="F282">
        <v>7</v>
      </c>
      <c r="G282">
        <v>246776000</v>
      </c>
      <c r="H282">
        <v>0</v>
      </c>
      <c r="I282">
        <v>0</v>
      </c>
      <c r="J282">
        <v>0</v>
      </c>
      <c r="K282" s="33">
        <v>8894829</v>
      </c>
      <c r="L282">
        <v>40589803</v>
      </c>
      <c r="M282">
        <v>58139535</v>
      </c>
      <c r="N282">
        <v>139151833</v>
      </c>
      <c r="O282">
        <v>0</v>
      </c>
      <c r="P282">
        <v>8894829</v>
      </c>
      <c r="Q282">
        <v>3.6044141245501899</v>
      </c>
    </row>
    <row r="283" spans="2:17" x14ac:dyDescent="0.25">
      <c r="B283">
        <v>2016</v>
      </c>
      <c r="C283">
        <v>341</v>
      </c>
      <c r="D283" t="s">
        <v>181</v>
      </c>
      <c r="E283">
        <v>1</v>
      </c>
      <c r="F283">
        <v>7</v>
      </c>
      <c r="G283">
        <v>12826000</v>
      </c>
      <c r="H283">
        <v>0</v>
      </c>
      <c r="I283">
        <v>0</v>
      </c>
      <c r="J283">
        <v>0</v>
      </c>
      <c r="K283" s="33">
        <v>285420</v>
      </c>
      <c r="L283">
        <v>6500579</v>
      </c>
      <c r="M283">
        <v>6040001</v>
      </c>
      <c r="N283">
        <v>0</v>
      </c>
      <c r="O283">
        <v>0</v>
      </c>
      <c r="P283">
        <v>285420</v>
      </c>
      <c r="Q283">
        <v>2.2253235615156699</v>
      </c>
    </row>
    <row r="284" spans="2:17" x14ac:dyDescent="0.25">
      <c r="B284">
        <v>2016</v>
      </c>
      <c r="C284">
        <v>342</v>
      </c>
      <c r="D284" t="s">
        <v>182</v>
      </c>
      <c r="E284">
        <v>4</v>
      </c>
      <c r="F284">
        <v>2</v>
      </c>
      <c r="G284">
        <v>895882000</v>
      </c>
      <c r="H284">
        <v>0</v>
      </c>
      <c r="I284">
        <v>0</v>
      </c>
      <c r="J284">
        <v>1</v>
      </c>
      <c r="K284" s="33">
        <v>206125703</v>
      </c>
      <c r="L284">
        <v>270820087</v>
      </c>
      <c r="M284">
        <v>311279209</v>
      </c>
      <c r="N284">
        <v>107657000</v>
      </c>
      <c r="O284">
        <v>0</v>
      </c>
      <c r="P284">
        <v>206125704</v>
      </c>
      <c r="Q284">
        <v>23.008130981535501</v>
      </c>
    </row>
    <row r="285" spans="2:17" x14ac:dyDescent="0.25">
      <c r="B285">
        <v>2016</v>
      </c>
      <c r="C285">
        <v>343</v>
      </c>
      <c r="D285" t="s">
        <v>183</v>
      </c>
      <c r="E285">
        <v>1</v>
      </c>
      <c r="F285">
        <v>0</v>
      </c>
      <c r="G285">
        <v>48806000</v>
      </c>
      <c r="H285">
        <v>0</v>
      </c>
      <c r="I285">
        <v>0</v>
      </c>
      <c r="J285">
        <v>0</v>
      </c>
      <c r="K285" s="33">
        <v>5616673</v>
      </c>
      <c r="L285">
        <v>11115076</v>
      </c>
      <c r="M285">
        <v>32074251</v>
      </c>
      <c r="N285">
        <v>0</v>
      </c>
      <c r="O285">
        <v>0</v>
      </c>
      <c r="P285">
        <v>5616673</v>
      </c>
      <c r="Q285">
        <v>11.5081608818587</v>
      </c>
    </row>
    <row r="286" spans="2:17" x14ac:dyDescent="0.25">
      <c r="B286">
        <v>2016</v>
      </c>
      <c r="C286">
        <v>344</v>
      </c>
      <c r="D286" t="s">
        <v>184</v>
      </c>
      <c r="E286">
        <v>2</v>
      </c>
      <c r="F286">
        <v>9</v>
      </c>
      <c r="G286">
        <v>677600000</v>
      </c>
      <c r="H286">
        <v>0</v>
      </c>
      <c r="I286">
        <v>0</v>
      </c>
      <c r="J286">
        <v>0</v>
      </c>
      <c r="K286" s="33">
        <v>245467217</v>
      </c>
      <c r="L286">
        <v>80311421</v>
      </c>
      <c r="M286">
        <v>155504060</v>
      </c>
      <c r="N286">
        <v>196317302</v>
      </c>
      <c r="O286">
        <v>0</v>
      </c>
      <c r="P286">
        <v>245467217</v>
      </c>
      <c r="Q286">
        <v>36.225976534828803</v>
      </c>
    </row>
    <row r="287" spans="2:17" x14ac:dyDescent="0.25">
      <c r="B287">
        <v>2016</v>
      </c>
      <c r="C287">
        <v>345</v>
      </c>
      <c r="D287" t="s">
        <v>185</v>
      </c>
      <c r="E287">
        <v>1</v>
      </c>
      <c r="F287">
        <v>0</v>
      </c>
      <c r="G287">
        <v>133416000</v>
      </c>
      <c r="H287">
        <v>0</v>
      </c>
      <c r="I287">
        <v>0</v>
      </c>
      <c r="J287">
        <v>0</v>
      </c>
      <c r="K287" s="33">
        <v>0</v>
      </c>
      <c r="L287">
        <v>0</v>
      </c>
      <c r="M287">
        <v>58700043</v>
      </c>
      <c r="N287">
        <v>74715957</v>
      </c>
      <c r="O287">
        <v>0</v>
      </c>
      <c r="P287">
        <v>0</v>
      </c>
      <c r="Q287">
        <v>0</v>
      </c>
    </row>
    <row r="288" spans="2:17" x14ac:dyDescent="0.25">
      <c r="B288">
        <v>2016</v>
      </c>
      <c r="C288">
        <v>346</v>
      </c>
      <c r="D288" t="s">
        <v>186</v>
      </c>
      <c r="E288">
        <v>3</v>
      </c>
      <c r="F288">
        <v>2</v>
      </c>
      <c r="G288">
        <v>672182000</v>
      </c>
      <c r="H288">
        <v>0</v>
      </c>
      <c r="I288">
        <v>0</v>
      </c>
      <c r="J288">
        <v>0</v>
      </c>
      <c r="K288" s="33">
        <v>86877607</v>
      </c>
      <c r="L288">
        <v>430826650</v>
      </c>
      <c r="M288">
        <v>148170765</v>
      </c>
      <c r="N288">
        <v>6306970</v>
      </c>
      <c r="O288">
        <v>8</v>
      </c>
      <c r="P288">
        <v>86877607</v>
      </c>
      <c r="Q288">
        <v>12.9247148837665</v>
      </c>
    </row>
    <row r="289" spans="2:17" x14ac:dyDescent="0.25">
      <c r="B289">
        <v>2016</v>
      </c>
      <c r="C289">
        <v>347</v>
      </c>
      <c r="D289" t="s">
        <v>187</v>
      </c>
      <c r="E289">
        <v>3</v>
      </c>
      <c r="F289">
        <v>0</v>
      </c>
      <c r="G289">
        <v>661198000</v>
      </c>
      <c r="H289">
        <v>0</v>
      </c>
      <c r="I289">
        <v>0</v>
      </c>
      <c r="J289">
        <v>0</v>
      </c>
      <c r="K289" s="33">
        <v>7574326</v>
      </c>
      <c r="L289">
        <v>259291304</v>
      </c>
      <c r="M289">
        <v>300000000</v>
      </c>
      <c r="N289">
        <v>94332369</v>
      </c>
      <c r="O289">
        <v>1</v>
      </c>
      <c r="P289">
        <v>7574326</v>
      </c>
      <c r="Q289">
        <v>1.14554581229828</v>
      </c>
    </row>
    <row r="290" spans="2:17" x14ac:dyDescent="0.25">
      <c r="B290">
        <v>2016</v>
      </c>
      <c r="C290">
        <v>348</v>
      </c>
      <c r="D290" t="s">
        <v>188</v>
      </c>
      <c r="E290">
        <v>1</v>
      </c>
      <c r="F290">
        <v>3</v>
      </c>
      <c r="G290">
        <v>11056000</v>
      </c>
      <c r="H290">
        <v>0</v>
      </c>
      <c r="I290">
        <v>0</v>
      </c>
      <c r="J290">
        <v>7647436</v>
      </c>
      <c r="K290" s="33">
        <v>3408564</v>
      </c>
      <c r="L290">
        <v>0</v>
      </c>
      <c r="M290">
        <v>0</v>
      </c>
      <c r="N290">
        <v>0</v>
      </c>
      <c r="O290">
        <v>0</v>
      </c>
      <c r="P290">
        <v>11056000</v>
      </c>
      <c r="Q290">
        <v>100</v>
      </c>
    </row>
    <row r="291" spans="2:17" x14ac:dyDescent="0.25">
      <c r="B291">
        <v>2016</v>
      </c>
      <c r="C291">
        <v>349</v>
      </c>
      <c r="D291" t="s">
        <v>189</v>
      </c>
      <c r="E291">
        <v>8</v>
      </c>
      <c r="F291">
        <v>1</v>
      </c>
      <c r="G291">
        <v>83002000</v>
      </c>
      <c r="H291">
        <v>0</v>
      </c>
      <c r="I291">
        <v>0</v>
      </c>
      <c r="J291">
        <v>5972995</v>
      </c>
      <c r="K291" s="33">
        <v>23583261</v>
      </c>
      <c r="L291">
        <v>25215815</v>
      </c>
      <c r="M291">
        <v>19218101</v>
      </c>
      <c r="N291">
        <v>0</v>
      </c>
      <c r="O291">
        <v>9011828</v>
      </c>
      <c r="P291">
        <v>29556256</v>
      </c>
      <c r="Q291">
        <v>35.609088937615901</v>
      </c>
    </row>
    <row r="292" spans="2:17" x14ac:dyDescent="0.25">
      <c r="B292">
        <v>2016</v>
      </c>
      <c r="C292">
        <v>350</v>
      </c>
      <c r="D292" t="s">
        <v>190</v>
      </c>
      <c r="E292">
        <v>8</v>
      </c>
      <c r="F292">
        <v>0</v>
      </c>
      <c r="G292">
        <v>131222000</v>
      </c>
      <c r="H292">
        <v>0</v>
      </c>
      <c r="I292">
        <v>0</v>
      </c>
      <c r="J292">
        <v>75999998</v>
      </c>
      <c r="K292" s="33">
        <v>450836</v>
      </c>
      <c r="L292">
        <v>0</v>
      </c>
      <c r="M292">
        <v>0</v>
      </c>
      <c r="N292">
        <v>54771146</v>
      </c>
      <c r="O292">
        <v>20</v>
      </c>
      <c r="P292">
        <v>76450834</v>
      </c>
      <c r="Q292">
        <v>58.260683421987103</v>
      </c>
    </row>
    <row r="293" spans="2:17" x14ac:dyDescent="0.25">
      <c r="B293">
        <v>1997</v>
      </c>
      <c r="C293">
        <v>1</v>
      </c>
      <c r="D293" t="s">
        <v>425</v>
      </c>
      <c r="E293">
        <v>2</v>
      </c>
      <c r="F293">
        <v>0</v>
      </c>
      <c r="G293">
        <v>360520000</v>
      </c>
      <c r="H293">
        <v>360520000</v>
      </c>
      <c r="I293">
        <v>0</v>
      </c>
      <c r="J293">
        <v>0</v>
      </c>
      <c r="K293" s="33">
        <v>0</v>
      </c>
      <c r="L293">
        <v>0</v>
      </c>
      <c r="M293">
        <v>0</v>
      </c>
      <c r="N293">
        <v>0</v>
      </c>
      <c r="O293">
        <v>0</v>
      </c>
      <c r="P293">
        <v>360520000</v>
      </c>
      <c r="Q293">
        <v>100</v>
      </c>
    </row>
    <row r="294" spans="2:17" x14ac:dyDescent="0.25">
      <c r="B294">
        <v>1998</v>
      </c>
      <c r="C294">
        <v>2</v>
      </c>
      <c r="D294" t="s">
        <v>426</v>
      </c>
      <c r="E294">
        <v>1</v>
      </c>
      <c r="F294">
        <v>8</v>
      </c>
      <c r="G294">
        <v>257840000</v>
      </c>
      <c r="H294">
        <v>257840000</v>
      </c>
      <c r="I294">
        <v>0</v>
      </c>
      <c r="J294">
        <v>0</v>
      </c>
      <c r="K294" s="33">
        <v>0</v>
      </c>
      <c r="L294">
        <v>0</v>
      </c>
      <c r="M294">
        <v>0</v>
      </c>
      <c r="N294">
        <v>0</v>
      </c>
      <c r="O294">
        <v>0</v>
      </c>
      <c r="P294">
        <v>257840000</v>
      </c>
      <c r="Q294">
        <v>100</v>
      </c>
    </row>
    <row r="295" spans="2:17" x14ac:dyDescent="0.25">
      <c r="B295">
        <v>1998</v>
      </c>
      <c r="C295">
        <v>3</v>
      </c>
      <c r="D295" t="s">
        <v>427</v>
      </c>
      <c r="E295">
        <v>2</v>
      </c>
      <c r="F295">
        <v>1</v>
      </c>
      <c r="G295">
        <v>367190000</v>
      </c>
      <c r="H295">
        <v>367190000</v>
      </c>
      <c r="I295">
        <v>0</v>
      </c>
      <c r="J295">
        <v>0</v>
      </c>
      <c r="K295" s="33">
        <v>0</v>
      </c>
      <c r="L295">
        <v>0</v>
      </c>
      <c r="M295">
        <v>0</v>
      </c>
      <c r="N295">
        <v>0</v>
      </c>
      <c r="O295">
        <v>0</v>
      </c>
      <c r="P295">
        <v>367190000</v>
      </c>
      <c r="Q295">
        <v>100</v>
      </c>
    </row>
    <row r="296" spans="2:17" x14ac:dyDescent="0.25">
      <c r="B296">
        <v>1998</v>
      </c>
      <c r="C296">
        <v>4</v>
      </c>
      <c r="D296" t="s">
        <v>428</v>
      </c>
      <c r="E296">
        <v>2</v>
      </c>
      <c r="F296">
        <v>8</v>
      </c>
      <c r="G296">
        <v>149720109</v>
      </c>
      <c r="H296">
        <v>149720109</v>
      </c>
      <c r="I296">
        <v>0</v>
      </c>
      <c r="J296">
        <v>0</v>
      </c>
      <c r="K296" s="33">
        <v>0</v>
      </c>
      <c r="L296">
        <v>0</v>
      </c>
      <c r="M296">
        <v>0</v>
      </c>
      <c r="N296">
        <v>0</v>
      </c>
      <c r="O296">
        <v>0</v>
      </c>
      <c r="P296">
        <v>149720109</v>
      </c>
      <c r="Q296">
        <v>100</v>
      </c>
    </row>
    <row r="297" spans="2:17" x14ac:dyDescent="0.25">
      <c r="B297">
        <v>1998</v>
      </c>
      <c r="C297">
        <v>5</v>
      </c>
      <c r="D297" t="s">
        <v>429</v>
      </c>
      <c r="E297">
        <v>2</v>
      </c>
      <c r="F297">
        <v>0</v>
      </c>
      <c r="G297">
        <v>175191982</v>
      </c>
      <c r="H297">
        <v>175191982</v>
      </c>
      <c r="I297">
        <v>0</v>
      </c>
      <c r="J297">
        <v>0</v>
      </c>
      <c r="K297" s="33">
        <v>0</v>
      </c>
      <c r="L297">
        <v>0</v>
      </c>
      <c r="M297">
        <v>0</v>
      </c>
      <c r="N297">
        <v>0</v>
      </c>
      <c r="O297">
        <v>0</v>
      </c>
      <c r="P297">
        <v>175191982</v>
      </c>
      <c r="Q297">
        <v>100</v>
      </c>
    </row>
    <row r="298" spans="2:17" x14ac:dyDescent="0.25">
      <c r="B298">
        <v>1998</v>
      </c>
      <c r="C298">
        <v>6</v>
      </c>
      <c r="D298" t="s">
        <v>430</v>
      </c>
      <c r="E298">
        <v>2</v>
      </c>
      <c r="F298">
        <v>2</v>
      </c>
      <c r="G298">
        <v>204225000</v>
      </c>
      <c r="H298">
        <v>204225000</v>
      </c>
      <c r="I298">
        <v>0</v>
      </c>
      <c r="J298">
        <v>0</v>
      </c>
      <c r="K298" s="33">
        <v>0</v>
      </c>
      <c r="L298">
        <v>0</v>
      </c>
      <c r="M298">
        <v>0</v>
      </c>
      <c r="N298">
        <v>0</v>
      </c>
      <c r="O298">
        <v>0</v>
      </c>
      <c r="P298">
        <v>204225000</v>
      </c>
      <c r="Q298">
        <v>100</v>
      </c>
    </row>
    <row r="299" spans="2:17" x14ac:dyDescent="0.25">
      <c r="B299">
        <v>1998</v>
      </c>
      <c r="C299">
        <v>7</v>
      </c>
      <c r="D299" t="s">
        <v>431</v>
      </c>
      <c r="E299">
        <v>1</v>
      </c>
      <c r="F299">
        <v>11</v>
      </c>
      <c r="G299">
        <v>258760000</v>
      </c>
      <c r="H299">
        <v>258760000</v>
      </c>
      <c r="I299">
        <v>0</v>
      </c>
      <c r="J299">
        <v>0</v>
      </c>
      <c r="K299" s="33">
        <v>0</v>
      </c>
      <c r="L299">
        <v>0</v>
      </c>
      <c r="M299">
        <v>0</v>
      </c>
      <c r="N299">
        <v>0</v>
      </c>
      <c r="O299">
        <v>0</v>
      </c>
      <c r="P299">
        <v>258760000</v>
      </c>
      <c r="Q299">
        <v>100</v>
      </c>
    </row>
    <row r="300" spans="2:17" x14ac:dyDescent="0.25">
      <c r="B300">
        <v>1998</v>
      </c>
      <c r="C300">
        <v>8</v>
      </c>
      <c r="D300" t="s">
        <v>432</v>
      </c>
      <c r="E300">
        <v>2</v>
      </c>
      <c r="F300">
        <v>5</v>
      </c>
      <c r="G300">
        <v>161520000</v>
      </c>
      <c r="H300">
        <v>161520000</v>
      </c>
      <c r="I300">
        <v>0</v>
      </c>
      <c r="J300">
        <v>0</v>
      </c>
      <c r="K300" s="33">
        <v>0</v>
      </c>
      <c r="L300">
        <v>0</v>
      </c>
      <c r="M300">
        <v>0</v>
      </c>
      <c r="N300">
        <v>0</v>
      </c>
      <c r="O300">
        <v>0</v>
      </c>
      <c r="P300">
        <v>161520000</v>
      </c>
      <c r="Q300">
        <v>100</v>
      </c>
    </row>
    <row r="301" spans="2:17" x14ac:dyDescent="0.25">
      <c r="B301">
        <v>1998</v>
      </c>
      <c r="C301">
        <v>9</v>
      </c>
      <c r="D301" t="s">
        <v>433</v>
      </c>
      <c r="E301">
        <v>2</v>
      </c>
      <c r="F301">
        <v>6</v>
      </c>
      <c r="G301">
        <v>237950000</v>
      </c>
      <c r="H301">
        <v>237950000</v>
      </c>
      <c r="I301">
        <v>0</v>
      </c>
      <c r="J301">
        <v>0</v>
      </c>
      <c r="K301" s="33">
        <v>0</v>
      </c>
      <c r="L301">
        <v>0</v>
      </c>
      <c r="M301">
        <v>0</v>
      </c>
      <c r="N301">
        <v>0</v>
      </c>
      <c r="O301">
        <v>0</v>
      </c>
      <c r="P301">
        <v>237950000</v>
      </c>
      <c r="Q301">
        <v>100</v>
      </c>
    </row>
    <row r="302" spans="2:17" x14ac:dyDescent="0.25">
      <c r="B302">
        <v>1998</v>
      </c>
      <c r="C302">
        <v>10</v>
      </c>
      <c r="D302" t="s">
        <v>434</v>
      </c>
      <c r="E302">
        <v>2</v>
      </c>
      <c r="F302">
        <v>2</v>
      </c>
      <c r="G302">
        <v>355150000</v>
      </c>
      <c r="H302">
        <v>355150000</v>
      </c>
      <c r="I302">
        <v>0</v>
      </c>
      <c r="J302">
        <v>0</v>
      </c>
      <c r="K302" s="33">
        <v>0</v>
      </c>
      <c r="L302">
        <v>0</v>
      </c>
      <c r="M302">
        <v>0</v>
      </c>
      <c r="N302">
        <v>0</v>
      </c>
      <c r="O302">
        <v>0</v>
      </c>
      <c r="P302">
        <v>355150000</v>
      </c>
      <c r="Q302">
        <v>100</v>
      </c>
    </row>
    <row r="303" spans="2:17" x14ac:dyDescent="0.25">
      <c r="B303">
        <v>1998</v>
      </c>
      <c r="C303">
        <v>11</v>
      </c>
      <c r="D303" t="s">
        <v>435</v>
      </c>
      <c r="E303">
        <v>2</v>
      </c>
      <c r="F303">
        <v>2</v>
      </c>
      <c r="G303">
        <v>171060000</v>
      </c>
      <c r="H303">
        <v>171060000</v>
      </c>
      <c r="I303">
        <v>0</v>
      </c>
      <c r="J303">
        <v>0</v>
      </c>
      <c r="K303" s="33">
        <v>0</v>
      </c>
      <c r="L303">
        <v>0</v>
      </c>
      <c r="M303">
        <v>0</v>
      </c>
      <c r="N303">
        <v>0</v>
      </c>
      <c r="O303">
        <v>0</v>
      </c>
      <c r="P303">
        <v>171060000</v>
      </c>
      <c r="Q303">
        <v>100</v>
      </c>
    </row>
    <row r="304" spans="2:17" x14ac:dyDescent="0.25">
      <c r="B304">
        <v>1998</v>
      </c>
      <c r="C304">
        <v>12</v>
      </c>
      <c r="D304" t="s">
        <v>436</v>
      </c>
      <c r="E304">
        <v>1</v>
      </c>
      <c r="F304">
        <v>8</v>
      </c>
      <c r="G304">
        <v>303750000</v>
      </c>
      <c r="H304">
        <v>303750000</v>
      </c>
      <c r="I304">
        <v>0</v>
      </c>
      <c r="J304">
        <v>0</v>
      </c>
      <c r="K304" s="33">
        <v>0</v>
      </c>
      <c r="L304">
        <v>0</v>
      </c>
      <c r="M304">
        <v>0</v>
      </c>
      <c r="N304">
        <v>0</v>
      </c>
      <c r="O304">
        <v>0</v>
      </c>
      <c r="P304">
        <v>303750000</v>
      </c>
      <c r="Q304">
        <v>100</v>
      </c>
    </row>
    <row r="305" spans="2:17" x14ac:dyDescent="0.25">
      <c r="B305">
        <v>1998</v>
      </c>
      <c r="C305">
        <v>13</v>
      </c>
      <c r="D305" t="s">
        <v>437</v>
      </c>
      <c r="E305">
        <v>1</v>
      </c>
      <c r="F305">
        <v>9</v>
      </c>
      <c r="G305">
        <v>303053000</v>
      </c>
      <c r="H305">
        <v>303053000</v>
      </c>
      <c r="I305">
        <v>0</v>
      </c>
      <c r="J305">
        <v>0</v>
      </c>
      <c r="K305" s="33">
        <v>0</v>
      </c>
      <c r="L305">
        <v>0</v>
      </c>
      <c r="M305">
        <v>0</v>
      </c>
      <c r="N305">
        <v>0</v>
      </c>
      <c r="O305">
        <v>0</v>
      </c>
      <c r="P305">
        <v>303053000</v>
      </c>
      <c r="Q305">
        <v>100</v>
      </c>
    </row>
    <row r="306" spans="2:17" x14ac:dyDescent="0.25">
      <c r="B306">
        <v>1999</v>
      </c>
      <c r="C306">
        <v>15</v>
      </c>
      <c r="D306" t="s">
        <v>438</v>
      </c>
      <c r="E306">
        <v>2</v>
      </c>
      <c r="F306">
        <v>4</v>
      </c>
      <c r="G306">
        <v>539442876</v>
      </c>
      <c r="H306">
        <v>539442876</v>
      </c>
      <c r="I306">
        <v>0</v>
      </c>
      <c r="J306">
        <v>0</v>
      </c>
      <c r="K306" s="33">
        <v>0</v>
      </c>
      <c r="L306">
        <v>0</v>
      </c>
      <c r="M306">
        <v>0</v>
      </c>
      <c r="N306">
        <v>0</v>
      </c>
      <c r="O306">
        <v>0</v>
      </c>
      <c r="P306">
        <v>539442876</v>
      </c>
      <c r="Q306">
        <v>100</v>
      </c>
    </row>
    <row r="307" spans="2:17" x14ac:dyDescent="0.25">
      <c r="B307">
        <v>1999</v>
      </c>
      <c r="C307">
        <v>16</v>
      </c>
      <c r="D307" t="s">
        <v>439</v>
      </c>
      <c r="E307">
        <v>1</v>
      </c>
      <c r="F307">
        <v>11</v>
      </c>
      <c r="G307">
        <v>169932184</v>
      </c>
      <c r="H307">
        <v>169932184</v>
      </c>
      <c r="I307">
        <v>0</v>
      </c>
      <c r="J307">
        <v>0</v>
      </c>
      <c r="K307" s="33">
        <v>0</v>
      </c>
      <c r="L307">
        <v>0</v>
      </c>
      <c r="M307">
        <v>0</v>
      </c>
      <c r="N307">
        <v>0</v>
      </c>
      <c r="O307">
        <v>0</v>
      </c>
      <c r="P307">
        <v>169932184</v>
      </c>
      <c r="Q307">
        <v>100</v>
      </c>
    </row>
    <row r="308" spans="2:17" x14ac:dyDescent="0.25">
      <c r="B308">
        <v>1999</v>
      </c>
      <c r="C308">
        <v>17</v>
      </c>
      <c r="D308" t="s">
        <v>440</v>
      </c>
      <c r="E308">
        <v>2</v>
      </c>
      <c r="F308">
        <v>1</v>
      </c>
      <c r="G308">
        <v>339354764</v>
      </c>
      <c r="H308">
        <v>339354764</v>
      </c>
      <c r="I308">
        <v>0</v>
      </c>
      <c r="J308">
        <v>0</v>
      </c>
      <c r="K308" s="33">
        <v>0</v>
      </c>
      <c r="L308">
        <v>0</v>
      </c>
      <c r="M308">
        <v>0</v>
      </c>
      <c r="N308">
        <v>0</v>
      </c>
      <c r="O308">
        <v>0</v>
      </c>
      <c r="P308">
        <v>339354764</v>
      </c>
      <c r="Q308">
        <v>100</v>
      </c>
    </row>
    <row r="309" spans="2:17" x14ac:dyDescent="0.25">
      <c r="B309">
        <v>1999</v>
      </c>
      <c r="C309">
        <v>18</v>
      </c>
      <c r="D309" t="s">
        <v>441</v>
      </c>
      <c r="E309">
        <v>2</v>
      </c>
      <c r="F309">
        <v>0</v>
      </c>
      <c r="G309">
        <v>266905683</v>
      </c>
      <c r="H309">
        <v>266905683</v>
      </c>
      <c r="I309">
        <v>0</v>
      </c>
      <c r="J309">
        <v>0</v>
      </c>
      <c r="K309" s="33">
        <v>0</v>
      </c>
      <c r="L309">
        <v>0</v>
      </c>
      <c r="M309">
        <v>0</v>
      </c>
      <c r="N309">
        <v>0</v>
      </c>
      <c r="O309">
        <v>0</v>
      </c>
      <c r="P309">
        <v>266905683</v>
      </c>
      <c r="Q309">
        <v>100</v>
      </c>
    </row>
    <row r="310" spans="2:17" x14ac:dyDescent="0.25">
      <c r="B310">
        <v>1999</v>
      </c>
      <c r="C310">
        <v>19</v>
      </c>
      <c r="D310" t="s">
        <v>442</v>
      </c>
      <c r="E310">
        <v>2</v>
      </c>
      <c r="F310">
        <v>2</v>
      </c>
      <c r="G310">
        <v>580407805</v>
      </c>
      <c r="H310">
        <v>580407805</v>
      </c>
      <c r="I310">
        <v>0</v>
      </c>
      <c r="J310">
        <v>0</v>
      </c>
      <c r="K310" s="33">
        <v>0</v>
      </c>
      <c r="L310">
        <v>0</v>
      </c>
      <c r="M310">
        <v>0</v>
      </c>
      <c r="N310">
        <v>0</v>
      </c>
      <c r="O310">
        <v>0</v>
      </c>
      <c r="P310">
        <v>580407805</v>
      </c>
      <c r="Q310">
        <v>100</v>
      </c>
    </row>
    <row r="311" spans="2:17" x14ac:dyDescent="0.25">
      <c r="B311">
        <v>2000</v>
      </c>
      <c r="C311">
        <v>20</v>
      </c>
      <c r="D311" t="s">
        <v>443</v>
      </c>
      <c r="E311">
        <v>2</v>
      </c>
      <c r="F311">
        <v>5</v>
      </c>
      <c r="G311">
        <v>571543395</v>
      </c>
      <c r="H311">
        <v>571543395</v>
      </c>
      <c r="I311">
        <v>0</v>
      </c>
      <c r="J311">
        <v>0</v>
      </c>
      <c r="K311" s="33">
        <v>0</v>
      </c>
      <c r="L311">
        <v>0</v>
      </c>
      <c r="M311">
        <v>0</v>
      </c>
      <c r="N311">
        <v>0</v>
      </c>
      <c r="O311">
        <v>0</v>
      </c>
      <c r="P311">
        <v>571543395</v>
      </c>
      <c r="Q311">
        <v>100</v>
      </c>
    </row>
    <row r="312" spans="2:17" x14ac:dyDescent="0.25">
      <c r="B312">
        <v>2000</v>
      </c>
      <c r="C312">
        <v>21</v>
      </c>
      <c r="D312" t="s">
        <v>444</v>
      </c>
      <c r="E312">
        <v>2</v>
      </c>
      <c r="F312">
        <v>5</v>
      </c>
      <c r="G312">
        <v>483038400</v>
      </c>
      <c r="H312">
        <v>483038400</v>
      </c>
      <c r="I312">
        <v>0</v>
      </c>
      <c r="J312">
        <v>0</v>
      </c>
      <c r="K312" s="33">
        <v>0</v>
      </c>
      <c r="L312">
        <v>0</v>
      </c>
      <c r="M312">
        <v>0</v>
      </c>
      <c r="N312">
        <v>0</v>
      </c>
      <c r="O312">
        <v>0</v>
      </c>
      <c r="P312">
        <v>483038400</v>
      </c>
      <c r="Q312">
        <v>100</v>
      </c>
    </row>
    <row r="313" spans="2:17" x14ac:dyDescent="0.25">
      <c r="B313">
        <v>2001</v>
      </c>
      <c r="C313">
        <v>24</v>
      </c>
      <c r="D313" t="s">
        <v>445</v>
      </c>
      <c r="E313">
        <v>2</v>
      </c>
      <c r="F313">
        <v>6</v>
      </c>
      <c r="G313">
        <v>267357985</v>
      </c>
      <c r="H313">
        <v>267357985</v>
      </c>
      <c r="I313">
        <v>0</v>
      </c>
      <c r="J313">
        <v>0</v>
      </c>
      <c r="K313" s="33">
        <v>0</v>
      </c>
      <c r="L313">
        <v>0</v>
      </c>
      <c r="M313">
        <v>0</v>
      </c>
      <c r="N313">
        <v>0</v>
      </c>
      <c r="O313">
        <v>0</v>
      </c>
      <c r="P313">
        <v>267357985</v>
      </c>
      <c r="Q313">
        <v>100</v>
      </c>
    </row>
    <row r="314" spans="2:17" x14ac:dyDescent="0.25">
      <c r="B314">
        <v>2001</v>
      </c>
      <c r="C314">
        <v>25</v>
      </c>
      <c r="D314" t="s">
        <v>446</v>
      </c>
      <c r="E314">
        <v>2</v>
      </c>
      <c r="F314">
        <v>2</v>
      </c>
      <c r="G314">
        <v>294955447</v>
      </c>
      <c r="H314">
        <v>294955447</v>
      </c>
      <c r="I314">
        <v>0</v>
      </c>
      <c r="J314">
        <v>0</v>
      </c>
      <c r="K314" s="33">
        <v>0</v>
      </c>
      <c r="L314">
        <v>0</v>
      </c>
      <c r="M314">
        <v>0</v>
      </c>
      <c r="N314">
        <v>0</v>
      </c>
      <c r="O314">
        <v>0</v>
      </c>
      <c r="P314">
        <v>294955447</v>
      </c>
      <c r="Q314">
        <v>100</v>
      </c>
    </row>
    <row r="315" spans="2:17" x14ac:dyDescent="0.25">
      <c r="B315">
        <v>2002</v>
      </c>
      <c r="C315">
        <v>26</v>
      </c>
      <c r="D315" t="s">
        <v>447</v>
      </c>
      <c r="E315">
        <v>2</v>
      </c>
      <c r="F315">
        <v>1</v>
      </c>
      <c r="G315">
        <v>265739607</v>
      </c>
      <c r="H315">
        <v>265739607</v>
      </c>
      <c r="I315">
        <v>0</v>
      </c>
      <c r="J315">
        <v>0</v>
      </c>
      <c r="K315" s="33">
        <v>0</v>
      </c>
      <c r="L315">
        <v>0</v>
      </c>
      <c r="M315">
        <v>0</v>
      </c>
      <c r="N315">
        <v>0</v>
      </c>
      <c r="O315">
        <v>0</v>
      </c>
      <c r="P315">
        <v>265739607</v>
      </c>
      <c r="Q315">
        <v>100</v>
      </c>
    </row>
    <row r="316" spans="2:17" x14ac:dyDescent="0.25">
      <c r="B316">
        <v>2005</v>
      </c>
      <c r="C316">
        <v>28</v>
      </c>
      <c r="D316" t="s">
        <v>448</v>
      </c>
      <c r="E316">
        <v>2</v>
      </c>
      <c r="F316">
        <v>6</v>
      </c>
      <c r="G316">
        <v>470434399</v>
      </c>
      <c r="H316">
        <v>470434399</v>
      </c>
      <c r="I316">
        <v>0</v>
      </c>
      <c r="J316">
        <v>0</v>
      </c>
      <c r="K316" s="33">
        <v>0</v>
      </c>
      <c r="L316">
        <v>0</v>
      </c>
      <c r="M316">
        <v>0</v>
      </c>
      <c r="N316">
        <v>0</v>
      </c>
      <c r="O316">
        <v>0</v>
      </c>
      <c r="P316">
        <v>470434399</v>
      </c>
      <c r="Q316">
        <v>100</v>
      </c>
    </row>
    <row r="317" spans="2:17" x14ac:dyDescent="0.25">
      <c r="B317">
        <v>2005</v>
      </c>
      <c r="C317">
        <v>29</v>
      </c>
      <c r="D317" t="s">
        <v>449</v>
      </c>
      <c r="E317">
        <v>2</v>
      </c>
      <c r="F317">
        <v>9</v>
      </c>
      <c r="G317">
        <v>481586000</v>
      </c>
      <c r="H317">
        <v>481586000</v>
      </c>
      <c r="I317">
        <v>0</v>
      </c>
      <c r="J317">
        <v>0</v>
      </c>
      <c r="K317" s="33">
        <v>0</v>
      </c>
      <c r="L317">
        <v>0</v>
      </c>
      <c r="M317">
        <v>0</v>
      </c>
      <c r="N317">
        <v>0</v>
      </c>
      <c r="O317">
        <v>0</v>
      </c>
      <c r="P317">
        <v>481586000</v>
      </c>
      <c r="Q317">
        <v>100</v>
      </c>
    </row>
    <row r="318" spans="2:17" x14ac:dyDescent="0.25">
      <c r="B318">
        <v>2006</v>
      </c>
      <c r="C318">
        <v>31</v>
      </c>
      <c r="D318" t="s">
        <v>450</v>
      </c>
      <c r="E318">
        <v>2</v>
      </c>
      <c r="F318">
        <v>5</v>
      </c>
      <c r="G318">
        <v>160113305</v>
      </c>
      <c r="H318">
        <v>160113305</v>
      </c>
      <c r="I318">
        <v>0</v>
      </c>
      <c r="J318">
        <v>0</v>
      </c>
      <c r="K318" s="33">
        <v>0</v>
      </c>
      <c r="L318">
        <v>0</v>
      </c>
      <c r="M318">
        <v>0</v>
      </c>
      <c r="N318">
        <v>0</v>
      </c>
      <c r="O318">
        <v>0</v>
      </c>
      <c r="P318">
        <v>160113305</v>
      </c>
      <c r="Q318">
        <v>100</v>
      </c>
    </row>
    <row r="319" spans="2:17" x14ac:dyDescent="0.25">
      <c r="B319">
        <v>2007</v>
      </c>
      <c r="C319">
        <v>33</v>
      </c>
      <c r="D319" t="s">
        <v>451</v>
      </c>
      <c r="E319">
        <v>2</v>
      </c>
      <c r="F319">
        <v>3</v>
      </c>
      <c r="G319">
        <v>161658605</v>
      </c>
      <c r="H319">
        <v>161658605</v>
      </c>
      <c r="I319">
        <v>0</v>
      </c>
      <c r="J319">
        <v>0</v>
      </c>
      <c r="K319" s="33">
        <v>0</v>
      </c>
      <c r="L319">
        <v>0</v>
      </c>
      <c r="M319">
        <v>0</v>
      </c>
      <c r="N319">
        <v>0</v>
      </c>
      <c r="O319">
        <v>0</v>
      </c>
      <c r="P319">
        <v>161658605</v>
      </c>
      <c r="Q319">
        <v>100</v>
      </c>
    </row>
    <row r="320" spans="2:17" x14ac:dyDescent="0.25">
      <c r="B320">
        <v>2008</v>
      </c>
      <c r="C320">
        <v>34</v>
      </c>
      <c r="D320" t="s">
        <v>452</v>
      </c>
      <c r="E320">
        <v>1</v>
      </c>
      <c r="F320">
        <v>6</v>
      </c>
      <c r="G320">
        <v>503300977</v>
      </c>
      <c r="H320">
        <v>503300977</v>
      </c>
      <c r="I320">
        <v>0</v>
      </c>
      <c r="J320">
        <v>0</v>
      </c>
      <c r="K320" s="33">
        <v>0</v>
      </c>
      <c r="L320">
        <v>0</v>
      </c>
      <c r="M320">
        <v>0</v>
      </c>
      <c r="N320">
        <v>0</v>
      </c>
      <c r="O320">
        <v>0</v>
      </c>
      <c r="P320">
        <v>503300977</v>
      </c>
      <c r="Q320">
        <v>100</v>
      </c>
    </row>
    <row r="321" spans="2:17" x14ac:dyDescent="0.25">
      <c r="B321">
        <v>2008</v>
      </c>
      <c r="C321">
        <v>36</v>
      </c>
      <c r="D321" t="s">
        <v>191</v>
      </c>
      <c r="E321">
        <v>2</v>
      </c>
      <c r="F321">
        <v>9</v>
      </c>
      <c r="G321">
        <v>263627563</v>
      </c>
      <c r="H321">
        <v>257159570</v>
      </c>
      <c r="I321">
        <v>6467993</v>
      </c>
      <c r="J321">
        <v>0</v>
      </c>
      <c r="K321" s="33">
        <v>0</v>
      </c>
      <c r="L321">
        <v>0</v>
      </c>
      <c r="M321">
        <v>0</v>
      </c>
      <c r="N321">
        <v>0</v>
      </c>
      <c r="O321">
        <v>0</v>
      </c>
      <c r="P321">
        <v>263627563</v>
      </c>
      <c r="Q321">
        <v>100</v>
      </c>
    </row>
    <row r="322" spans="2:17" x14ac:dyDescent="0.25">
      <c r="B322">
        <v>2011</v>
      </c>
      <c r="C322">
        <v>38</v>
      </c>
      <c r="D322" t="s">
        <v>192</v>
      </c>
      <c r="E322">
        <v>4</v>
      </c>
      <c r="F322">
        <v>6</v>
      </c>
      <c r="G322">
        <v>1028828518</v>
      </c>
      <c r="H322">
        <v>606432256</v>
      </c>
      <c r="I322">
        <v>125970926</v>
      </c>
      <c r="J322">
        <v>252223037</v>
      </c>
      <c r="K322" s="33">
        <v>44202299</v>
      </c>
      <c r="L322">
        <v>0</v>
      </c>
      <c r="M322">
        <v>0</v>
      </c>
      <c r="N322">
        <v>0</v>
      </c>
      <c r="O322">
        <v>0</v>
      </c>
      <c r="P322">
        <v>1028828518</v>
      </c>
      <c r="Q322">
        <v>100</v>
      </c>
    </row>
    <row r="323" spans="2:17" x14ac:dyDescent="0.25">
      <c r="B323">
        <v>2011</v>
      </c>
      <c r="C323">
        <v>40</v>
      </c>
      <c r="D323" t="s">
        <v>193</v>
      </c>
      <c r="E323">
        <v>4</v>
      </c>
      <c r="F323">
        <v>9</v>
      </c>
      <c r="G323">
        <v>562854830</v>
      </c>
      <c r="H323">
        <v>273923995</v>
      </c>
      <c r="I323">
        <v>288930835</v>
      </c>
      <c r="J323">
        <v>0</v>
      </c>
      <c r="K323" s="33">
        <v>0</v>
      </c>
      <c r="L323">
        <v>0</v>
      </c>
      <c r="M323">
        <v>0</v>
      </c>
      <c r="N323">
        <v>0</v>
      </c>
      <c r="O323">
        <v>0</v>
      </c>
      <c r="P323">
        <v>562854830</v>
      </c>
      <c r="Q323">
        <v>100</v>
      </c>
    </row>
    <row r="324" spans="2:17" x14ac:dyDescent="0.25">
      <c r="B324">
        <v>2012</v>
      </c>
      <c r="C324">
        <v>42</v>
      </c>
      <c r="D324" t="s">
        <v>194</v>
      </c>
      <c r="E324">
        <v>2</v>
      </c>
      <c r="F324">
        <v>7</v>
      </c>
      <c r="G324">
        <v>655616393</v>
      </c>
      <c r="H324">
        <v>375979840</v>
      </c>
      <c r="I324">
        <v>208054947</v>
      </c>
      <c r="J324">
        <v>71247112</v>
      </c>
      <c r="K324" s="33">
        <v>334494</v>
      </c>
      <c r="L324">
        <v>0</v>
      </c>
      <c r="M324">
        <v>0</v>
      </c>
      <c r="N324">
        <v>0</v>
      </c>
      <c r="O324">
        <v>0</v>
      </c>
      <c r="P324">
        <v>655616393</v>
      </c>
      <c r="Q324">
        <v>100</v>
      </c>
    </row>
    <row r="325" spans="2:17" x14ac:dyDescent="0.25">
      <c r="B325">
        <v>2012</v>
      </c>
      <c r="C325">
        <v>43</v>
      </c>
      <c r="D325" t="s">
        <v>195</v>
      </c>
      <c r="E325">
        <v>3</v>
      </c>
      <c r="F325">
        <v>2</v>
      </c>
      <c r="G325">
        <v>1472944655</v>
      </c>
      <c r="H325">
        <v>590650807</v>
      </c>
      <c r="I325">
        <v>761003699</v>
      </c>
      <c r="J325">
        <v>117835572</v>
      </c>
      <c r="K325" s="33">
        <v>3454577</v>
      </c>
      <c r="L325">
        <v>0</v>
      </c>
      <c r="M325">
        <v>0</v>
      </c>
      <c r="N325">
        <v>0</v>
      </c>
      <c r="O325">
        <v>0</v>
      </c>
      <c r="P325">
        <v>1472944655</v>
      </c>
      <c r="Q325">
        <v>100</v>
      </c>
    </row>
    <row r="326" spans="2:17" x14ac:dyDescent="0.25">
      <c r="B326">
        <v>2013</v>
      </c>
      <c r="C326">
        <v>45</v>
      </c>
      <c r="D326" t="s">
        <v>196</v>
      </c>
      <c r="E326">
        <v>2</v>
      </c>
      <c r="F326">
        <v>6</v>
      </c>
      <c r="G326">
        <v>630873504</v>
      </c>
      <c r="H326">
        <v>0</v>
      </c>
      <c r="I326">
        <v>55106923</v>
      </c>
      <c r="J326">
        <v>213305028</v>
      </c>
      <c r="K326" s="33">
        <v>97468027</v>
      </c>
      <c r="L326">
        <v>264993526</v>
      </c>
      <c r="M326">
        <v>0</v>
      </c>
      <c r="N326">
        <v>0</v>
      </c>
      <c r="O326">
        <v>0</v>
      </c>
      <c r="P326">
        <v>365879978</v>
      </c>
      <c r="Q326">
        <v>57.995775013559602</v>
      </c>
    </row>
    <row r="327" spans="2:17" x14ac:dyDescent="0.25">
      <c r="B327">
        <v>2013</v>
      </c>
      <c r="C327">
        <v>303</v>
      </c>
      <c r="D327" t="s">
        <v>197</v>
      </c>
      <c r="E327">
        <v>3</v>
      </c>
      <c r="F327">
        <v>3</v>
      </c>
      <c r="G327">
        <v>1630348469</v>
      </c>
      <c r="H327">
        <v>0</v>
      </c>
      <c r="I327">
        <v>0</v>
      </c>
      <c r="J327">
        <v>38148790</v>
      </c>
      <c r="K327" s="33">
        <v>210022418</v>
      </c>
      <c r="L327">
        <v>433886663</v>
      </c>
      <c r="M327">
        <v>745216592</v>
      </c>
      <c r="N327">
        <v>203074006</v>
      </c>
      <c r="O327">
        <v>0</v>
      </c>
      <c r="P327">
        <v>248171208</v>
      </c>
      <c r="Q327">
        <v>15.221973260245299</v>
      </c>
    </row>
    <row r="328" spans="2:17" x14ac:dyDescent="0.25">
      <c r="B328">
        <v>2015</v>
      </c>
      <c r="C328">
        <v>49</v>
      </c>
      <c r="D328" t="s">
        <v>198</v>
      </c>
      <c r="E328">
        <v>1</v>
      </c>
      <c r="F328">
        <v>7</v>
      </c>
      <c r="G328">
        <v>1064202849</v>
      </c>
      <c r="H328">
        <v>0</v>
      </c>
      <c r="I328">
        <v>0</v>
      </c>
      <c r="J328">
        <v>0</v>
      </c>
      <c r="K328" s="33">
        <v>141538979</v>
      </c>
      <c r="L328">
        <v>787510108</v>
      </c>
      <c r="M328">
        <v>135153762</v>
      </c>
      <c r="N328">
        <v>0</v>
      </c>
      <c r="O328">
        <v>0</v>
      </c>
      <c r="P328">
        <v>141538979</v>
      </c>
      <c r="Q328">
        <v>13.3000000077992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Ava Fin Fís</vt:lpstr>
      <vt:lpstr>Fujo Net Inv. Dir. Ope</vt:lpstr>
      <vt:lpstr>Flujo Net Inv Con Ope</vt:lpstr>
      <vt:lpstr>Comp Inv Dir Ope</vt:lpstr>
      <vt:lpstr>Comp Inv Dir y Con Cost Tot</vt:lpstr>
      <vt:lpstr>Inv Pre Neto Fin Dir</vt:lpstr>
      <vt:lpstr>Inv Pres Neto Fin Cond</vt:lpstr>
      <vt:lpstr>Físico Program</vt:lpstr>
      <vt:lpstr>Estimado</vt:lpstr>
      <vt:lpstr>'Ava Fin Fís'!Acum_2014_Condicionada</vt:lpstr>
      <vt:lpstr>'Ava Fin Fís'!Área_de_impresión</vt:lpstr>
      <vt:lpstr>'Comp Inv Dir Ope'!Área_de_impresión</vt:lpstr>
      <vt:lpstr>'Comp Inv Dir y Con Cost Tot'!Área_de_impresión</vt:lpstr>
      <vt:lpstr>'Flujo Net Inv Con Ope'!Área_de_impresión</vt:lpstr>
      <vt:lpstr>'Fujo Net Inv. Dir. Ope'!Área_de_impresión</vt:lpstr>
      <vt:lpstr>'Inv Pre Neto Fin Dir'!Área_de_impresión</vt:lpstr>
      <vt:lpstr>'Inv Pres Neto Fin Cond'!Área_de_impresión</vt:lpstr>
      <vt:lpstr>'Ava Fin Fís'!Hasta_2015_Condicionada</vt:lpstr>
      <vt:lpstr>'Ava Fin Fís'!Realizada_Condicionada_2015</vt:lpstr>
      <vt:lpstr>'Ava Fin Fís'!Títulos_a_imprimir</vt:lpstr>
      <vt:lpstr>'Comp Inv Dir Ope'!Títulos_a_imprimir</vt:lpstr>
      <vt:lpstr>'Comp Inv Dir y Con Cost Tot'!Títulos_a_imprimir</vt:lpstr>
      <vt:lpstr>'Flujo Net Inv Con Ope'!Títulos_a_imprimir</vt:lpstr>
      <vt:lpstr>'Fujo Net Inv. Dir. Ope'!Títulos_a_imprimir</vt:lpstr>
      <vt:lpstr>'Inv Pre Neto Fin Dir'!Títulos_a_imprimir</vt:lpstr>
      <vt:lpstr>'Inv Pres Neto Fin Cond'!Títulos_a_imprimir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LLM</dc:creator>
  <cp:lastModifiedBy>Sirenia Antolin Alvarez</cp:lastModifiedBy>
  <cp:lastPrinted>2020-01-25T03:19:51Z</cp:lastPrinted>
  <dcterms:created xsi:type="dcterms:W3CDTF">2019-01-30T21:00:56Z</dcterms:created>
  <dcterms:modified xsi:type="dcterms:W3CDTF">2020-01-27T19:56:20Z</dcterms:modified>
</cp:coreProperties>
</file>