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Informes\Informe de Finanzas Anexos\2019\ii\Excel\"/>
    </mc:Choice>
  </mc:AlternateContent>
  <bookViews>
    <workbookView xWindow="0" yWindow="0" windowWidth="28800" windowHeight="12435"/>
  </bookViews>
  <sheets>
    <sheet name="Anexo 10" sheetId="12" r:id="rId1"/>
    <sheet name="Anexo 11" sheetId="13" r:id="rId2"/>
    <sheet name="Anexo 12" sheetId="8" r:id="rId3"/>
    <sheet name="Anexo 13" sheetId="15" r:id="rId4"/>
    <sheet name="Anexo 14" sheetId="6" r:id="rId5"/>
    <sheet name="Anexo 15" sheetId="5" r:id="rId6"/>
    <sheet name="Anexo 16 " sheetId="11" r:id="rId7"/>
    <sheet name="Anexo 17" sheetId="7" r:id="rId8"/>
    <sheet name="Anexo 18" sheetId="9" r:id="rId9"/>
    <sheet name="Anexo 19"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#N/A</definedName>
    <definedName name="\b">#N/A</definedName>
    <definedName name="\c" localSheetId="0">#REF!</definedName>
    <definedName name="\c" localSheetId="1">#REF!</definedName>
    <definedName name="\c" localSheetId="2">#REF!</definedName>
    <definedName name="\c" localSheetId="3">#REF!</definedName>
    <definedName name="\c" localSheetId="4">#REF!</definedName>
    <definedName name="\c" localSheetId="5">#REF!</definedName>
    <definedName name="\c" localSheetId="6">#REF!</definedName>
    <definedName name="\c" localSheetId="7">#REF!</definedName>
    <definedName name="\c" localSheetId="8">#REF!</definedName>
    <definedName name="\c" localSheetId="9">#REF!</definedName>
    <definedName name="\c">#REF!</definedName>
    <definedName name="\p">#N/A</definedName>
    <definedName name="\s">#N/A</definedName>
    <definedName name="\z" localSheetId="0">#REF!</definedName>
    <definedName name="\z" localSheetId="1">#REF!</definedName>
    <definedName name="\z" localSheetId="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#REF!</definedName>
    <definedName name="_________ABR1" localSheetId="0">[1]!ABR&amp;[1]!MAY&amp;[1]!JUN&amp;[1]!JUL&amp;[1]!AGO&amp;[1]!SEP</definedName>
    <definedName name="_________ABR1" localSheetId="1">[1]!ABR&amp;[1]!MAY&amp;[1]!JUN&amp;[1]!JUL&amp;[1]!AGO&amp;[1]!SEP</definedName>
    <definedName name="_________ABR1" localSheetId="2">[1]!ABR&amp;[1]!MAY&amp;[1]!JUN&amp;[1]!JUL&amp;[1]!AGO&amp;[1]!SEP</definedName>
    <definedName name="_________ABR1" localSheetId="3">[1]!ABR&amp;[1]!MAY&amp;[1]!JUN&amp;[1]!JUL&amp;[1]!AGO&amp;[1]!SEP</definedName>
    <definedName name="_________ABR1" localSheetId="4">[1]!ABR&amp;[1]!MAY&amp;[1]!JUN&amp;[1]!JUL&amp;[1]!AGO&amp;[1]!SEP</definedName>
    <definedName name="_________ABR1" localSheetId="5">[1]!ABR&amp;[1]!MAY&amp;[1]!JUN&amp;[1]!JUL&amp;[1]!AGO&amp;[1]!SEP</definedName>
    <definedName name="_________ABR1" localSheetId="6">[2]!ABR&amp;[2]!MAY&amp;[2]!JUN&amp;[2]!JUL&amp;[2]!AGO&amp;[2]!SEP</definedName>
    <definedName name="_________ABR1" localSheetId="7">[3]!ABR&amp;[3]!MAY&amp;[3]!JUN&amp;[3]!JUL&amp;[3]!AGO&amp;[3]!SEP</definedName>
    <definedName name="_________ABR1" localSheetId="8">[1]!ABR&amp;[1]!MAY&amp;[1]!JUN&amp;[1]!JUL&amp;[1]!AGO&amp;[1]!SEP</definedName>
    <definedName name="_________ABR1" localSheetId="9">[1]!ABR&amp;[1]!MAY&amp;[1]!JUN&amp;[1]!JUL&amp;[1]!AGO&amp;[1]!SEP</definedName>
    <definedName name="_________ABR1">[1]!ABR&amp;[1]!MAY&amp;[1]!JUN&amp;[1]!JUL&amp;[1]!AGO&amp;[1]!SEP</definedName>
    <definedName name="_________AGO1" localSheetId="0">[1]!AGO&amp;[1]!SEP&amp;[1]!OCT&amp;[1]!NOV&amp;[1]!DIC</definedName>
    <definedName name="_________AGO1" localSheetId="1">[1]!AGO&amp;[1]!SEP&amp;[1]!OCT&amp;[1]!NOV&amp;[1]!DIC</definedName>
    <definedName name="_________AGO1" localSheetId="2">[1]!AGO&amp;[1]!SEP&amp;[1]!OCT&amp;[1]!NOV&amp;[1]!DIC</definedName>
    <definedName name="_________AGO1" localSheetId="3">[1]!AGO&amp;[1]!SEP&amp;[1]!OCT&amp;[1]!NOV&amp;[1]!DIC</definedName>
    <definedName name="_________AGO1" localSheetId="4">[1]!AGO&amp;[1]!SEP&amp;[1]!OCT&amp;[1]!NOV&amp;[1]!DIC</definedName>
    <definedName name="_________AGO1" localSheetId="5">[1]!AGO&amp;[1]!SEP&amp;[1]!OCT&amp;[1]!NOV&amp;[1]!DIC</definedName>
    <definedName name="_________AGO1" localSheetId="6">[2]!AGO&amp;[2]!SEP&amp;[2]!OCT&amp;[2]!NOV&amp;[2]!DIC</definedName>
    <definedName name="_________AGO1" localSheetId="7">[3]!AGO&amp;[3]!SEP&amp;[3]!OCT&amp;[3]!NOV&amp;[3]!DIC</definedName>
    <definedName name="_________AGO1" localSheetId="8">[1]!AGO&amp;[1]!SEP&amp;[1]!OCT&amp;[1]!NOV&amp;[1]!DIC</definedName>
    <definedName name="_________AGO1" localSheetId="9">[1]!AGO&amp;[1]!SEP&amp;[1]!OCT&amp;[1]!NOV&amp;[1]!DIC</definedName>
    <definedName name="_________AGO1">[1]!AGO&amp;[1]!SEP&amp;[1]!OCT&amp;[1]!NOV&amp;[1]!DIC</definedName>
    <definedName name="_________FEB1" localSheetId="0">[1]!FEB&amp;[1]!MAR&amp;[1]!ABR&amp;[1]!MAY&amp;[1]!JUN&amp;[1]!JUL</definedName>
    <definedName name="_________FEB1" localSheetId="1">[1]!FEB&amp;[1]!MAR&amp;[1]!ABR&amp;[1]!MAY&amp;[1]!JUN&amp;[1]!JUL</definedName>
    <definedName name="_________FEB1" localSheetId="2">[1]!FEB&amp;[1]!MAR&amp;[1]!ABR&amp;[1]!MAY&amp;[1]!JUN&amp;[1]!JUL</definedName>
    <definedName name="_________FEB1" localSheetId="3">[1]!FEB&amp;[1]!MAR&amp;[1]!ABR&amp;[1]!MAY&amp;[1]!JUN&amp;[1]!JUL</definedName>
    <definedName name="_________FEB1" localSheetId="4">[1]!FEB&amp;[1]!MAR&amp;[1]!ABR&amp;[1]!MAY&amp;[1]!JUN&amp;[1]!JUL</definedName>
    <definedName name="_________FEB1" localSheetId="5">[1]!FEB&amp;[1]!MAR&amp;[1]!ABR&amp;[1]!MAY&amp;[1]!JUN&amp;[1]!JUL</definedName>
    <definedName name="_________FEB1" localSheetId="6">[2]!FEB&amp;[2]!MAR&amp;[2]!ABR&amp;[2]!MAY&amp;[2]!JUN&amp;[2]!JUL</definedName>
    <definedName name="_________FEB1" localSheetId="7">[3]!FEB&amp;[3]!MAR&amp;[3]!ABR&amp;[3]!MAY&amp;[3]!JUN&amp;[3]!JUL</definedName>
    <definedName name="_________FEB1" localSheetId="8">[1]!FEB&amp;[1]!MAR&amp;[1]!ABR&amp;[1]!MAY&amp;[1]!JUN&amp;[1]!JUL</definedName>
    <definedName name="_________FEB1" localSheetId="9">[1]!FEB&amp;[1]!MAR&amp;[1]!ABR&amp;[1]!MAY&amp;[1]!JUN&amp;[1]!JUL</definedName>
    <definedName name="_________FEB1">[1]!FEB&amp;[1]!MAR&amp;[1]!ABR&amp;[1]!MAY&amp;[1]!JUN&amp;[1]!JUL</definedName>
    <definedName name="_________JUL1" localSheetId="0">[1]!JUL&amp;[1]!AGO&amp;[1]!SEP&amp;[1]!OCT&amp;[1]!NOV</definedName>
    <definedName name="_________JUL1" localSheetId="1">[1]!JUL&amp;[1]!AGO&amp;[1]!SEP&amp;[1]!OCT&amp;[1]!NOV</definedName>
    <definedName name="_________JUL1" localSheetId="2">[1]!JUL&amp;[1]!AGO&amp;[1]!SEP&amp;[1]!OCT&amp;[1]!NOV</definedName>
    <definedName name="_________JUL1" localSheetId="3">[1]!JUL&amp;[1]!AGO&amp;[1]!SEP&amp;[1]!OCT&amp;[1]!NOV</definedName>
    <definedName name="_________JUL1" localSheetId="4">[1]!JUL&amp;[1]!AGO&amp;[1]!SEP&amp;[1]!OCT&amp;[1]!NOV</definedName>
    <definedName name="_________JUL1" localSheetId="5">[1]!JUL&amp;[1]!AGO&amp;[1]!SEP&amp;[1]!OCT&amp;[1]!NOV</definedName>
    <definedName name="_________JUL1" localSheetId="6">[2]!JUL&amp;[2]!AGO&amp;[2]!SEP&amp;[2]!OCT&amp;[2]!NOV</definedName>
    <definedName name="_________JUL1" localSheetId="7">[3]!JUL&amp;[3]!AGO&amp;[3]!SEP&amp;[3]!OCT&amp;[3]!NOV</definedName>
    <definedName name="_________JUL1" localSheetId="8">[1]!JUL&amp;[1]!AGO&amp;[1]!SEP&amp;[1]!OCT&amp;[1]!NOV</definedName>
    <definedName name="_________JUL1" localSheetId="9">[1]!JUL&amp;[1]!AGO&amp;[1]!SEP&amp;[1]!OCT&amp;[1]!NOV</definedName>
    <definedName name="_________JUL1">[1]!JUL&amp;[1]!AGO&amp;[1]!SEP&amp;[1]!OCT&amp;[1]!NOV</definedName>
    <definedName name="_________JUN1" localSheetId="0">[1]!JUN&amp;[1]!JUL&amp;[1]!AGO&amp;[1]!SEP&amp;[1]!OCT</definedName>
    <definedName name="_________JUN1" localSheetId="1">[1]!JUN&amp;[1]!JUL&amp;[1]!AGO&amp;[1]!SEP&amp;[1]!OCT</definedName>
    <definedName name="_________JUN1" localSheetId="2">[1]!JUN&amp;[1]!JUL&amp;[1]!AGO&amp;[1]!SEP&amp;[1]!OCT</definedName>
    <definedName name="_________JUN1" localSheetId="3">[1]!JUN&amp;[1]!JUL&amp;[1]!AGO&amp;[1]!SEP&amp;[1]!OCT</definedName>
    <definedName name="_________JUN1" localSheetId="4">[1]!JUN&amp;[1]!JUL&amp;[1]!AGO&amp;[1]!SEP&amp;[1]!OCT</definedName>
    <definedName name="_________JUN1" localSheetId="5">[1]!JUN&amp;[1]!JUL&amp;[1]!AGO&amp;[1]!SEP&amp;[1]!OCT</definedName>
    <definedName name="_________JUN1" localSheetId="6">[2]!JUN&amp;[2]!JUL&amp;[2]!AGO&amp;[2]!SEP&amp;[2]!OCT</definedName>
    <definedName name="_________JUN1" localSheetId="7">[3]!JUN&amp;[3]!JUL&amp;[3]!AGO&amp;[3]!SEP&amp;[3]!OCT</definedName>
    <definedName name="_________JUN1" localSheetId="8">[1]!JUN&amp;[1]!JUL&amp;[1]!AGO&amp;[1]!SEP&amp;[1]!OCT</definedName>
    <definedName name="_________JUN1" localSheetId="9">[1]!JUN&amp;[1]!JUL&amp;[1]!AGO&amp;[1]!SEP&amp;[1]!OCT</definedName>
    <definedName name="_________JUN1">[1]!JUN&amp;[1]!JUL&amp;[1]!AGO&amp;[1]!SEP&amp;[1]!OCT</definedName>
    <definedName name="_________MAR1" localSheetId="0">[1]!MAR&amp;[1]!ABR&amp;[1]!MAY&amp;[1]!JUN&amp;[1]!JUL&amp;[1]!AGO</definedName>
    <definedName name="_________MAR1" localSheetId="1">[1]!MAR&amp;[1]!ABR&amp;[1]!MAY&amp;[1]!JUN&amp;[1]!JUL&amp;[1]!AGO</definedName>
    <definedName name="_________MAR1" localSheetId="2">[1]!MAR&amp;[1]!ABR&amp;[1]!MAY&amp;[1]!JUN&amp;[1]!JUL&amp;[1]!AGO</definedName>
    <definedName name="_________MAR1" localSheetId="3">[1]!MAR&amp;[1]!ABR&amp;[1]!MAY&amp;[1]!JUN&amp;[1]!JUL&amp;[1]!AGO</definedName>
    <definedName name="_________MAR1" localSheetId="4">[1]!MAR&amp;[1]!ABR&amp;[1]!MAY&amp;[1]!JUN&amp;[1]!JUL&amp;[1]!AGO</definedName>
    <definedName name="_________MAR1" localSheetId="5">[1]!MAR&amp;[1]!ABR&amp;[1]!MAY&amp;[1]!JUN&amp;[1]!JUL&amp;[1]!AGO</definedName>
    <definedName name="_________MAR1" localSheetId="6">[2]!MAR&amp;[2]!ABR&amp;[2]!MAY&amp;[2]!JUN&amp;[2]!JUL&amp;[2]!AGO</definedName>
    <definedName name="_________MAR1" localSheetId="7">[3]!MAR&amp;[3]!ABR&amp;[3]!MAY&amp;[3]!JUN&amp;[3]!JUL&amp;[3]!AGO</definedName>
    <definedName name="_________MAR1" localSheetId="8">[1]!MAR&amp;[1]!ABR&amp;[1]!MAY&amp;[1]!JUN&amp;[1]!JUL&amp;[1]!AGO</definedName>
    <definedName name="_________MAR1" localSheetId="9">[1]!MAR&amp;[1]!ABR&amp;[1]!MAY&amp;[1]!JUN&amp;[1]!JUL&amp;[1]!AGO</definedName>
    <definedName name="_________MAR1">[1]!MAR&amp;[1]!ABR&amp;[1]!MAY&amp;[1]!JUN&amp;[1]!JUL&amp;[1]!AGO</definedName>
    <definedName name="_________MAY1" localSheetId="0">[1]!MAY&amp;[1]!JUN&amp;[1]!JUL&amp;[1]!AGO&amp;[1]!SEP</definedName>
    <definedName name="_________MAY1" localSheetId="1">[1]!MAY&amp;[1]!JUN&amp;[1]!JUL&amp;[1]!AGO&amp;[1]!SEP</definedName>
    <definedName name="_________MAY1" localSheetId="2">[1]!MAY&amp;[1]!JUN&amp;[1]!JUL&amp;[1]!AGO&amp;[1]!SEP</definedName>
    <definedName name="_________MAY1" localSheetId="3">[1]!MAY&amp;[1]!JUN&amp;[1]!JUL&amp;[1]!AGO&amp;[1]!SEP</definedName>
    <definedName name="_________MAY1" localSheetId="4">[1]!MAY&amp;[1]!JUN&amp;[1]!JUL&amp;[1]!AGO&amp;[1]!SEP</definedName>
    <definedName name="_________MAY1" localSheetId="5">[1]!MAY&amp;[1]!JUN&amp;[1]!JUL&amp;[1]!AGO&amp;[1]!SEP</definedName>
    <definedName name="_________MAY1" localSheetId="6">[2]!MAY&amp;[2]!JUN&amp;[2]!JUL&amp;[2]!AGO&amp;[2]!SEP</definedName>
    <definedName name="_________MAY1" localSheetId="7">[3]!MAY&amp;[3]!JUN&amp;[3]!JUL&amp;[3]!AGO&amp;[3]!SEP</definedName>
    <definedName name="_________MAY1" localSheetId="8">[1]!MAY&amp;[1]!JUN&amp;[1]!JUL&amp;[1]!AGO&amp;[1]!SEP</definedName>
    <definedName name="_________MAY1" localSheetId="9">[1]!MAY&amp;[1]!JUN&amp;[1]!JUL&amp;[1]!AGO&amp;[1]!SEP</definedName>
    <definedName name="_________MAY1">[1]!MAY&amp;[1]!JUN&amp;[1]!JUL&amp;[1]!AGO&amp;[1]!SEP</definedName>
    <definedName name="_________NOV1" localSheetId="0">[1]!NOV&amp;[1]!DIC</definedName>
    <definedName name="_________NOV1" localSheetId="1">[1]!NOV&amp;[1]!DIC</definedName>
    <definedName name="_________NOV1" localSheetId="2">[1]!NOV&amp;[1]!DIC</definedName>
    <definedName name="_________NOV1" localSheetId="3">[1]!NOV&amp;[1]!DIC</definedName>
    <definedName name="_________NOV1" localSheetId="4">[1]!NOV&amp;[1]!DIC</definedName>
    <definedName name="_________NOV1" localSheetId="5">[1]!NOV&amp;[1]!DIC</definedName>
    <definedName name="_________NOV1" localSheetId="6">[2]!NOV&amp;[2]!DIC</definedName>
    <definedName name="_________NOV1" localSheetId="7">[3]!NOV&amp;[3]!DIC</definedName>
    <definedName name="_________NOV1" localSheetId="8">[1]!NOV&amp;[1]!DIC</definedName>
    <definedName name="_________NOV1" localSheetId="9">[1]!NOV&amp;[1]!DIC</definedName>
    <definedName name="_________NOV1">[1]!NOV&amp;[1]!DIC</definedName>
    <definedName name="_________OCT1" localSheetId="0">[1]!OCT&amp;[1]!NOV&amp;[1]!DIC</definedName>
    <definedName name="_________OCT1" localSheetId="1">[1]!OCT&amp;[1]!NOV&amp;[1]!DIC</definedName>
    <definedName name="_________OCT1" localSheetId="2">[1]!OCT&amp;[1]!NOV&amp;[1]!DIC</definedName>
    <definedName name="_________OCT1" localSheetId="3">[1]!OCT&amp;[1]!NOV&amp;[1]!DIC</definedName>
    <definedName name="_________OCT1" localSheetId="4">[1]!OCT&amp;[1]!NOV&amp;[1]!DIC</definedName>
    <definedName name="_________OCT1" localSheetId="5">[1]!OCT&amp;[1]!NOV&amp;[1]!DIC</definedName>
    <definedName name="_________OCT1" localSheetId="6">[2]!OCT&amp;[2]!NOV&amp;[2]!DIC</definedName>
    <definedName name="_________OCT1" localSheetId="7">[3]!OCT&amp;[3]!NOV&amp;[3]!DIC</definedName>
    <definedName name="_________OCT1" localSheetId="8">[1]!OCT&amp;[1]!NOV&amp;[1]!DIC</definedName>
    <definedName name="_________OCT1" localSheetId="9">[1]!OCT&amp;[1]!NOV&amp;[1]!DIC</definedName>
    <definedName name="_________OCT1">[1]!OCT&amp;[1]!NOV&amp;[1]!DIC</definedName>
    <definedName name="_________SEP1" localSheetId="0">[1]!SEP&amp;[1]!OCT&amp;[1]!NOV&amp;[1]!DIC</definedName>
    <definedName name="_________SEP1" localSheetId="1">[1]!SEP&amp;[1]!OCT&amp;[1]!NOV&amp;[1]!DIC</definedName>
    <definedName name="_________SEP1" localSheetId="2">[1]!SEP&amp;[1]!OCT&amp;[1]!NOV&amp;[1]!DIC</definedName>
    <definedName name="_________SEP1" localSheetId="3">[1]!SEP&amp;[1]!OCT&amp;[1]!NOV&amp;[1]!DIC</definedName>
    <definedName name="_________SEP1" localSheetId="4">[1]!SEP&amp;[1]!OCT&amp;[1]!NOV&amp;[1]!DIC</definedName>
    <definedName name="_________SEP1" localSheetId="5">[1]!SEP&amp;[1]!OCT&amp;[1]!NOV&amp;[1]!DIC</definedName>
    <definedName name="_________SEP1" localSheetId="6">[2]!SEP&amp;[2]!OCT&amp;[2]!NOV&amp;[2]!DIC</definedName>
    <definedName name="_________SEP1" localSheetId="7">[3]!SEP&amp;[3]!OCT&amp;[3]!NOV&amp;[3]!DIC</definedName>
    <definedName name="_________SEP1" localSheetId="8">[1]!SEP&amp;[1]!OCT&amp;[1]!NOV&amp;[1]!DIC</definedName>
    <definedName name="_________SEP1" localSheetId="9">[1]!SEP&amp;[1]!OCT&amp;[1]!NOV&amp;[1]!DIC</definedName>
    <definedName name="_________SEP1">[1]!SEP&amp;[1]!OCT&amp;[1]!NOV&amp;[1]!DIC</definedName>
    <definedName name="________cad179" localSheetId="0">'[4]Mod Eco Controlados 99'!#REF!</definedName>
    <definedName name="________cad179" localSheetId="1">'[4]Mod Eco Controlados 99'!#REF!</definedName>
    <definedName name="________cad179" localSheetId="2">'[4]Mod Eco Controlados 99'!#REF!</definedName>
    <definedName name="________cad179" localSheetId="3">'[4]Mod Eco Controlados 99'!#REF!</definedName>
    <definedName name="________cad179" localSheetId="4">'[4]Mod Eco Controlados 99'!#REF!</definedName>
    <definedName name="________cad179" localSheetId="5">'[4]Mod Eco Controlados 99'!#REF!</definedName>
    <definedName name="________cad179" localSheetId="6">'[4]Mod Eco Controlados 99'!#REF!</definedName>
    <definedName name="________cad179" localSheetId="7">'[4]Mod Eco Controlados 99'!#REF!</definedName>
    <definedName name="________cad179" localSheetId="8">'[4]Mod Eco Controlados 99'!#REF!</definedName>
    <definedName name="________cad179" localSheetId="9">'[4]Mod Eco Controlados 99'!#REF!</definedName>
    <definedName name="________cad179">'[4]Mod Eco Controlados 99'!#REF!</definedName>
    <definedName name="________def1">'[5]Premisas IMSS'!$M$12</definedName>
    <definedName name="________def2">'[5]Premisas IMSS'!$M$13</definedName>
    <definedName name="________def3">'[5]Premisas IMSS'!$M$14</definedName>
    <definedName name="________def4">'[5]Premisas IMSS'!$M$15</definedName>
    <definedName name="________def5">'[5]Premisas IMSS'!$M$16</definedName>
    <definedName name="________def6">'[5]Premisas IMSS'!$M$17</definedName>
    <definedName name="________FEB1" localSheetId="0">[1]!FEB&amp;[1]!MAR&amp;[1]!ABR&amp;[1]!MAY&amp;[1]!JUN&amp;[1]!JUL</definedName>
    <definedName name="________FEB1" localSheetId="1">[1]!FEB&amp;[1]!MAR&amp;[1]!ABR&amp;[1]!MAY&amp;[1]!JUN&amp;[1]!JUL</definedName>
    <definedName name="________FEB1" localSheetId="2">[1]!FEB&amp;[1]!MAR&amp;[1]!ABR&amp;[1]!MAY&amp;[1]!JUN&amp;[1]!JUL</definedName>
    <definedName name="________FEB1" localSheetId="3">[1]!FEB&amp;[1]!MAR&amp;[1]!ABR&amp;[1]!MAY&amp;[1]!JUN&amp;[1]!JUL</definedName>
    <definedName name="________FEB1" localSheetId="4">[1]!FEB&amp;[1]!MAR&amp;[1]!ABR&amp;[1]!MAY&amp;[1]!JUN&amp;[1]!JUL</definedName>
    <definedName name="________FEB1" localSheetId="5">[1]!FEB&amp;[1]!MAR&amp;[1]!ABR&amp;[1]!MAY&amp;[1]!JUN&amp;[1]!JUL</definedName>
    <definedName name="________FEB1" localSheetId="6">[2]!FEB&amp;[2]!MAR&amp;[2]!ABR&amp;[2]!MAY&amp;[2]!JUN&amp;[2]!JUL</definedName>
    <definedName name="________FEB1" localSheetId="7">[3]!FEB&amp;[3]!MAR&amp;[3]!ABR&amp;[3]!MAY&amp;[3]!JUN&amp;[3]!JUL</definedName>
    <definedName name="________FEB1" localSheetId="8">[1]!FEB&amp;[1]!MAR&amp;[1]!ABR&amp;[1]!MAY&amp;[1]!JUN&amp;[1]!JUL</definedName>
    <definedName name="________FEB1" localSheetId="9">[1]!FEB&amp;[1]!MAR&amp;[1]!ABR&amp;[1]!MAY&amp;[1]!JUN&amp;[1]!JUL</definedName>
    <definedName name="________FEB1">[1]!FEB&amp;[1]!MAR&amp;[1]!ABR&amp;[1]!MAY&amp;[1]!JUN&amp;[1]!JUL</definedName>
    <definedName name="________JUL1" localSheetId="0">[1]!JUL&amp;[1]!AGO&amp;[1]!SEP&amp;[1]!OCT&amp;[1]!NOV</definedName>
    <definedName name="________JUL1" localSheetId="1">[1]!JUL&amp;[1]!AGO&amp;[1]!SEP&amp;[1]!OCT&amp;[1]!NOV</definedName>
    <definedName name="________JUL1" localSheetId="2">[1]!JUL&amp;[1]!AGO&amp;[1]!SEP&amp;[1]!OCT&amp;[1]!NOV</definedName>
    <definedName name="________JUL1" localSheetId="3">[1]!JUL&amp;[1]!AGO&amp;[1]!SEP&amp;[1]!OCT&amp;[1]!NOV</definedName>
    <definedName name="________JUL1" localSheetId="4">[1]!JUL&amp;[1]!AGO&amp;[1]!SEP&amp;[1]!OCT&amp;[1]!NOV</definedName>
    <definedName name="________JUL1" localSheetId="5">[1]!JUL&amp;[1]!AGO&amp;[1]!SEP&amp;[1]!OCT&amp;[1]!NOV</definedName>
    <definedName name="________JUL1" localSheetId="6">[2]!JUL&amp;[2]!AGO&amp;[2]!SEP&amp;[2]!OCT&amp;[2]!NOV</definedName>
    <definedName name="________JUL1" localSheetId="7">[3]!JUL&amp;[3]!AGO&amp;[3]!SEP&amp;[3]!OCT&amp;[3]!NOV</definedName>
    <definedName name="________JUL1" localSheetId="8">[1]!JUL&amp;[1]!AGO&amp;[1]!SEP&amp;[1]!OCT&amp;[1]!NOV</definedName>
    <definedName name="________JUL1" localSheetId="9">[1]!JUL&amp;[1]!AGO&amp;[1]!SEP&amp;[1]!OCT&amp;[1]!NOV</definedName>
    <definedName name="________JUL1">[1]!JUL&amp;[1]!AGO&amp;[1]!SEP&amp;[1]!OCT&amp;[1]!NOV</definedName>
    <definedName name="________JUN1" localSheetId="0">[1]!JUN&amp;[1]!JUL&amp;[1]!AGO&amp;[1]!SEP&amp;[1]!OCT</definedName>
    <definedName name="________JUN1" localSheetId="1">[1]!JUN&amp;[1]!JUL&amp;[1]!AGO&amp;[1]!SEP&amp;[1]!OCT</definedName>
    <definedName name="________JUN1" localSheetId="2">[1]!JUN&amp;[1]!JUL&amp;[1]!AGO&amp;[1]!SEP&amp;[1]!OCT</definedName>
    <definedName name="________JUN1" localSheetId="3">[1]!JUN&amp;[1]!JUL&amp;[1]!AGO&amp;[1]!SEP&amp;[1]!OCT</definedName>
    <definedName name="________JUN1" localSheetId="4">[1]!JUN&amp;[1]!JUL&amp;[1]!AGO&amp;[1]!SEP&amp;[1]!OCT</definedName>
    <definedName name="________JUN1" localSheetId="5">[1]!JUN&amp;[1]!JUL&amp;[1]!AGO&amp;[1]!SEP&amp;[1]!OCT</definedName>
    <definedName name="________JUN1" localSheetId="6">[2]!JUN&amp;[2]!JUL&amp;[2]!AGO&amp;[2]!SEP&amp;[2]!OCT</definedName>
    <definedName name="________JUN1" localSheetId="7">[3]!JUN&amp;[3]!JUL&amp;[3]!AGO&amp;[3]!SEP&amp;[3]!OCT</definedName>
    <definedName name="________JUN1" localSheetId="8">[1]!JUN&amp;[1]!JUL&amp;[1]!AGO&amp;[1]!SEP&amp;[1]!OCT</definedName>
    <definedName name="________JUN1" localSheetId="9">[1]!JUN&amp;[1]!JUL&amp;[1]!AGO&amp;[1]!SEP&amp;[1]!OCT</definedName>
    <definedName name="________JUN1">[1]!JUN&amp;[1]!JUL&amp;[1]!AGO&amp;[1]!SEP&amp;[1]!OCT</definedName>
    <definedName name="________OCT1" localSheetId="0">[1]!OCT&amp;[1]!NOV&amp;[1]!DIC</definedName>
    <definedName name="________OCT1" localSheetId="1">[1]!OCT&amp;[1]!NOV&amp;[1]!DIC</definedName>
    <definedName name="________OCT1" localSheetId="2">[1]!OCT&amp;[1]!NOV&amp;[1]!DIC</definedName>
    <definedName name="________OCT1" localSheetId="3">[1]!OCT&amp;[1]!NOV&amp;[1]!DIC</definedName>
    <definedName name="________OCT1" localSheetId="4">[1]!OCT&amp;[1]!NOV&amp;[1]!DIC</definedName>
    <definedName name="________OCT1" localSheetId="5">[1]!OCT&amp;[1]!NOV&amp;[1]!DIC</definedName>
    <definedName name="________OCT1" localSheetId="6">[2]!OCT&amp;[2]!NOV&amp;[2]!DIC</definedName>
    <definedName name="________OCT1" localSheetId="7">[3]!OCT&amp;[3]!NOV&amp;[3]!DIC</definedName>
    <definedName name="________OCT1" localSheetId="8">[1]!OCT&amp;[1]!NOV&amp;[1]!DIC</definedName>
    <definedName name="________OCT1" localSheetId="9">[1]!OCT&amp;[1]!NOV&amp;[1]!DIC</definedName>
    <definedName name="________OCT1">[1]!OCT&amp;[1]!NOV&amp;[1]!DIC</definedName>
    <definedName name="________SEP1" localSheetId="0">[1]!SEP&amp;[1]!OCT&amp;[1]!NOV&amp;[1]!DIC</definedName>
    <definedName name="________SEP1" localSheetId="1">[1]!SEP&amp;[1]!OCT&amp;[1]!NOV&amp;[1]!DIC</definedName>
    <definedName name="________SEP1" localSheetId="2">[1]!SEP&amp;[1]!OCT&amp;[1]!NOV&amp;[1]!DIC</definedName>
    <definedName name="________SEP1" localSheetId="3">[1]!SEP&amp;[1]!OCT&amp;[1]!NOV&amp;[1]!DIC</definedName>
    <definedName name="________SEP1" localSheetId="4">[1]!SEP&amp;[1]!OCT&amp;[1]!NOV&amp;[1]!DIC</definedName>
    <definedName name="________SEP1" localSheetId="5">[1]!SEP&amp;[1]!OCT&amp;[1]!NOV&amp;[1]!DIC</definedName>
    <definedName name="________SEP1" localSheetId="6">[2]!SEP&amp;[2]!OCT&amp;[2]!NOV&amp;[2]!DIC</definedName>
    <definedName name="________SEP1" localSheetId="7">[3]!SEP&amp;[3]!OCT&amp;[3]!NOV&amp;[3]!DIC</definedName>
    <definedName name="________SEP1" localSheetId="8">[1]!SEP&amp;[1]!OCT&amp;[1]!NOV&amp;[1]!DIC</definedName>
    <definedName name="________SEP1" localSheetId="9">[1]!SEP&amp;[1]!OCT&amp;[1]!NOV&amp;[1]!DIC</definedName>
    <definedName name="________SEP1">[1]!SEP&amp;[1]!OCT&amp;[1]!NOV&amp;[1]!DIC</definedName>
    <definedName name="________smg97">'[5]Premisa macro'!$E$4</definedName>
    <definedName name="_______ABR1" localSheetId="0">[1]!ABR&amp;[1]!MAY&amp;[1]!JUN&amp;[1]!JUL&amp;[1]!AGO&amp;[1]!SEP</definedName>
    <definedName name="_______ABR1" localSheetId="1">[1]!ABR&amp;[1]!MAY&amp;[1]!JUN&amp;[1]!JUL&amp;[1]!AGO&amp;[1]!SEP</definedName>
    <definedName name="_______ABR1" localSheetId="2">[1]!ABR&amp;[1]!MAY&amp;[1]!JUN&amp;[1]!JUL&amp;[1]!AGO&amp;[1]!SEP</definedName>
    <definedName name="_______ABR1" localSheetId="3">[1]!ABR&amp;[1]!MAY&amp;[1]!JUN&amp;[1]!JUL&amp;[1]!AGO&amp;[1]!SEP</definedName>
    <definedName name="_______ABR1" localSheetId="4">[1]!ABR&amp;[1]!MAY&amp;[1]!JUN&amp;[1]!JUL&amp;[1]!AGO&amp;[1]!SEP</definedName>
    <definedName name="_______ABR1" localSheetId="5">[1]!ABR&amp;[1]!MAY&amp;[1]!JUN&amp;[1]!JUL&amp;[1]!AGO&amp;[1]!SEP</definedName>
    <definedName name="_______ABR1" localSheetId="6">[2]!ABR&amp;[2]!MAY&amp;[2]!JUN&amp;[2]!JUL&amp;[2]!AGO&amp;[2]!SEP</definedName>
    <definedName name="_______ABR1" localSheetId="7">[3]!ABR&amp;[3]!MAY&amp;[3]!JUN&amp;[3]!JUL&amp;[3]!AGO&amp;[3]!SEP</definedName>
    <definedName name="_______ABR1" localSheetId="8">[1]!ABR&amp;[1]!MAY&amp;[1]!JUN&amp;[1]!JUL&amp;[1]!AGO&amp;[1]!SEP</definedName>
    <definedName name="_______ABR1" localSheetId="9">[1]!ABR&amp;[1]!MAY&amp;[1]!JUN&amp;[1]!JUL&amp;[1]!AGO&amp;[1]!SEP</definedName>
    <definedName name="_______ABR1">[1]!ABR&amp;[1]!MAY&amp;[1]!JUN&amp;[1]!JUL&amp;[1]!AGO&amp;[1]!SEP</definedName>
    <definedName name="_______ABR2" localSheetId="6">[6]edofza4!$C$22</definedName>
    <definedName name="_______ABR2">[7]edofza4!$C$22</definedName>
    <definedName name="_______AGO1" localSheetId="0">[1]!AGO&amp;[1]!SEP&amp;[1]!OCT&amp;[1]!NOV&amp;[1]!DIC</definedName>
    <definedName name="_______AGO1" localSheetId="1">[1]!AGO&amp;[1]!SEP&amp;[1]!OCT&amp;[1]!NOV&amp;[1]!DIC</definedName>
    <definedName name="_______AGO1" localSheetId="2">[1]!AGO&amp;[1]!SEP&amp;[1]!OCT&amp;[1]!NOV&amp;[1]!DIC</definedName>
    <definedName name="_______AGO1" localSheetId="3">[1]!AGO&amp;[1]!SEP&amp;[1]!OCT&amp;[1]!NOV&amp;[1]!DIC</definedName>
    <definedName name="_______AGO1" localSheetId="4">[1]!AGO&amp;[1]!SEP&amp;[1]!OCT&amp;[1]!NOV&amp;[1]!DIC</definedName>
    <definedName name="_______AGO1" localSheetId="5">[1]!AGO&amp;[1]!SEP&amp;[1]!OCT&amp;[1]!NOV&amp;[1]!DIC</definedName>
    <definedName name="_______AGO1" localSheetId="6">[2]!AGO&amp;[2]!SEP&amp;[2]!OCT&amp;[2]!NOV&amp;[2]!DIC</definedName>
    <definedName name="_______AGO1" localSheetId="7">[3]!AGO&amp;[3]!SEP&amp;[3]!OCT&amp;[3]!NOV&amp;[3]!DIC</definedName>
    <definedName name="_______AGO1" localSheetId="8">[1]!AGO&amp;[1]!SEP&amp;[1]!OCT&amp;[1]!NOV&amp;[1]!DIC</definedName>
    <definedName name="_______AGO1" localSheetId="9">[1]!AGO&amp;[1]!SEP&amp;[1]!OCT&amp;[1]!NOV&amp;[1]!DIC</definedName>
    <definedName name="_______AGO1">[1]!AGO&amp;[1]!SEP&amp;[1]!OCT&amp;[1]!NOV&amp;[1]!DIC</definedName>
    <definedName name="_______AGO2" localSheetId="6">[6]edofza8!$C$22</definedName>
    <definedName name="_______AGO2">[7]edofza8!$C$22</definedName>
    <definedName name="_______CFD02" localSheetId="0">#REF!</definedName>
    <definedName name="_______CFD02" localSheetId="1">#REF!</definedName>
    <definedName name="_______CFD02" localSheetId="2">#REF!</definedName>
    <definedName name="_______CFD02" localSheetId="3">#REF!</definedName>
    <definedName name="_______CFD02" localSheetId="4">#REF!</definedName>
    <definedName name="_______CFD02" localSheetId="5">#REF!</definedName>
    <definedName name="_______CFD02" localSheetId="6">#REF!</definedName>
    <definedName name="_______CFD02" localSheetId="7">#REF!</definedName>
    <definedName name="_______CFD02" localSheetId="8">#REF!</definedName>
    <definedName name="_______CFD02" localSheetId="9">#REF!</definedName>
    <definedName name="_______CFD02">#REF!</definedName>
    <definedName name="_______def1">'[8]Premisas IMSS'!$M$12</definedName>
    <definedName name="_______def2">'[8]Premisas IMSS'!$M$13</definedName>
    <definedName name="_______def3">'[8]Premisas IMSS'!$M$14</definedName>
    <definedName name="_______def4">'[8]Premisas IMSS'!$M$15</definedName>
    <definedName name="_______def5">'[8]Premisas IMSS'!$M$16</definedName>
    <definedName name="_______def6">'[8]Premisas IMSS'!$M$17</definedName>
    <definedName name="_______DIC2" localSheetId="6">[6]edofza12!$C$22</definedName>
    <definedName name="_______DIC2">[7]edofza12!$C$22</definedName>
    <definedName name="_______ENE2" localSheetId="6">[6]edofza1!$C$22</definedName>
    <definedName name="_______ENE2">[7]edofza1!$C$22</definedName>
    <definedName name="_______FEB1" localSheetId="0">[1]!FEB&amp;[1]!MAR&amp;[1]!ABR&amp;[1]!MAY&amp;[1]!JUN&amp;[1]!JUL</definedName>
    <definedName name="_______FEB1" localSheetId="1">[1]!FEB&amp;[1]!MAR&amp;[1]!ABR&amp;[1]!MAY&amp;[1]!JUN&amp;[1]!JUL</definedName>
    <definedName name="_______FEB1" localSheetId="2">[1]!FEB&amp;[1]!MAR&amp;[1]!ABR&amp;[1]!MAY&amp;[1]!JUN&amp;[1]!JUL</definedName>
    <definedName name="_______FEB1" localSheetId="3">[1]!FEB&amp;[1]!MAR&amp;[1]!ABR&amp;[1]!MAY&amp;[1]!JUN&amp;[1]!JUL</definedName>
    <definedName name="_______FEB1" localSheetId="4">[1]!FEB&amp;[1]!MAR&amp;[1]!ABR&amp;[1]!MAY&amp;[1]!JUN&amp;[1]!JUL</definedName>
    <definedName name="_______FEB1" localSheetId="5">[1]!FEB&amp;[1]!MAR&amp;[1]!ABR&amp;[1]!MAY&amp;[1]!JUN&amp;[1]!JUL</definedName>
    <definedName name="_______FEB1" localSheetId="6">[2]!FEB&amp;[2]!MAR&amp;[2]!ABR&amp;[2]!MAY&amp;[2]!JUN&amp;[2]!JUL</definedName>
    <definedName name="_______FEB1" localSheetId="7">[3]!FEB&amp;[3]!MAR&amp;[3]!ABR&amp;[3]!MAY&amp;[3]!JUN&amp;[3]!JUL</definedName>
    <definedName name="_______FEB1" localSheetId="8">[1]!FEB&amp;[1]!MAR&amp;[1]!ABR&amp;[1]!MAY&amp;[1]!JUN&amp;[1]!JUL</definedName>
    <definedName name="_______FEB1" localSheetId="9">[1]!FEB&amp;[1]!MAR&amp;[1]!ABR&amp;[1]!MAY&amp;[1]!JUN&amp;[1]!JUL</definedName>
    <definedName name="_______FEB1">[1]!FEB&amp;[1]!MAR&amp;[1]!ABR&amp;[1]!MAY&amp;[1]!JUN&amp;[1]!JUL</definedName>
    <definedName name="_______FEB2" localSheetId="6">[6]edofza2!$C$22</definedName>
    <definedName name="_______FEB2">[7]edofza2!$C$22</definedName>
    <definedName name="_______JUL1" localSheetId="0">[1]!JUL&amp;[1]!AGO&amp;[1]!SEP&amp;[1]!OCT&amp;[1]!NOV</definedName>
    <definedName name="_______JUL1" localSheetId="1">[1]!JUL&amp;[1]!AGO&amp;[1]!SEP&amp;[1]!OCT&amp;[1]!NOV</definedName>
    <definedName name="_______JUL1" localSheetId="2">[1]!JUL&amp;[1]!AGO&amp;[1]!SEP&amp;[1]!OCT&amp;[1]!NOV</definedName>
    <definedName name="_______JUL1" localSheetId="3">[1]!JUL&amp;[1]!AGO&amp;[1]!SEP&amp;[1]!OCT&amp;[1]!NOV</definedName>
    <definedName name="_______JUL1" localSheetId="4">[1]!JUL&amp;[1]!AGO&amp;[1]!SEP&amp;[1]!OCT&amp;[1]!NOV</definedName>
    <definedName name="_______JUL1" localSheetId="5">[1]!JUL&amp;[1]!AGO&amp;[1]!SEP&amp;[1]!OCT&amp;[1]!NOV</definedName>
    <definedName name="_______JUL1" localSheetId="6">[2]!JUL&amp;[2]!AGO&amp;[2]!SEP&amp;[2]!OCT&amp;[2]!NOV</definedName>
    <definedName name="_______JUL1" localSheetId="7">[3]!JUL&amp;[3]!AGO&amp;[3]!SEP&amp;[3]!OCT&amp;[3]!NOV</definedName>
    <definedName name="_______JUL1" localSheetId="8">[1]!JUL&amp;[1]!AGO&amp;[1]!SEP&amp;[1]!OCT&amp;[1]!NOV</definedName>
    <definedName name="_______JUL1" localSheetId="9">[1]!JUL&amp;[1]!AGO&amp;[1]!SEP&amp;[1]!OCT&amp;[1]!NOV</definedName>
    <definedName name="_______JUL1">[1]!JUL&amp;[1]!AGO&amp;[1]!SEP&amp;[1]!OCT&amp;[1]!NOV</definedName>
    <definedName name="_______JUL2" localSheetId="6">[6]edofza7!$C$22</definedName>
    <definedName name="_______JUL2">[7]edofza7!$C$22</definedName>
    <definedName name="_______JUN1" localSheetId="0">[1]!JUN&amp;[1]!JUL&amp;[1]!AGO&amp;[1]!SEP&amp;[1]!OCT</definedName>
    <definedName name="_______JUN1" localSheetId="1">[1]!JUN&amp;[1]!JUL&amp;[1]!AGO&amp;[1]!SEP&amp;[1]!OCT</definedName>
    <definedName name="_______JUN1" localSheetId="2">[1]!JUN&amp;[1]!JUL&amp;[1]!AGO&amp;[1]!SEP&amp;[1]!OCT</definedName>
    <definedName name="_______JUN1" localSheetId="3">[1]!JUN&amp;[1]!JUL&amp;[1]!AGO&amp;[1]!SEP&amp;[1]!OCT</definedName>
    <definedName name="_______JUN1" localSheetId="4">[1]!JUN&amp;[1]!JUL&amp;[1]!AGO&amp;[1]!SEP&amp;[1]!OCT</definedName>
    <definedName name="_______JUN1" localSheetId="5">[1]!JUN&amp;[1]!JUL&amp;[1]!AGO&amp;[1]!SEP&amp;[1]!OCT</definedName>
    <definedName name="_______JUN1" localSheetId="6">[2]!JUN&amp;[2]!JUL&amp;[2]!AGO&amp;[2]!SEP&amp;[2]!OCT</definedName>
    <definedName name="_______JUN1" localSheetId="7">[3]!JUN&amp;[3]!JUL&amp;[3]!AGO&amp;[3]!SEP&amp;[3]!OCT</definedName>
    <definedName name="_______JUN1" localSheetId="8">[1]!JUN&amp;[1]!JUL&amp;[1]!AGO&amp;[1]!SEP&amp;[1]!OCT</definedName>
    <definedName name="_______JUN1" localSheetId="9">[1]!JUN&amp;[1]!JUL&amp;[1]!AGO&amp;[1]!SEP&amp;[1]!OCT</definedName>
    <definedName name="_______JUN1">[1]!JUN&amp;[1]!JUL&amp;[1]!AGO&amp;[1]!SEP&amp;[1]!OCT</definedName>
    <definedName name="_______JUN2" localSheetId="6">[6]edofza6!$C$22</definedName>
    <definedName name="_______JUN2">[7]edofza6!$C$22</definedName>
    <definedName name="_______MAR1" localSheetId="0">[1]!MAR&amp;[1]!ABR&amp;[1]!MAY&amp;[1]!JUN&amp;[1]!JUL&amp;[1]!AGO</definedName>
    <definedName name="_______MAR1" localSheetId="1">[1]!MAR&amp;[1]!ABR&amp;[1]!MAY&amp;[1]!JUN&amp;[1]!JUL&amp;[1]!AGO</definedName>
    <definedName name="_______MAR1" localSheetId="2">[1]!MAR&amp;[1]!ABR&amp;[1]!MAY&amp;[1]!JUN&amp;[1]!JUL&amp;[1]!AGO</definedName>
    <definedName name="_______MAR1" localSheetId="3">[1]!MAR&amp;[1]!ABR&amp;[1]!MAY&amp;[1]!JUN&amp;[1]!JUL&amp;[1]!AGO</definedName>
    <definedName name="_______MAR1" localSheetId="4">[1]!MAR&amp;[1]!ABR&amp;[1]!MAY&amp;[1]!JUN&amp;[1]!JUL&amp;[1]!AGO</definedName>
    <definedName name="_______MAR1" localSheetId="5">[1]!MAR&amp;[1]!ABR&amp;[1]!MAY&amp;[1]!JUN&amp;[1]!JUL&amp;[1]!AGO</definedName>
    <definedName name="_______MAR1" localSheetId="6">[2]!MAR&amp;[2]!ABR&amp;[2]!MAY&amp;[2]!JUN&amp;[2]!JUL&amp;[2]!AGO</definedName>
    <definedName name="_______MAR1" localSheetId="7">[3]!MAR&amp;[3]!ABR&amp;[3]!MAY&amp;[3]!JUN&amp;[3]!JUL&amp;[3]!AGO</definedName>
    <definedName name="_______MAR1" localSheetId="8">[1]!MAR&amp;[1]!ABR&amp;[1]!MAY&amp;[1]!JUN&amp;[1]!JUL&amp;[1]!AGO</definedName>
    <definedName name="_______MAR1" localSheetId="9">[1]!MAR&amp;[1]!ABR&amp;[1]!MAY&amp;[1]!JUN&amp;[1]!JUL&amp;[1]!AGO</definedName>
    <definedName name="_______MAR1">[1]!MAR&amp;[1]!ABR&amp;[1]!MAY&amp;[1]!JUN&amp;[1]!JUL&amp;[1]!AGO</definedName>
    <definedName name="_______MAR2" localSheetId="6">[6]edofza3!$C$22</definedName>
    <definedName name="_______MAR2">[7]edofza3!$C$22</definedName>
    <definedName name="_______MAY1" localSheetId="0">[1]!MAY&amp;[1]!JUN&amp;[1]!JUL&amp;[1]!AGO&amp;[1]!SEP</definedName>
    <definedName name="_______MAY1" localSheetId="1">[1]!MAY&amp;[1]!JUN&amp;[1]!JUL&amp;[1]!AGO&amp;[1]!SEP</definedName>
    <definedName name="_______MAY1" localSheetId="2">[1]!MAY&amp;[1]!JUN&amp;[1]!JUL&amp;[1]!AGO&amp;[1]!SEP</definedName>
    <definedName name="_______MAY1" localSheetId="3">[1]!MAY&amp;[1]!JUN&amp;[1]!JUL&amp;[1]!AGO&amp;[1]!SEP</definedName>
    <definedName name="_______MAY1" localSheetId="4">[1]!MAY&amp;[1]!JUN&amp;[1]!JUL&amp;[1]!AGO&amp;[1]!SEP</definedName>
    <definedName name="_______MAY1" localSheetId="5">[1]!MAY&amp;[1]!JUN&amp;[1]!JUL&amp;[1]!AGO&amp;[1]!SEP</definedName>
    <definedName name="_______MAY1" localSheetId="6">[2]!MAY&amp;[2]!JUN&amp;[2]!JUL&amp;[2]!AGO&amp;[2]!SEP</definedName>
    <definedName name="_______MAY1" localSheetId="7">[3]!MAY&amp;[3]!JUN&amp;[3]!JUL&amp;[3]!AGO&amp;[3]!SEP</definedName>
    <definedName name="_______MAY1" localSheetId="8">[1]!MAY&amp;[1]!JUN&amp;[1]!JUL&amp;[1]!AGO&amp;[1]!SEP</definedName>
    <definedName name="_______MAY1" localSheetId="9">[1]!MAY&amp;[1]!JUN&amp;[1]!JUL&amp;[1]!AGO&amp;[1]!SEP</definedName>
    <definedName name="_______MAY1">[1]!MAY&amp;[1]!JUN&amp;[1]!JUL&amp;[1]!AGO&amp;[1]!SEP</definedName>
    <definedName name="_______MAY2" localSheetId="6">[6]edofza5!$C$22</definedName>
    <definedName name="_______MAY2">[7]edofza5!$C$22</definedName>
    <definedName name="_______NOV1" localSheetId="0">[1]!NOV&amp;[1]!DIC</definedName>
    <definedName name="_______NOV1" localSheetId="1">[1]!NOV&amp;[1]!DIC</definedName>
    <definedName name="_______NOV1" localSheetId="2">[1]!NOV&amp;[1]!DIC</definedName>
    <definedName name="_______NOV1" localSheetId="3">[1]!NOV&amp;[1]!DIC</definedName>
    <definedName name="_______NOV1" localSheetId="4">[1]!NOV&amp;[1]!DIC</definedName>
    <definedName name="_______NOV1" localSheetId="5">[1]!NOV&amp;[1]!DIC</definedName>
    <definedName name="_______NOV1" localSheetId="6">[2]!NOV&amp;[2]!DIC</definedName>
    <definedName name="_______NOV1" localSheetId="7">[3]!NOV&amp;[3]!DIC</definedName>
    <definedName name="_______NOV1" localSheetId="8">[1]!NOV&amp;[1]!DIC</definedName>
    <definedName name="_______NOV1" localSheetId="9">[1]!NOV&amp;[1]!DIC</definedName>
    <definedName name="_______NOV1">[1]!NOV&amp;[1]!DIC</definedName>
    <definedName name="_______NOV2" localSheetId="6">[6]edofza11!$C$43</definedName>
    <definedName name="_______NOV2">[7]edofza11!$C$43</definedName>
    <definedName name="_______OCT1" localSheetId="0">[1]!OCT&amp;[1]!NOV&amp;[1]!DIC</definedName>
    <definedName name="_______OCT1" localSheetId="1">[1]!OCT&amp;[1]!NOV&amp;[1]!DIC</definedName>
    <definedName name="_______OCT1" localSheetId="2">[1]!OCT&amp;[1]!NOV&amp;[1]!DIC</definedName>
    <definedName name="_______OCT1" localSheetId="3">[1]!OCT&amp;[1]!NOV&amp;[1]!DIC</definedName>
    <definedName name="_______OCT1" localSheetId="4">[1]!OCT&amp;[1]!NOV&amp;[1]!DIC</definedName>
    <definedName name="_______OCT1" localSheetId="5">[1]!OCT&amp;[1]!NOV&amp;[1]!DIC</definedName>
    <definedName name="_______OCT1" localSheetId="6">[2]!OCT&amp;[2]!NOV&amp;[2]!DIC</definedName>
    <definedName name="_______OCT1" localSheetId="7">[3]!OCT&amp;[3]!NOV&amp;[3]!DIC</definedName>
    <definedName name="_______OCT1" localSheetId="8">[1]!OCT&amp;[1]!NOV&amp;[1]!DIC</definedName>
    <definedName name="_______OCT1" localSheetId="9">[1]!OCT&amp;[1]!NOV&amp;[1]!DIC</definedName>
    <definedName name="_______OCT1">[1]!OCT&amp;[1]!NOV&amp;[1]!DIC</definedName>
    <definedName name="_______OCT2" localSheetId="6">[6]edofza10!$C$22</definedName>
    <definedName name="_______OCT2">[7]edofza10!$C$22</definedName>
    <definedName name="_______PIB08" localSheetId="0">#REF!</definedName>
    <definedName name="_______PIB08" localSheetId="1">#REF!</definedName>
    <definedName name="_______PIB08" localSheetId="2">#REF!</definedName>
    <definedName name="_______PIB08" localSheetId="3">#REF!</definedName>
    <definedName name="_______PIB08" localSheetId="4">#REF!</definedName>
    <definedName name="_______PIB08" localSheetId="5">#REF!</definedName>
    <definedName name="_______PIB08" localSheetId="6">#REF!</definedName>
    <definedName name="_______PIB08" localSheetId="7">#REF!</definedName>
    <definedName name="_______PIB08" localSheetId="8">#REF!</definedName>
    <definedName name="_______PIB08" localSheetId="9">#REF!</definedName>
    <definedName name="_______PIB08">#REF!</definedName>
    <definedName name="_______SEP1" localSheetId="0">[1]!SEP&amp;[1]!OCT&amp;[1]!NOV&amp;[1]!DIC</definedName>
    <definedName name="_______SEP1" localSheetId="1">[1]!SEP&amp;[1]!OCT&amp;[1]!NOV&amp;[1]!DIC</definedName>
    <definedName name="_______SEP1" localSheetId="2">[1]!SEP&amp;[1]!OCT&amp;[1]!NOV&amp;[1]!DIC</definedName>
    <definedName name="_______SEP1" localSheetId="3">[1]!SEP&amp;[1]!OCT&amp;[1]!NOV&amp;[1]!DIC</definedName>
    <definedName name="_______SEP1" localSheetId="4">[1]!SEP&amp;[1]!OCT&amp;[1]!NOV&amp;[1]!DIC</definedName>
    <definedName name="_______SEP1" localSheetId="5">[1]!SEP&amp;[1]!OCT&amp;[1]!NOV&amp;[1]!DIC</definedName>
    <definedName name="_______SEP1" localSheetId="6">[2]!SEP&amp;[2]!OCT&amp;[2]!NOV&amp;[2]!DIC</definedName>
    <definedName name="_______SEP1" localSheetId="7">[3]!SEP&amp;[3]!OCT&amp;[3]!NOV&amp;[3]!DIC</definedName>
    <definedName name="_______SEP1" localSheetId="8">[1]!SEP&amp;[1]!OCT&amp;[1]!NOV&amp;[1]!DIC</definedName>
    <definedName name="_______SEP1" localSheetId="9">[1]!SEP&amp;[1]!OCT&amp;[1]!NOV&amp;[1]!DIC</definedName>
    <definedName name="_______SEP1">[1]!SEP&amp;[1]!OCT&amp;[1]!NOV&amp;[1]!DIC</definedName>
    <definedName name="_______SEP2" localSheetId="6">[6]edofza9!$C$22</definedName>
    <definedName name="_______SEP2">[7]edofza9!$C$22</definedName>
    <definedName name="_______smg97">'[8]Premisa macro'!$E$4</definedName>
    <definedName name="_______syt03" localSheetId="0">#REF!</definedName>
    <definedName name="_______syt03" localSheetId="1">#REF!</definedName>
    <definedName name="_______syt03" localSheetId="2">#REF!</definedName>
    <definedName name="_______syt03" localSheetId="3">#REF!</definedName>
    <definedName name="_______syt03" localSheetId="4">#REF!</definedName>
    <definedName name="_______syt03" localSheetId="5">#REF!</definedName>
    <definedName name="_______syt03" localSheetId="6">#REF!</definedName>
    <definedName name="_______syt03" localSheetId="7">#REF!</definedName>
    <definedName name="_______syt03" localSheetId="8">#REF!</definedName>
    <definedName name="_______syt03" localSheetId="9">#REF!</definedName>
    <definedName name="_______syt03">#REF!</definedName>
    <definedName name="_______TDC2001">'[9]Tipos de Cambio'!$C$4</definedName>
    <definedName name="______ABR1" localSheetId="0">[1]!ABR&amp;[1]!MAY&amp;[1]!JUN&amp;[1]!JUL&amp;[1]!AGO&amp;[1]!SEP</definedName>
    <definedName name="______ABR1" localSheetId="1">[1]!ABR&amp;[1]!MAY&amp;[1]!JUN&amp;[1]!JUL&amp;[1]!AGO&amp;[1]!SEP</definedName>
    <definedName name="______ABR1" localSheetId="2">[1]!ABR&amp;[1]!MAY&amp;[1]!JUN&amp;[1]!JUL&amp;[1]!AGO&amp;[1]!SEP</definedName>
    <definedName name="______ABR1" localSheetId="3">[1]!ABR&amp;[1]!MAY&amp;[1]!JUN&amp;[1]!JUL&amp;[1]!AGO&amp;[1]!SEP</definedName>
    <definedName name="______ABR1" localSheetId="4">[1]!ABR&amp;[1]!MAY&amp;[1]!JUN&amp;[1]!JUL&amp;[1]!AGO&amp;[1]!SEP</definedName>
    <definedName name="______ABR1" localSheetId="5">[1]!ABR&amp;[1]!MAY&amp;[1]!JUN&amp;[1]!JUL&amp;[1]!AGO&amp;[1]!SEP</definedName>
    <definedName name="______ABR1" localSheetId="6">[2]!ABR&amp;[2]!MAY&amp;[2]!JUN&amp;[2]!JUL&amp;[2]!AGO&amp;[2]!SEP</definedName>
    <definedName name="______ABR1" localSheetId="7">[3]!ABR&amp;[3]!MAY&amp;[3]!JUN&amp;[3]!JUL&amp;[3]!AGO&amp;[3]!SEP</definedName>
    <definedName name="______ABR1" localSheetId="8">[1]!ABR&amp;[1]!MAY&amp;[1]!JUN&amp;[1]!JUL&amp;[1]!AGO&amp;[1]!SEP</definedName>
    <definedName name="______ABR1" localSheetId="9">[1]!ABR&amp;[1]!MAY&amp;[1]!JUN&amp;[1]!JUL&amp;[1]!AGO&amp;[1]!SEP</definedName>
    <definedName name="______ABR1">[1]!ABR&amp;[1]!MAY&amp;[1]!JUN&amp;[1]!JUL&amp;[1]!AGO&amp;[1]!SEP</definedName>
    <definedName name="______ABR2" localSheetId="6">[6]edofza4!$C$22</definedName>
    <definedName name="______ABR2">[7]edofza4!$C$22</definedName>
    <definedName name="______AGO1" localSheetId="0">[1]!AGO&amp;[1]!SEP&amp;[1]!OCT&amp;[1]!NOV&amp;[1]!DIC</definedName>
    <definedName name="______AGO1" localSheetId="1">[1]!AGO&amp;[1]!SEP&amp;[1]!OCT&amp;[1]!NOV&amp;[1]!DIC</definedName>
    <definedName name="______AGO1" localSheetId="2">[1]!AGO&amp;[1]!SEP&amp;[1]!OCT&amp;[1]!NOV&amp;[1]!DIC</definedName>
    <definedName name="______AGO1" localSheetId="3">[1]!AGO&amp;[1]!SEP&amp;[1]!OCT&amp;[1]!NOV&amp;[1]!DIC</definedName>
    <definedName name="______AGO1" localSheetId="4">[1]!AGO&amp;[1]!SEP&amp;[1]!OCT&amp;[1]!NOV&amp;[1]!DIC</definedName>
    <definedName name="______AGO1" localSheetId="5">[1]!AGO&amp;[1]!SEP&amp;[1]!OCT&amp;[1]!NOV&amp;[1]!DIC</definedName>
    <definedName name="______AGO1" localSheetId="6">[2]!AGO&amp;[2]!SEP&amp;[2]!OCT&amp;[2]!NOV&amp;[2]!DIC</definedName>
    <definedName name="______AGO1" localSheetId="7">[3]!AGO&amp;[3]!SEP&amp;[3]!OCT&amp;[3]!NOV&amp;[3]!DIC</definedName>
    <definedName name="______AGO1" localSheetId="8">[1]!AGO&amp;[1]!SEP&amp;[1]!OCT&amp;[1]!NOV&amp;[1]!DIC</definedName>
    <definedName name="______AGO1" localSheetId="9">[1]!AGO&amp;[1]!SEP&amp;[1]!OCT&amp;[1]!NOV&amp;[1]!DIC</definedName>
    <definedName name="______AGO1">[1]!AGO&amp;[1]!SEP&amp;[1]!OCT&amp;[1]!NOV&amp;[1]!DIC</definedName>
    <definedName name="______AGO2" localSheetId="6">[6]edofza8!$C$22</definedName>
    <definedName name="______AGO2">[7]edofza8!$C$22</definedName>
    <definedName name="______def1">'[8]Premisas IMSS'!$M$12</definedName>
    <definedName name="______def2">'[8]Premisas IMSS'!$M$13</definedName>
    <definedName name="______def3">'[8]Premisas IMSS'!$M$14</definedName>
    <definedName name="______def4">'[8]Premisas IMSS'!$M$15</definedName>
    <definedName name="______def5">'[8]Premisas IMSS'!$M$16</definedName>
    <definedName name="______def6">'[8]Premisas IMSS'!$M$17</definedName>
    <definedName name="______DIC2" localSheetId="6">[6]edofza12!$C$22</definedName>
    <definedName name="______DIC2">[7]edofza12!$C$22</definedName>
    <definedName name="______ENE2" localSheetId="6">[6]edofza1!$C$22</definedName>
    <definedName name="______ENE2">[7]edofza1!$C$22</definedName>
    <definedName name="______FEB1" localSheetId="0">[1]!FEB&amp;[1]!MAR&amp;[1]!ABR&amp;[1]!MAY&amp;[1]!JUN&amp;[1]!JUL</definedName>
    <definedName name="______FEB1" localSheetId="1">[1]!FEB&amp;[1]!MAR&amp;[1]!ABR&amp;[1]!MAY&amp;[1]!JUN&amp;[1]!JUL</definedName>
    <definedName name="______FEB1" localSheetId="2">[1]!FEB&amp;[1]!MAR&amp;[1]!ABR&amp;[1]!MAY&amp;[1]!JUN&amp;[1]!JUL</definedName>
    <definedName name="______FEB1" localSheetId="3">[1]!FEB&amp;[1]!MAR&amp;[1]!ABR&amp;[1]!MAY&amp;[1]!JUN&amp;[1]!JUL</definedName>
    <definedName name="______FEB1" localSheetId="4">[1]!FEB&amp;[1]!MAR&amp;[1]!ABR&amp;[1]!MAY&amp;[1]!JUN&amp;[1]!JUL</definedName>
    <definedName name="______FEB1" localSheetId="5">[1]!FEB&amp;[1]!MAR&amp;[1]!ABR&amp;[1]!MAY&amp;[1]!JUN&amp;[1]!JUL</definedName>
    <definedName name="______FEB1" localSheetId="6">[2]!FEB&amp;[2]!MAR&amp;[2]!ABR&amp;[2]!MAY&amp;[2]!JUN&amp;[2]!JUL</definedName>
    <definedName name="______FEB1" localSheetId="7">[3]!FEB&amp;[3]!MAR&amp;[3]!ABR&amp;[3]!MAY&amp;[3]!JUN&amp;[3]!JUL</definedName>
    <definedName name="______FEB1" localSheetId="8">[1]!FEB&amp;[1]!MAR&amp;[1]!ABR&amp;[1]!MAY&amp;[1]!JUN&amp;[1]!JUL</definedName>
    <definedName name="______FEB1" localSheetId="9">[1]!FEB&amp;[1]!MAR&amp;[1]!ABR&amp;[1]!MAY&amp;[1]!JUN&amp;[1]!JUL</definedName>
    <definedName name="______FEB1">[1]!FEB&amp;[1]!MAR&amp;[1]!ABR&amp;[1]!MAY&amp;[1]!JUN&amp;[1]!JUL</definedName>
    <definedName name="______FEB2" localSheetId="6">[6]edofza2!$C$22</definedName>
    <definedName name="______FEB2">[7]edofza2!$C$22</definedName>
    <definedName name="______JUL1" localSheetId="0">[1]!JUL&amp;[1]!AGO&amp;[1]!SEP&amp;[1]!OCT&amp;[1]!NOV</definedName>
    <definedName name="______JUL1" localSheetId="1">[1]!JUL&amp;[1]!AGO&amp;[1]!SEP&amp;[1]!OCT&amp;[1]!NOV</definedName>
    <definedName name="______JUL1" localSheetId="2">[1]!JUL&amp;[1]!AGO&amp;[1]!SEP&amp;[1]!OCT&amp;[1]!NOV</definedName>
    <definedName name="______JUL1" localSheetId="3">[1]!JUL&amp;[1]!AGO&amp;[1]!SEP&amp;[1]!OCT&amp;[1]!NOV</definedName>
    <definedName name="______JUL1" localSheetId="4">[1]!JUL&amp;[1]!AGO&amp;[1]!SEP&amp;[1]!OCT&amp;[1]!NOV</definedName>
    <definedName name="______JUL1" localSheetId="5">[1]!JUL&amp;[1]!AGO&amp;[1]!SEP&amp;[1]!OCT&amp;[1]!NOV</definedName>
    <definedName name="______JUL1" localSheetId="6">[2]!JUL&amp;[2]!AGO&amp;[2]!SEP&amp;[2]!OCT&amp;[2]!NOV</definedName>
    <definedName name="______JUL1" localSheetId="7">[3]!JUL&amp;[3]!AGO&amp;[3]!SEP&amp;[3]!OCT&amp;[3]!NOV</definedName>
    <definedName name="______JUL1" localSheetId="8">[1]!JUL&amp;[1]!AGO&amp;[1]!SEP&amp;[1]!OCT&amp;[1]!NOV</definedName>
    <definedName name="______JUL1" localSheetId="9">[1]!JUL&amp;[1]!AGO&amp;[1]!SEP&amp;[1]!OCT&amp;[1]!NOV</definedName>
    <definedName name="______JUL1">[1]!JUL&amp;[1]!AGO&amp;[1]!SEP&amp;[1]!OCT&amp;[1]!NOV</definedName>
    <definedName name="______JUL2" localSheetId="6">[6]edofza7!$C$22</definedName>
    <definedName name="______JUL2">[7]edofza7!$C$22</definedName>
    <definedName name="______JUN1" localSheetId="0">[1]!JUN&amp;[1]!JUL&amp;[1]!AGO&amp;[1]!SEP&amp;[1]!OCT</definedName>
    <definedName name="______JUN1" localSheetId="1">[1]!JUN&amp;[1]!JUL&amp;[1]!AGO&amp;[1]!SEP&amp;[1]!OCT</definedName>
    <definedName name="______JUN1" localSheetId="2">[1]!JUN&amp;[1]!JUL&amp;[1]!AGO&amp;[1]!SEP&amp;[1]!OCT</definedName>
    <definedName name="______JUN1" localSheetId="3">[1]!JUN&amp;[1]!JUL&amp;[1]!AGO&amp;[1]!SEP&amp;[1]!OCT</definedName>
    <definedName name="______JUN1" localSheetId="4">[1]!JUN&amp;[1]!JUL&amp;[1]!AGO&amp;[1]!SEP&amp;[1]!OCT</definedName>
    <definedName name="______JUN1" localSheetId="5">[1]!JUN&amp;[1]!JUL&amp;[1]!AGO&amp;[1]!SEP&amp;[1]!OCT</definedName>
    <definedName name="______JUN1" localSheetId="6">[2]!JUN&amp;[2]!JUL&amp;[2]!AGO&amp;[2]!SEP&amp;[2]!OCT</definedName>
    <definedName name="______JUN1" localSheetId="7">[3]!JUN&amp;[3]!JUL&amp;[3]!AGO&amp;[3]!SEP&amp;[3]!OCT</definedName>
    <definedName name="______JUN1" localSheetId="8">[1]!JUN&amp;[1]!JUL&amp;[1]!AGO&amp;[1]!SEP&amp;[1]!OCT</definedName>
    <definedName name="______JUN1" localSheetId="9">[1]!JUN&amp;[1]!JUL&amp;[1]!AGO&amp;[1]!SEP&amp;[1]!OCT</definedName>
    <definedName name="______JUN1">[1]!JUN&amp;[1]!JUL&amp;[1]!AGO&amp;[1]!SEP&amp;[1]!OCT</definedName>
    <definedName name="______JUN2" localSheetId="6">[6]edofza6!$C$22</definedName>
    <definedName name="______JUN2">[7]edofza6!$C$22</definedName>
    <definedName name="______MAR1" localSheetId="0">[1]!MAR&amp;[1]!ABR&amp;[1]!MAY&amp;[1]!JUN&amp;[1]!JUL&amp;[1]!AGO</definedName>
    <definedName name="______MAR1" localSheetId="1">[1]!MAR&amp;[1]!ABR&amp;[1]!MAY&amp;[1]!JUN&amp;[1]!JUL&amp;[1]!AGO</definedName>
    <definedName name="______MAR1" localSheetId="2">[1]!MAR&amp;[1]!ABR&amp;[1]!MAY&amp;[1]!JUN&amp;[1]!JUL&amp;[1]!AGO</definedName>
    <definedName name="______MAR1" localSheetId="3">[1]!MAR&amp;[1]!ABR&amp;[1]!MAY&amp;[1]!JUN&amp;[1]!JUL&amp;[1]!AGO</definedName>
    <definedName name="______MAR1" localSheetId="4">[1]!MAR&amp;[1]!ABR&amp;[1]!MAY&amp;[1]!JUN&amp;[1]!JUL&amp;[1]!AGO</definedName>
    <definedName name="______MAR1" localSheetId="5">[1]!MAR&amp;[1]!ABR&amp;[1]!MAY&amp;[1]!JUN&amp;[1]!JUL&amp;[1]!AGO</definedName>
    <definedName name="______MAR1" localSheetId="6">[2]!MAR&amp;[2]!ABR&amp;[2]!MAY&amp;[2]!JUN&amp;[2]!JUL&amp;[2]!AGO</definedName>
    <definedName name="______MAR1" localSheetId="7">[3]!MAR&amp;[3]!ABR&amp;[3]!MAY&amp;[3]!JUN&amp;[3]!JUL&amp;[3]!AGO</definedName>
    <definedName name="______MAR1" localSheetId="8">[1]!MAR&amp;[1]!ABR&amp;[1]!MAY&amp;[1]!JUN&amp;[1]!JUL&amp;[1]!AGO</definedName>
    <definedName name="______MAR1" localSheetId="9">[1]!MAR&amp;[1]!ABR&amp;[1]!MAY&amp;[1]!JUN&amp;[1]!JUL&amp;[1]!AGO</definedName>
    <definedName name="______MAR1">[1]!MAR&amp;[1]!ABR&amp;[1]!MAY&amp;[1]!JUN&amp;[1]!JUL&amp;[1]!AGO</definedName>
    <definedName name="______MAR2" localSheetId="6">[6]edofza3!$C$22</definedName>
    <definedName name="______MAR2">[7]edofza3!$C$22</definedName>
    <definedName name="______MAY1" localSheetId="0">[1]!MAY&amp;[1]!JUN&amp;[1]!JUL&amp;[1]!AGO&amp;[1]!SEP</definedName>
    <definedName name="______MAY1" localSheetId="1">[1]!MAY&amp;[1]!JUN&amp;[1]!JUL&amp;[1]!AGO&amp;[1]!SEP</definedName>
    <definedName name="______MAY1" localSheetId="2">[1]!MAY&amp;[1]!JUN&amp;[1]!JUL&amp;[1]!AGO&amp;[1]!SEP</definedName>
    <definedName name="______MAY1" localSheetId="3">[1]!MAY&amp;[1]!JUN&amp;[1]!JUL&amp;[1]!AGO&amp;[1]!SEP</definedName>
    <definedName name="______MAY1" localSheetId="4">[1]!MAY&amp;[1]!JUN&amp;[1]!JUL&amp;[1]!AGO&amp;[1]!SEP</definedName>
    <definedName name="______MAY1" localSheetId="5">[1]!MAY&amp;[1]!JUN&amp;[1]!JUL&amp;[1]!AGO&amp;[1]!SEP</definedName>
    <definedName name="______MAY1" localSheetId="6">[2]!MAY&amp;[2]!JUN&amp;[2]!JUL&amp;[2]!AGO&amp;[2]!SEP</definedName>
    <definedName name="______MAY1" localSheetId="7">[3]!MAY&amp;[3]!JUN&amp;[3]!JUL&amp;[3]!AGO&amp;[3]!SEP</definedName>
    <definedName name="______MAY1" localSheetId="8">[1]!MAY&amp;[1]!JUN&amp;[1]!JUL&amp;[1]!AGO&amp;[1]!SEP</definedName>
    <definedName name="______MAY1" localSheetId="9">[1]!MAY&amp;[1]!JUN&amp;[1]!JUL&amp;[1]!AGO&amp;[1]!SEP</definedName>
    <definedName name="______MAY1">[1]!MAY&amp;[1]!JUN&amp;[1]!JUL&amp;[1]!AGO&amp;[1]!SEP</definedName>
    <definedName name="______MAY2" localSheetId="6">[6]edofza5!$C$22</definedName>
    <definedName name="______MAY2">[7]edofza5!$C$22</definedName>
    <definedName name="______NOV1" localSheetId="0">[1]!NOV&amp;[1]!DIC</definedName>
    <definedName name="______NOV1" localSheetId="1">[1]!NOV&amp;[1]!DIC</definedName>
    <definedName name="______NOV1" localSheetId="2">[1]!NOV&amp;[1]!DIC</definedName>
    <definedName name="______NOV1" localSheetId="3">[1]!NOV&amp;[1]!DIC</definedName>
    <definedName name="______NOV1" localSheetId="4">[1]!NOV&amp;[1]!DIC</definedName>
    <definedName name="______NOV1" localSheetId="5">[1]!NOV&amp;[1]!DIC</definedName>
    <definedName name="______NOV1" localSheetId="6">[2]!NOV&amp;[2]!DIC</definedName>
    <definedName name="______NOV1" localSheetId="7">[3]!NOV&amp;[3]!DIC</definedName>
    <definedName name="______NOV1" localSheetId="8">[1]!NOV&amp;[1]!DIC</definedName>
    <definedName name="______NOV1" localSheetId="9">[1]!NOV&amp;[1]!DIC</definedName>
    <definedName name="______NOV1">[1]!NOV&amp;[1]!DIC</definedName>
    <definedName name="______NOV2" localSheetId="6">[6]edofza11!$C$43</definedName>
    <definedName name="______NOV2">[7]edofza11!$C$43</definedName>
    <definedName name="______OCT1" localSheetId="0">[1]!OCT&amp;[1]!NOV&amp;[1]!DIC</definedName>
    <definedName name="______OCT1" localSheetId="1">[1]!OCT&amp;[1]!NOV&amp;[1]!DIC</definedName>
    <definedName name="______OCT1" localSheetId="2">[1]!OCT&amp;[1]!NOV&amp;[1]!DIC</definedName>
    <definedName name="______OCT1" localSheetId="3">[1]!OCT&amp;[1]!NOV&amp;[1]!DIC</definedName>
    <definedName name="______OCT1" localSheetId="4">[1]!OCT&amp;[1]!NOV&amp;[1]!DIC</definedName>
    <definedName name="______OCT1" localSheetId="5">[1]!OCT&amp;[1]!NOV&amp;[1]!DIC</definedName>
    <definedName name="______OCT1" localSheetId="6">[2]!OCT&amp;[2]!NOV&amp;[2]!DIC</definedName>
    <definedName name="______OCT1" localSheetId="7">[3]!OCT&amp;[3]!NOV&amp;[3]!DIC</definedName>
    <definedName name="______OCT1" localSheetId="8">[1]!OCT&amp;[1]!NOV&amp;[1]!DIC</definedName>
    <definedName name="______OCT1" localSheetId="9">[1]!OCT&amp;[1]!NOV&amp;[1]!DIC</definedName>
    <definedName name="______OCT1">[1]!OCT&amp;[1]!NOV&amp;[1]!DIC</definedName>
    <definedName name="______OCT2" localSheetId="6">[6]edofza10!$C$22</definedName>
    <definedName name="______OCT2">[7]edofza10!$C$22</definedName>
    <definedName name="______SEP1" localSheetId="0">[1]!SEP&amp;[1]!OCT&amp;[1]!NOV&amp;[1]!DIC</definedName>
    <definedName name="______SEP1" localSheetId="1">[1]!SEP&amp;[1]!OCT&amp;[1]!NOV&amp;[1]!DIC</definedName>
    <definedName name="______SEP1" localSheetId="2">[1]!SEP&amp;[1]!OCT&amp;[1]!NOV&amp;[1]!DIC</definedName>
    <definedName name="______SEP1" localSheetId="3">[1]!SEP&amp;[1]!OCT&amp;[1]!NOV&amp;[1]!DIC</definedName>
    <definedName name="______SEP1" localSheetId="4">[1]!SEP&amp;[1]!OCT&amp;[1]!NOV&amp;[1]!DIC</definedName>
    <definedName name="______SEP1" localSheetId="5">[1]!SEP&amp;[1]!OCT&amp;[1]!NOV&amp;[1]!DIC</definedName>
    <definedName name="______SEP1" localSheetId="6">[2]!SEP&amp;[2]!OCT&amp;[2]!NOV&amp;[2]!DIC</definedName>
    <definedName name="______SEP1" localSheetId="7">[3]!SEP&amp;[3]!OCT&amp;[3]!NOV&amp;[3]!DIC</definedName>
    <definedName name="______SEP1" localSheetId="8">[1]!SEP&amp;[1]!OCT&amp;[1]!NOV&amp;[1]!DIC</definedName>
    <definedName name="______SEP1" localSheetId="9">[1]!SEP&amp;[1]!OCT&amp;[1]!NOV&amp;[1]!DIC</definedName>
    <definedName name="______SEP1">[1]!SEP&amp;[1]!OCT&amp;[1]!NOV&amp;[1]!DIC</definedName>
    <definedName name="______SEP2" localSheetId="6">[6]edofza9!$C$22</definedName>
    <definedName name="______SEP2">[7]edofza9!$C$22</definedName>
    <definedName name="______smg97">'[8]Premisa macro'!$E$4</definedName>
    <definedName name="______TDC2001">'[9]Tipos de Cambio'!$C$4</definedName>
    <definedName name="_____ABR1" localSheetId="0">[1]!ABR&amp;[1]!MAY&amp;[1]!JUN&amp;[1]!JUL&amp;[1]!AGO&amp;[1]!SEP</definedName>
    <definedName name="_____ABR1" localSheetId="1">[1]!ABR&amp;[1]!MAY&amp;[1]!JUN&amp;[1]!JUL&amp;[1]!AGO&amp;[1]!SEP</definedName>
    <definedName name="_____ABR1" localSheetId="2">[1]!ABR&amp;[1]!MAY&amp;[1]!JUN&amp;[1]!JUL&amp;[1]!AGO&amp;[1]!SEP</definedName>
    <definedName name="_____ABR1" localSheetId="3">[1]!ABR&amp;[1]!MAY&amp;[1]!JUN&amp;[1]!JUL&amp;[1]!AGO&amp;[1]!SEP</definedName>
    <definedName name="_____ABR1" localSheetId="4">[1]!ABR&amp;[1]!MAY&amp;[1]!JUN&amp;[1]!JUL&amp;[1]!AGO&amp;[1]!SEP</definedName>
    <definedName name="_____ABR1" localSheetId="5">[1]!ABR&amp;[1]!MAY&amp;[1]!JUN&amp;[1]!JUL&amp;[1]!AGO&amp;[1]!SEP</definedName>
    <definedName name="_____ABR1" localSheetId="6">[2]!ABR&amp;[2]!MAY&amp;[2]!JUN&amp;[2]!JUL&amp;[2]!AGO&amp;[2]!SEP</definedName>
    <definedName name="_____ABR1" localSheetId="7">[3]!ABR&amp;[3]!MAY&amp;[3]!JUN&amp;[3]!JUL&amp;[3]!AGO&amp;[3]!SEP</definedName>
    <definedName name="_____ABR1" localSheetId="8">[1]!ABR&amp;[1]!MAY&amp;[1]!JUN&amp;[1]!JUL&amp;[1]!AGO&amp;[1]!SEP</definedName>
    <definedName name="_____ABR1" localSheetId="9">[1]!ABR&amp;[1]!MAY&amp;[1]!JUN&amp;[1]!JUL&amp;[1]!AGO&amp;[1]!SEP</definedName>
    <definedName name="_____ABR1">[1]!ABR&amp;[1]!MAY&amp;[1]!JUN&amp;[1]!JUL&amp;[1]!AGO&amp;[1]!SEP</definedName>
    <definedName name="_____ABR2" localSheetId="6">[6]edofza4!$C$22</definedName>
    <definedName name="_____ABR2">[7]edofza4!$C$22</definedName>
    <definedName name="_____AGO1" localSheetId="0">[1]!AGO&amp;[1]!SEP&amp;[1]!OCT&amp;[1]!NOV&amp;[1]!DIC</definedName>
    <definedName name="_____AGO1" localSheetId="1">[1]!AGO&amp;[1]!SEP&amp;[1]!OCT&amp;[1]!NOV&amp;[1]!DIC</definedName>
    <definedName name="_____AGO1" localSheetId="2">[1]!AGO&amp;[1]!SEP&amp;[1]!OCT&amp;[1]!NOV&amp;[1]!DIC</definedName>
    <definedName name="_____AGO1" localSheetId="3">[1]!AGO&amp;[1]!SEP&amp;[1]!OCT&amp;[1]!NOV&amp;[1]!DIC</definedName>
    <definedName name="_____AGO1" localSheetId="4">[1]!AGO&amp;[1]!SEP&amp;[1]!OCT&amp;[1]!NOV&amp;[1]!DIC</definedName>
    <definedName name="_____AGO1" localSheetId="5">[1]!AGO&amp;[1]!SEP&amp;[1]!OCT&amp;[1]!NOV&amp;[1]!DIC</definedName>
    <definedName name="_____AGO1" localSheetId="6">[2]!AGO&amp;[2]!SEP&amp;[2]!OCT&amp;[2]!NOV&amp;[2]!DIC</definedName>
    <definedName name="_____AGO1" localSheetId="7">[3]!AGO&amp;[3]!SEP&amp;[3]!OCT&amp;[3]!NOV&amp;[3]!DIC</definedName>
    <definedName name="_____AGO1" localSheetId="8">[1]!AGO&amp;[1]!SEP&amp;[1]!OCT&amp;[1]!NOV&amp;[1]!DIC</definedName>
    <definedName name="_____AGO1" localSheetId="9">[1]!AGO&amp;[1]!SEP&amp;[1]!OCT&amp;[1]!NOV&amp;[1]!DIC</definedName>
    <definedName name="_____AGO1">[1]!AGO&amp;[1]!SEP&amp;[1]!OCT&amp;[1]!NOV&amp;[1]!DIC</definedName>
    <definedName name="_____AGO2" localSheetId="6">[6]edofza8!$C$22</definedName>
    <definedName name="_____AGO2">[7]edofza8!$C$22</definedName>
    <definedName name="_____def1">'[8]Premisas IMSS'!$M$12</definedName>
    <definedName name="_____def2">'[8]Premisas IMSS'!$M$13</definedName>
    <definedName name="_____def3">'[8]Premisas IMSS'!$M$14</definedName>
    <definedName name="_____def4">'[8]Premisas IMSS'!$M$15</definedName>
    <definedName name="_____def5">'[8]Premisas IMSS'!$M$16</definedName>
    <definedName name="_____def6">'[8]Premisas IMSS'!$M$17</definedName>
    <definedName name="_____DIC2" localSheetId="6">[6]edofza12!$C$22</definedName>
    <definedName name="_____DIC2">[7]edofza12!$C$22</definedName>
    <definedName name="_____ENE2" localSheetId="6">[6]edofza1!$C$22</definedName>
    <definedName name="_____ENE2">[7]edofza1!$C$22</definedName>
    <definedName name="_____FEB1" localSheetId="0">[1]!FEB&amp;[1]!MAR&amp;[1]!ABR&amp;[1]!MAY&amp;[1]!JUN&amp;[1]!JUL</definedName>
    <definedName name="_____FEB1" localSheetId="1">[1]!FEB&amp;[1]!MAR&amp;[1]!ABR&amp;[1]!MAY&amp;[1]!JUN&amp;[1]!JUL</definedName>
    <definedName name="_____FEB1" localSheetId="2">[1]!FEB&amp;[1]!MAR&amp;[1]!ABR&amp;[1]!MAY&amp;[1]!JUN&amp;[1]!JUL</definedName>
    <definedName name="_____FEB1" localSheetId="3">[1]!FEB&amp;[1]!MAR&amp;[1]!ABR&amp;[1]!MAY&amp;[1]!JUN&amp;[1]!JUL</definedName>
    <definedName name="_____FEB1" localSheetId="4">[1]!FEB&amp;[1]!MAR&amp;[1]!ABR&amp;[1]!MAY&amp;[1]!JUN&amp;[1]!JUL</definedName>
    <definedName name="_____FEB1" localSheetId="5">[1]!FEB&amp;[1]!MAR&amp;[1]!ABR&amp;[1]!MAY&amp;[1]!JUN&amp;[1]!JUL</definedName>
    <definedName name="_____FEB1" localSheetId="6">[2]!FEB&amp;[2]!MAR&amp;[2]!ABR&amp;[2]!MAY&amp;[2]!JUN&amp;[2]!JUL</definedName>
    <definedName name="_____FEB1" localSheetId="7">[3]!FEB&amp;[3]!MAR&amp;[3]!ABR&amp;[3]!MAY&amp;[3]!JUN&amp;[3]!JUL</definedName>
    <definedName name="_____FEB1" localSheetId="8">[1]!FEB&amp;[1]!MAR&amp;[1]!ABR&amp;[1]!MAY&amp;[1]!JUN&amp;[1]!JUL</definedName>
    <definedName name="_____FEB1" localSheetId="9">[1]!FEB&amp;[1]!MAR&amp;[1]!ABR&amp;[1]!MAY&amp;[1]!JUN&amp;[1]!JUL</definedName>
    <definedName name="_____FEB1">[1]!FEB&amp;[1]!MAR&amp;[1]!ABR&amp;[1]!MAY&amp;[1]!JUN&amp;[1]!JUL</definedName>
    <definedName name="_____FEB2" localSheetId="6">[6]edofza2!$C$22</definedName>
    <definedName name="_____FEB2">[7]edofza2!$C$22</definedName>
    <definedName name="_____JUL1" localSheetId="0">[1]!JUL&amp;[1]!AGO&amp;[1]!SEP&amp;[1]!OCT&amp;[1]!NOV</definedName>
    <definedName name="_____JUL1" localSheetId="1">[1]!JUL&amp;[1]!AGO&amp;[1]!SEP&amp;[1]!OCT&amp;[1]!NOV</definedName>
    <definedName name="_____JUL1" localSheetId="2">[1]!JUL&amp;[1]!AGO&amp;[1]!SEP&amp;[1]!OCT&amp;[1]!NOV</definedName>
    <definedName name="_____JUL1" localSheetId="3">[1]!JUL&amp;[1]!AGO&amp;[1]!SEP&amp;[1]!OCT&amp;[1]!NOV</definedName>
    <definedName name="_____JUL1" localSheetId="4">[1]!JUL&amp;[1]!AGO&amp;[1]!SEP&amp;[1]!OCT&amp;[1]!NOV</definedName>
    <definedName name="_____JUL1" localSheetId="5">[1]!JUL&amp;[1]!AGO&amp;[1]!SEP&amp;[1]!OCT&amp;[1]!NOV</definedName>
    <definedName name="_____JUL1" localSheetId="6">[2]!JUL&amp;[2]!AGO&amp;[2]!SEP&amp;[2]!OCT&amp;[2]!NOV</definedName>
    <definedName name="_____JUL1" localSheetId="7">[3]!JUL&amp;[3]!AGO&amp;[3]!SEP&amp;[3]!OCT&amp;[3]!NOV</definedName>
    <definedName name="_____JUL1" localSheetId="8">[1]!JUL&amp;[1]!AGO&amp;[1]!SEP&amp;[1]!OCT&amp;[1]!NOV</definedName>
    <definedName name="_____JUL1" localSheetId="9">[1]!JUL&amp;[1]!AGO&amp;[1]!SEP&amp;[1]!OCT&amp;[1]!NOV</definedName>
    <definedName name="_____JUL1">[1]!JUL&amp;[1]!AGO&amp;[1]!SEP&amp;[1]!OCT&amp;[1]!NOV</definedName>
    <definedName name="_____JUL2" localSheetId="6">[6]edofza7!$C$22</definedName>
    <definedName name="_____JUL2">[7]edofza7!$C$22</definedName>
    <definedName name="_____JUN1" localSheetId="0">[1]!JUN&amp;[1]!JUL&amp;[1]!AGO&amp;[1]!SEP&amp;[1]!OCT</definedName>
    <definedName name="_____JUN1" localSheetId="1">[1]!JUN&amp;[1]!JUL&amp;[1]!AGO&amp;[1]!SEP&amp;[1]!OCT</definedName>
    <definedName name="_____JUN1" localSheetId="2">[1]!JUN&amp;[1]!JUL&amp;[1]!AGO&amp;[1]!SEP&amp;[1]!OCT</definedName>
    <definedName name="_____JUN1" localSheetId="3">[1]!JUN&amp;[1]!JUL&amp;[1]!AGO&amp;[1]!SEP&amp;[1]!OCT</definedName>
    <definedName name="_____JUN1" localSheetId="4">[1]!JUN&amp;[1]!JUL&amp;[1]!AGO&amp;[1]!SEP&amp;[1]!OCT</definedName>
    <definedName name="_____JUN1" localSheetId="5">[1]!JUN&amp;[1]!JUL&amp;[1]!AGO&amp;[1]!SEP&amp;[1]!OCT</definedName>
    <definedName name="_____JUN1" localSheetId="6">[2]!JUN&amp;[2]!JUL&amp;[2]!AGO&amp;[2]!SEP&amp;[2]!OCT</definedName>
    <definedName name="_____JUN1" localSheetId="7">[3]!JUN&amp;[3]!JUL&amp;[3]!AGO&amp;[3]!SEP&amp;[3]!OCT</definedName>
    <definedName name="_____JUN1" localSheetId="8">[1]!JUN&amp;[1]!JUL&amp;[1]!AGO&amp;[1]!SEP&amp;[1]!OCT</definedName>
    <definedName name="_____JUN1" localSheetId="9">[1]!JUN&amp;[1]!JUL&amp;[1]!AGO&amp;[1]!SEP&amp;[1]!OCT</definedName>
    <definedName name="_____JUN1">[1]!JUN&amp;[1]!JUL&amp;[1]!AGO&amp;[1]!SEP&amp;[1]!OCT</definedName>
    <definedName name="_____JUN2" localSheetId="6">[6]edofza6!$C$22</definedName>
    <definedName name="_____JUN2">[7]edofza6!$C$22</definedName>
    <definedName name="_____MAR1" localSheetId="0">[1]!MAR&amp;[1]!ABR&amp;[1]!MAY&amp;[1]!JUN&amp;[1]!JUL&amp;[1]!AGO</definedName>
    <definedName name="_____MAR1" localSheetId="1">[1]!MAR&amp;[1]!ABR&amp;[1]!MAY&amp;[1]!JUN&amp;[1]!JUL&amp;[1]!AGO</definedName>
    <definedName name="_____MAR1" localSheetId="2">[1]!MAR&amp;[1]!ABR&amp;[1]!MAY&amp;[1]!JUN&amp;[1]!JUL&amp;[1]!AGO</definedName>
    <definedName name="_____MAR1" localSheetId="3">[1]!MAR&amp;[1]!ABR&amp;[1]!MAY&amp;[1]!JUN&amp;[1]!JUL&amp;[1]!AGO</definedName>
    <definedName name="_____MAR1" localSheetId="4">[1]!MAR&amp;[1]!ABR&amp;[1]!MAY&amp;[1]!JUN&amp;[1]!JUL&amp;[1]!AGO</definedName>
    <definedName name="_____MAR1" localSheetId="5">[1]!MAR&amp;[1]!ABR&amp;[1]!MAY&amp;[1]!JUN&amp;[1]!JUL&amp;[1]!AGO</definedName>
    <definedName name="_____MAR1" localSheetId="6">[2]!MAR&amp;[2]!ABR&amp;[2]!MAY&amp;[2]!JUN&amp;[2]!JUL&amp;[2]!AGO</definedName>
    <definedName name="_____MAR1" localSheetId="7">[3]!MAR&amp;[3]!ABR&amp;[3]!MAY&amp;[3]!JUN&amp;[3]!JUL&amp;[3]!AGO</definedName>
    <definedName name="_____MAR1" localSheetId="8">[1]!MAR&amp;[1]!ABR&amp;[1]!MAY&amp;[1]!JUN&amp;[1]!JUL&amp;[1]!AGO</definedName>
    <definedName name="_____MAR1" localSheetId="9">[1]!MAR&amp;[1]!ABR&amp;[1]!MAY&amp;[1]!JUN&amp;[1]!JUL&amp;[1]!AGO</definedName>
    <definedName name="_____MAR1">[1]!MAR&amp;[1]!ABR&amp;[1]!MAY&amp;[1]!JUN&amp;[1]!JUL&amp;[1]!AGO</definedName>
    <definedName name="_____MAR2" localSheetId="6">[6]edofza3!$C$22</definedName>
    <definedName name="_____MAR2">[7]edofza3!$C$22</definedName>
    <definedName name="_____MAY1" localSheetId="0">[1]!MAY&amp;[1]!JUN&amp;[1]!JUL&amp;[1]!AGO&amp;[1]!SEP</definedName>
    <definedName name="_____MAY1" localSheetId="1">[1]!MAY&amp;[1]!JUN&amp;[1]!JUL&amp;[1]!AGO&amp;[1]!SEP</definedName>
    <definedName name="_____MAY1" localSheetId="2">[1]!MAY&amp;[1]!JUN&amp;[1]!JUL&amp;[1]!AGO&amp;[1]!SEP</definedName>
    <definedName name="_____MAY1" localSheetId="3">[1]!MAY&amp;[1]!JUN&amp;[1]!JUL&amp;[1]!AGO&amp;[1]!SEP</definedName>
    <definedName name="_____MAY1" localSheetId="4">[1]!MAY&amp;[1]!JUN&amp;[1]!JUL&amp;[1]!AGO&amp;[1]!SEP</definedName>
    <definedName name="_____MAY1" localSheetId="5">[1]!MAY&amp;[1]!JUN&amp;[1]!JUL&amp;[1]!AGO&amp;[1]!SEP</definedName>
    <definedName name="_____MAY1" localSheetId="6">[2]!MAY&amp;[2]!JUN&amp;[2]!JUL&amp;[2]!AGO&amp;[2]!SEP</definedName>
    <definedName name="_____MAY1" localSheetId="7">[3]!MAY&amp;[3]!JUN&amp;[3]!JUL&amp;[3]!AGO&amp;[3]!SEP</definedName>
    <definedName name="_____MAY1" localSheetId="8">[1]!MAY&amp;[1]!JUN&amp;[1]!JUL&amp;[1]!AGO&amp;[1]!SEP</definedName>
    <definedName name="_____MAY1" localSheetId="9">[1]!MAY&amp;[1]!JUN&amp;[1]!JUL&amp;[1]!AGO&amp;[1]!SEP</definedName>
    <definedName name="_____MAY1">[1]!MAY&amp;[1]!JUN&amp;[1]!JUL&amp;[1]!AGO&amp;[1]!SEP</definedName>
    <definedName name="_____MAY2" localSheetId="6">[6]edofza5!$C$22</definedName>
    <definedName name="_____MAY2">[7]edofza5!$C$22</definedName>
    <definedName name="_____NOV1" localSheetId="0">[1]!NOV&amp;[1]!DIC</definedName>
    <definedName name="_____NOV1" localSheetId="1">[1]!NOV&amp;[1]!DIC</definedName>
    <definedName name="_____NOV1" localSheetId="2">[1]!NOV&amp;[1]!DIC</definedName>
    <definedName name="_____NOV1" localSheetId="3">[1]!NOV&amp;[1]!DIC</definedName>
    <definedName name="_____NOV1" localSheetId="4">[1]!NOV&amp;[1]!DIC</definedName>
    <definedName name="_____NOV1" localSheetId="5">[1]!NOV&amp;[1]!DIC</definedName>
    <definedName name="_____NOV1" localSheetId="6">[2]!NOV&amp;[2]!DIC</definedName>
    <definedName name="_____NOV1" localSheetId="7">[3]!NOV&amp;[3]!DIC</definedName>
    <definedName name="_____NOV1" localSheetId="8">[1]!NOV&amp;[1]!DIC</definedName>
    <definedName name="_____NOV1" localSheetId="9">[1]!NOV&amp;[1]!DIC</definedName>
    <definedName name="_____NOV1">[1]!NOV&amp;[1]!DIC</definedName>
    <definedName name="_____NOV2" localSheetId="6">[6]edofza11!$C$43</definedName>
    <definedName name="_____NOV2">[7]edofza11!$C$43</definedName>
    <definedName name="_____OCT1" localSheetId="0">[1]!OCT&amp;[1]!NOV&amp;[1]!DIC</definedName>
    <definedName name="_____OCT1" localSheetId="1">[1]!OCT&amp;[1]!NOV&amp;[1]!DIC</definedName>
    <definedName name="_____OCT1" localSheetId="2">[1]!OCT&amp;[1]!NOV&amp;[1]!DIC</definedName>
    <definedName name="_____OCT1" localSheetId="3">[1]!OCT&amp;[1]!NOV&amp;[1]!DIC</definedName>
    <definedName name="_____OCT1" localSheetId="4">[1]!OCT&amp;[1]!NOV&amp;[1]!DIC</definedName>
    <definedName name="_____OCT1" localSheetId="5">[1]!OCT&amp;[1]!NOV&amp;[1]!DIC</definedName>
    <definedName name="_____OCT1" localSheetId="6">[2]!OCT&amp;[2]!NOV&amp;[2]!DIC</definedName>
    <definedName name="_____OCT1" localSheetId="7">[3]!OCT&amp;[3]!NOV&amp;[3]!DIC</definedName>
    <definedName name="_____OCT1" localSheetId="8">[1]!OCT&amp;[1]!NOV&amp;[1]!DIC</definedName>
    <definedName name="_____OCT1" localSheetId="9">[1]!OCT&amp;[1]!NOV&amp;[1]!DIC</definedName>
    <definedName name="_____OCT1">[1]!OCT&amp;[1]!NOV&amp;[1]!DIC</definedName>
    <definedName name="_____OCT2" localSheetId="6">[6]edofza10!$C$22</definedName>
    <definedName name="_____OCT2">[7]edofza10!$C$22</definedName>
    <definedName name="_____SEP1" localSheetId="0">[1]!SEP&amp;[1]!OCT&amp;[1]!NOV&amp;[1]!DIC</definedName>
    <definedName name="_____SEP1" localSheetId="1">[1]!SEP&amp;[1]!OCT&amp;[1]!NOV&amp;[1]!DIC</definedName>
    <definedName name="_____SEP1" localSheetId="2">[1]!SEP&amp;[1]!OCT&amp;[1]!NOV&amp;[1]!DIC</definedName>
    <definedName name="_____SEP1" localSheetId="3">[1]!SEP&amp;[1]!OCT&amp;[1]!NOV&amp;[1]!DIC</definedName>
    <definedName name="_____SEP1" localSheetId="4">[1]!SEP&amp;[1]!OCT&amp;[1]!NOV&amp;[1]!DIC</definedName>
    <definedName name="_____SEP1" localSheetId="5">[1]!SEP&amp;[1]!OCT&amp;[1]!NOV&amp;[1]!DIC</definedName>
    <definedName name="_____SEP1" localSheetId="6">[2]!SEP&amp;[2]!OCT&amp;[2]!NOV&amp;[2]!DIC</definedName>
    <definedName name="_____SEP1" localSheetId="7">[3]!SEP&amp;[3]!OCT&amp;[3]!NOV&amp;[3]!DIC</definedName>
    <definedName name="_____SEP1" localSheetId="8">[1]!SEP&amp;[1]!OCT&amp;[1]!NOV&amp;[1]!DIC</definedName>
    <definedName name="_____SEP1" localSheetId="9">[1]!SEP&amp;[1]!OCT&amp;[1]!NOV&amp;[1]!DIC</definedName>
    <definedName name="_____SEP1">[1]!SEP&amp;[1]!OCT&amp;[1]!NOV&amp;[1]!DIC</definedName>
    <definedName name="_____SEP2" localSheetId="6">[6]edofza9!$C$22</definedName>
    <definedName name="_____SEP2">[7]edofza9!$C$22</definedName>
    <definedName name="_____smg97">'[8]Premisa macro'!$E$4</definedName>
    <definedName name="_____TDC2001">'[9]Tipos de Cambio'!$C$4</definedName>
    <definedName name="____ABR1" localSheetId="0">[1]!ABR&amp;[1]!MAY&amp;[1]!JUN&amp;[1]!JUL&amp;[1]!AGO&amp;[1]!SEP</definedName>
    <definedName name="____ABR1" localSheetId="1">[1]!ABR&amp;[1]!MAY&amp;[1]!JUN&amp;[1]!JUL&amp;[1]!AGO&amp;[1]!SEP</definedName>
    <definedName name="____ABR1" localSheetId="2">[1]!ABR&amp;[1]!MAY&amp;[1]!JUN&amp;[1]!JUL&amp;[1]!AGO&amp;[1]!SEP</definedName>
    <definedName name="____ABR1" localSheetId="3">[1]!ABR&amp;[1]!MAY&amp;[1]!JUN&amp;[1]!JUL&amp;[1]!AGO&amp;[1]!SEP</definedName>
    <definedName name="____ABR1" localSheetId="4">[1]!ABR&amp;[1]!MAY&amp;[1]!JUN&amp;[1]!JUL&amp;[1]!AGO&amp;[1]!SEP</definedName>
    <definedName name="____ABR1" localSheetId="5">[1]!ABR&amp;[1]!MAY&amp;[1]!JUN&amp;[1]!JUL&amp;[1]!AGO&amp;[1]!SEP</definedName>
    <definedName name="____ABR1" localSheetId="6">[2]!ABR&amp;[2]!MAY&amp;[2]!JUN&amp;[2]!JUL&amp;[2]!AGO&amp;[2]!SEP</definedName>
    <definedName name="____ABR1" localSheetId="7">[3]!ABR&amp;[3]!MAY&amp;[3]!JUN&amp;[3]!JUL&amp;[3]!AGO&amp;[3]!SEP</definedName>
    <definedName name="____ABR1" localSheetId="8">[1]!ABR&amp;[1]!MAY&amp;[1]!JUN&amp;[1]!JUL&amp;[1]!AGO&amp;[1]!SEP</definedName>
    <definedName name="____ABR1" localSheetId="9">[1]!ABR&amp;[1]!MAY&amp;[1]!JUN&amp;[1]!JUL&amp;[1]!AGO&amp;[1]!SEP</definedName>
    <definedName name="____ABR1">[1]!ABR&amp;[1]!MAY&amp;[1]!JUN&amp;[1]!JUL&amp;[1]!AGO&amp;[1]!SEP</definedName>
    <definedName name="____ABR2" localSheetId="6">[6]edofza4!$C$22</definedName>
    <definedName name="____ABR2">[7]edofza4!$C$22</definedName>
    <definedName name="____AGO1" localSheetId="0">[1]!AGO&amp;[1]!SEP&amp;[1]!OCT&amp;[1]!NOV&amp;[1]!DIC</definedName>
    <definedName name="____AGO1" localSheetId="1">[1]!AGO&amp;[1]!SEP&amp;[1]!OCT&amp;[1]!NOV&amp;[1]!DIC</definedName>
    <definedName name="____AGO1" localSheetId="2">[1]!AGO&amp;[1]!SEP&amp;[1]!OCT&amp;[1]!NOV&amp;[1]!DIC</definedName>
    <definedName name="____AGO1" localSheetId="3">[1]!AGO&amp;[1]!SEP&amp;[1]!OCT&amp;[1]!NOV&amp;[1]!DIC</definedName>
    <definedName name="____AGO1" localSheetId="4">[1]!AGO&amp;[1]!SEP&amp;[1]!OCT&amp;[1]!NOV&amp;[1]!DIC</definedName>
    <definedName name="____AGO1" localSheetId="5">[1]!AGO&amp;[1]!SEP&amp;[1]!OCT&amp;[1]!NOV&amp;[1]!DIC</definedName>
    <definedName name="____AGO1" localSheetId="6">[2]!AGO&amp;[2]!SEP&amp;[2]!OCT&amp;[2]!NOV&amp;[2]!DIC</definedName>
    <definedName name="____AGO1" localSheetId="7">[3]!AGO&amp;[3]!SEP&amp;[3]!OCT&amp;[3]!NOV&amp;[3]!DIC</definedName>
    <definedName name="____AGO1" localSheetId="8">[1]!AGO&amp;[1]!SEP&amp;[1]!OCT&amp;[1]!NOV&amp;[1]!DIC</definedName>
    <definedName name="____AGO1" localSheetId="9">[1]!AGO&amp;[1]!SEP&amp;[1]!OCT&amp;[1]!NOV&amp;[1]!DIC</definedName>
    <definedName name="____AGO1">[1]!AGO&amp;[1]!SEP&amp;[1]!OCT&amp;[1]!NOV&amp;[1]!DIC</definedName>
    <definedName name="____AGO2" localSheetId="6">[6]edofza8!$C$22</definedName>
    <definedName name="____AGO2">[7]edofza8!$C$22</definedName>
    <definedName name="____ASA96" localSheetId="0">#REF!</definedName>
    <definedName name="____ASA96" localSheetId="1">#REF!</definedName>
    <definedName name="____ASA96" localSheetId="2">#REF!</definedName>
    <definedName name="____ASA96" localSheetId="3">#REF!</definedName>
    <definedName name="____ASA96" localSheetId="4">#REF!</definedName>
    <definedName name="____ASA96" localSheetId="6">#REF!</definedName>
    <definedName name="____ASA96" localSheetId="7">#REF!</definedName>
    <definedName name="____ASA96" localSheetId="8">#REF!</definedName>
    <definedName name="____ASA96" localSheetId="9">#REF!</definedName>
    <definedName name="____ASA96">#REF!</definedName>
    <definedName name="____cad179" localSheetId="0">'[4]Mod Eco Controlados 99'!#REF!</definedName>
    <definedName name="____cad179" localSheetId="1">'[4]Mod Eco Controlados 99'!#REF!</definedName>
    <definedName name="____cad179" localSheetId="2">'[4]Mod Eco Controlados 99'!#REF!</definedName>
    <definedName name="____cad179" localSheetId="3">'[4]Mod Eco Controlados 99'!#REF!</definedName>
    <definedName name="____cad179" localSheetId="4">'[4]Mod Eco Controlados 99'!#REF!</definedName>
    <definedName name="____cad179" localSheetId="6">'[4]Mod Eco Controlados 99'!#REF!</definedName>
    <definedName name="____cad179" localSheetId="7">'[4]Mod Eco Controlados 99'!#REF!</definedName>
    <definedName name="____cad179" localSheetId="8">'[4]Mod Eco Controlados 99'!#REF!</definedName>
    <definedName name="____cad179" localSheetId="9">'[4]Mod Eco Controlados 99'!#REF!</definedName>
    <definedName name="____cad179">'[4]Mod Eco Controlados 99'!#REF!</definedName>
    <definedName name="____CAN2" localSheetId="0"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2" hidden="1">{"Bruto",#N/A,FALSE,"CONV3T.XLS";"Neto",#N/A,FALSE,"CONV3T.XLS";"UnoB",#N/A,FALSE,"CONV3T.XLS";"Bruto",#N/A,FALSE,"CONV4T.XLS";"Neto",#N/A,FALSE,"CONV4T.XLS";"UnoB",#N/A,FALSE,"CONV4T.XLS"}</definedName>
    <definedName name="____CAN2" localSheetId="3" hidden="1">{"Bruto",#N/A,FALSE,"CONV3T.XLS";"Neto",#N/A,FALSE,"CONV3T.XLS";"UnoB",#N/A,FALSE,"CONV3T.XLS";"Bruto",#N/A,FALSE,"CONV4T.XLS";"Neto",#N/A,FALSE,"CONV4T.XLS";"UnoB",#N/A,FALSE,"CONV4T.XLS"}</definedName>
    <definedName name="____CAN2" localSheetId="4" hidden="1">{"Bruto",#N/A,FALSE,"CONV3T.XLS";"Neto",#N/A,FALSE,"CONV3T.XLS";"UnoB",#N/A,FALSE,"CONV3T.XLS";"Bruto",#N/A,FALSE,"CONV4T.XLS";"Neto",#N/A,FALSE,"CONV4T.XLS";"UnoB",#N/A,FALSE,"CONV4T.XLS"}</definedName>
    <definedName name="____CAN2" localSheetId="6" hidden="1">{"Bruto",#N/A,FALSE,"CONV3T.XLS";"Neto",#N/A,FALSE,"CONV3T.XLS";"UnoB",#N/A,FALSE,"CONV3T.XLS";"Bruto",#N/A,FALSE,"CONV4T.XLS";"Neto",#N/A,FALSE,"CONV4T.XLS";"UnoB",#N/A,FALSE,"CONV4T.XLS"}</definedName>
    <definedName name="____CAN2" localSheetId="7" hidden="1">{"Bruto",#N/A,FALSE,"CONV3T.XLS";"Neto",#N/A,FALSE,"CONV3T.XLS";"UnoB",#N/A,FALSE,"CONV3T.XLS";"Bruto",#N/A,FALSE,"CONV4T.XLS";"Neto",#N/A,FALSE,"CONV4T.XLS";"UnoB",#N/A,FALSE,"CONV4T.XLS"}</definedName>
    <definedName name="____CAN2" localSheetId="8" hidden="1">{"Bruto",#N/A,FALSE,"CONV3T.XLS";"Neto",#N/A,FALSE,"CONV3T.XLS";"UnoB",#N/A,FALSE,"CONV3T.XLS";"Bruto",#N/A,FALSE,"CONV4T.XLS";"Neto",#N/A,FALSE,"CONV4T.XLS";"UnoB",#N/A,FALSE,"CONV4T.XLS"}</definedName>
    <definedName name="____CAN2" localSheetId="9"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2" hidden="1">{"Bruto",#N/A,FALSE,"CONV3T.XLS";"Neto",#N/A,FALSE,"CONV3T.XLS";"UnoB",#N/A,FALSE,"CONV3T.XLS";"Bruto",#N/A,FALSE,"CONV4T.XLS";"Neto",#N/A,FALSE,"CONV4T.XLS";"UnoB",#N/A,FALSE,"CONV4T.XLS"}</definedName>
    <definedName name="____CAN4" localSheetId="3" hidden="1">{"Bruto",#N/A,FALSE,"CONV3T.XLS";"Neto",#N/A,FALSE,"CONV3T.XLS";"UnoB",#N/A,FALSE,"CONV3T.XLS";"Bruto",#N/A,FALSE,"CONV4T.XLS";"Neto",#N/A,FALSE,"CONV4T.XLS";"UnoB",#N/A,FALSE,"CONV4T.XLS"}</definedName>
    <definedName name="____CAN4" localSheetId="4" hidden="1">{"Bruto",#N/A,FALSE,"CONV3T.XLS";"Neto",#N/A,FALSE,"CONV3T.XLS";"UnoB",#N/A,FALSE,"CONV3T.XLS";"Bruto",#N/A,FALSE,"CONV4T.XLS";"Neto",#N/A,FALSE,"CONV4T.XLS";"UnoB",#N/A,FALSE,"CONV4T.XLS"}</definedName>
    <definedName name="____CAN4" localSheetId="6" hidden="1">{"Bruto",#N/A,FALSE,"CONV3T.XLS";"Neto",#N/A,FALSE,"CONV3T.XLS";"UnoB",#N/A,FALSE,"CONV3T.XLS";"Bruto",#N/A,FALSE,"CONV4T.XLS";"Neto",#N/A,FALSE,"CONV4T.XLS";"UnoB",#N/A,FALSE,"CONV4T.XLS"}</definedName>
    <definedName name="____CAN4" localSheetId="7" hidden="1">{"Bruto",#N/A,FALSE,"CONV3T.XLS";"Neto",#N/A,FALSE,"CONV3T.XLS";"UnoB",#N/A,FALSE,"CONV3T.XLS";"Bruto",#N/A,FALSE,"CONV4T.XLS";"Neto",#N/A,FALSE,"CONV4T.XLS";"UnoB",#N/A,FALSE,"CONV4T.XLS"}</definedName>
    <definedName name="____CAN4" localSheetId="8" hidden="1">{"Bruto",#N/A,FALSE,"CONV3T.XLS";"Neto",#N/A,FALSE,"CONV3T.XLS";"UnoB",#N/A,FALSE,"CONV3T.XLS";"Bruto",#N/A,FALSE,"CONV4T.XLS";"Neto",#N/A,FALSE,"CONV4T.XLS";"UnoB",#N/A,FALSE,"CONV4T.XLS"}</definedName>
    <definedName name="____CAN4" localSheetId="9"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0">#REF!</definedName>
    <definedName name="____CFD02" localSheetId="1">#REF!</definedName>
    <definedName name="____CFD02" localSheetId="2">#REF!</definedName>
    <definedName name="____CFD02" localSheetId="3">#REF!</definedName>
    <definedName name="____CFD02" localSheetId="4">#REF!</definedName>
    <definedName name="____CFD02" localSheetId="6">#REF!</definedName>
    <definedName name="____CFD02" localSheetId="7">#REF!</definedName>
    <definedName name="____CFD02" localSheetId="8">#REF!</definedName>
    <definedName name="____CFD02" localSheetId="9">#REF!</definedName>
    <definedName name="____CFD02">#REF!</definedName>
    <definedName name="____CFE96" localSheetId="0">#REF!</definedName>
    <definedName name="____CFE96" localSheetId="1">#REF!</definedName>
    <definedName name="____CFE96" localSheetId="2">#REF!</definedName>
    <definedName name="____CFE96" localSheetId="3">#REF!</definedName>
    <definedName name="____CFE96" localSheetId="4">#REF!</definedName>
    <definedName name="____CFE96" localSheetId="6">#REF!</definedName>
    <definedName name="____CFE96" localSheetId="7">#REF!</definedName>
    <definedName name="____CFE96" localSheetId="8">#REF!</definedName>
    <definedName name="____CFE96" localSheetId="9">#REF!</definedName>
    <definedName name="____CFE96">#REF!</definedName>
    <definedName name="____CON96" localSheetId="0">#REF!</definedName>
    <definedName name="____CON96" localSheetId="1">#REF!</definedName>
    <definedName name="____CON96" localSheetId="2">#REF!</definedName>
    <definedName name="____CON96" localSheetId="3">#REF!</definedName>
    <definedName name="____CON96" localSheetId="4">#REF!</definedName>
    <definedName name="____CON96" localSheetId="6">#REF!</definedName>
    <definedName name="____CON96" localSheetId="7">#REF!</definedName>
    <definedName name="____CON96" localSheetId="8">#REF!</definedName>
    <definedName name="____CON96" localSheetId="9">#REF!</definedName>
    <definedName name="____CON96">#REF!</definedName>
    <definedName name="____COR4" localSheetId="0"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2" hidden="1">{"Bruto",#N/A,FALSE,"CONV3T.XLS";"Neto",#N/A,FALSE,"CONV3T.XLS";"UnoB",#N/A,FALSE,"CONV3T.XLS";"Bruto",#N/A,FALSE,"CONV4T.XLS";"Neto",#N/A,FALSE,"CONV4T.XLS";"UnoB",#N/A,FALSE,"CONV4T.XLS"}</definedName>
    <definedName name="____COR4" localSheetId="3" hidden="1">{"Bruto",#N/A,FALSE,"CONV3T.XLS";"Neto",#N/A,FALSE,"CONV3T.XLS";"UnoB",#N/A,FALSE,"CONV3T.XLS";"Bruto",#N/A,FALSE,"CONV4T.XLS";"Neto",#N/A,FALSE,"CONV4T.XLS";"UnoB",#N/A,FALSE,"CONV4T.XLS"}</definedName>
    <definedName name="____COR4" localSheetId="4" hidden="1">{"Bruto",#N/A,FALSE,"CONV3T.XLS";"Neto",#N/A,FALSE,"CONV3T.XLS";"UnoB",#N/A,FALSE,"CONV3T.XLS";"Bruto",#N/A,FALSE,"CONV4T.XLS";"Neto",#N/A,FALSE,"CONV4T.XLS";"UnoB",#N/A,FALSE,"CONV4T.XLS"}</definedName>
    <definedName name="____COR4" localSheetId="6" hidden="1">{"Bruto",#N/A,FALSE,"CONV3T.XLS";"Neto",#N/A,FALSE,"CONV3T.XLS";"UnoB",#N/A,FALSE,"CONV3T.XLS";"Bruto",#N/A,FALSE,"CONV4T.XLS";"Neto",#N/A,FALSE,"CONV4T.XLS";"UnoB",#N/A,FALSE,"CONV4T.XLS"}</definedName>
    <definedName name="____COR4" localSheetId="7" hidden="1">{"Bruto",#N/A,FALSE,"CONV3T.XLS";"Neto",#N/A,FALSE,"CONV3T.XLS";"UnoB",#N/A,FALSE,"CONV3T.XLS";"Bruto",#N/A,FALSE,"CONV4T.XLS";"Neto",#N/A,FALSE,"CONV4T.XLS";"UnoB",#N/A,FALSE,"CONV4T.XLS"}</definedName>
    <definedName name="____COR4" localSheetId="8" hidden="1">{"Bruto",#N/A,FALSE,"CONV3T.XLS";"Neto",#N/A,FALSE,"CONV3T.XLS";"UnoB",#N/A,FALSE,"CONV3T.XLS";"Bruto",#N/A,FALSE,"CONV4T.XLS";"Neto",#N/A,FALSE,"CONV4T.XLS";"UnoB",#N/A,FALSE,"CONV4T.XLS"}</definedName>
    <definedName name="____COR4" localSheetId="9"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2" hidden="1">{"Bruto",#N/A,FALSE,"CONV3T.XLS";"Neto",#N/A,FALSE,"CONV3T.XLS";"UnoB",#N/A,FALSE,"CONV3T.XLS";"Bruto",#N/A,FALSE,"CONV4T.XLS";"Neto",#N/A,FALSE,"CONV4T.XLS";"UnoB",#N/A,FALSE,"CONV4T.XLS"}</definedName>
    <definedName name="____COS4" localSheetId="3" hidden="1">{"Bruto",#N/A,FALSE,"CONV3T.XLS";"Neto",#N/A,FALSE,"CONV3T.XLS";"UnoB",#N/A,FALSE,"CONV3T.XLS";"Bruto",#N/A,FALSE,"CONV4T.XLS";"Neto",#N/A,FALSE,"CONV4T.XLS";"UnoB",#N/A,FALSE,"CONV4T.XLS"}</definedName>
    <definedName name="____COS4" localSheetId="4" hidden="1">{"Bruto",#N/A,FALSE,"CONV3T.XLS";"Neto",#N/A,FALSE,"CONV3T.XLS";"UnoB",#N/A,FALSE,"CONV3T.XLS";"Bruto",#N/A,FALSE,"CONV4T.XLS";"Neto",#N/A,FALSE,"CONV4T.XLS";"UnoB",#N/A,FALSE,"CONV4T.XLS"}</definedName>
    <definedName name="____COS4" localSheetId="6" hidden="1">{"Bruto",#N/A,FALSE,"CONV3T.XLS";"Neto",#N/A,FALSE,"CONV3T.XLS";"UnoB",#N/A,FALSE,"CONV3T.XLS";"Bruto",#N/A,FALSE,"CONV4T.XLS";"Neto",#N/A,FALSE,"CONV4T.XLS";"UnoB",#N/A,FALSE,"CONV4T.XLS"}</definedName>
    <definedName name="____COS4" localSheetId="7" hidden="1">{"Bruto",#N/A,FALSE,"CONV3T.XLS";"Neto",#N/A,FALSE,"CONV3T.XLS";"UnoB",#N/A,FALSE,"CONV3T.XLS";"Bruto",#N/A,FALSE,"CONV4T.XLS";"Neto",#N/A,FALSE,"CONV4T.XLS";"UnoB",#N/A,FALSE,"CONV4T.XLS"}</definedName>
    <definedName name="____COS4" localSheetId="8" hidden="1">{"Bruto",#N/A,FALSE,"CONV3T.XLS";"Neto",#N/A,FALSE,"CONV3T.XLS";"UnoB",#N/A,FALSE,"CONV3T.XLS";"Bruto",#N/A,FALSE,"CONV4T.XLS";"Neto",#N/A,FALSE,"CONV4T.XLS";"UnoB",#N/A,FALSE,"CONV4T.XLS"}</definedName>
    <definedName name="____COS4" localSheetId="9"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'[8]Premisas IMSS'!$M$12</definedName>
    <definedName name="____def2">'[8]Premisas IMSS'!$M$13</definedName>
    <definedName name="____def3">'[8]Premisas IMSS'!$M$14</definedName>
    <definedName name="____def4">'[8]Premisas IMSS'!$M$15</definedName>
    <definedName name="____def5">'[8]Premisas IMSS'!$M$16</definedName>
    <definedName name="____def6">'[8]Premisas IMSS'!$M$17</definedName>
    <definedName name="____DIC2" localSheetId="6">[6]edofza12!$C$22</definedName>
    <definedName name="____DIC2">[7]edofza12!$C$22</definedName>
    <definedName name="____ee1" localSheetId="0"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2" hidden="1">{"Bruto",#N/A,FALSE,"CONV3T.XLS";"Neto",#N/A,FALSE,"CONV3T.XLS";"UnoB",#N/A,FALSE,"CONV3T.XLS";"Bruto",#N/A,FALSE,"CONV4T.XLS";"Neto",#N/A,FALSE,"CONV4T.XLS";"UnoB",#N/A,FALSE,"CONV4T.XLS"}</definedName>
    <definedName name="____ee1" localSheetId="3" hidden="1">{"Bruto",#N/A,FALSE,"CONV3T.XLS";"Neto",#N/A,FALSE,"CONV3T.XLS";"UnoB",#N/A,FALSE,"CONV3T.XLS";"Bruto",#N/A,FALSE,"CONV4T.XLS";"Neto",#N/A,FALSE,"CONV4T.XLS";"UnoB",#N/A,FALSE,"CONV4T.XLS"}</definedName>
    <definedName name="____ee1" localSheetId="4" hidden="1">{"Bruto",#N/A,FALSE,"CONV3T.XLS";"Neto",#N/A,FALSE,"CONV3T.XLS";"UnoB",#N/A,FALSE,"CONV3T.XLS";"Bruto",#N/A,FALSE,"CONV4T.XLS";"Neto",#N/A,FALSE,"CONV4T.XLS";"UnoB",#N/A,FALSE,"CONV4T.XLS"}</definedName>
    <definedName name="____ee1" localSheetId="6" hidden="1">{"Bruto",#N/A,FALSE,"CONV3T.XLS";"Neto",#N/A,FALSE,"CONV3T.XLS";"UnoB",#N/A,FALSE,"CONV3T.XLS";"Bruto",#N/A,FALSE,"CONV4T.XLS";"Neto",#N/A,FALSE,"CONV4T.XLS";"UnoB",#N/A,FALSE,"CONV4T.XLS"}</definedName>
    <definedName name="____ee1" localSheetId="7" hidden="1">{"Bruto",#N/A,FALSE,"CONV3T.XLS";"Neto",#N/A,FALSE,"CONV3T.XLS";"UnoB",#N/A,FALSE,"CONV3T.XLS";"Bruto",#N/A,FALSE,"CONV4T.XLS";"Neto",#N/A,FALSE,"CONV4T.XLS";"UnoB",#N/A,FALSE,"CONV4T.XLS"}</definedName>
    <definedName name="____ee1" localSheetId="8" hidden="1">{"Bruto",#N/A,FALSE,"CONV3T.XLS";"Neto",#N/A,FALSE,"CONV3T.XLS";"UnoB",#N/A,FALSE,"CONV3T.XLS";"Bruto",#N/A,FALSE,"CONV4T.XLS";"Neto",#N/A,FALSE,"CONV4T.XLS";"UnoB",#N/A,FALSE,"CONV4T.XLS"}</definedName>
    <definedName name="____ee1" localSheetId="9"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 localSheetId="6">[6]edofza1!$C$22</definedName>
    <definedName name="____ENE2">[7]edofza1!$C$22</definedName>
    <definedName name="____esc2" localSheetId="0"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2" hidden="1">{"Bruto",#N/A,FALSE,"CONV3T.XLS";"Neto",#N/A,FALSE,"CONV3T.XLS";"UnoB",#N/A,FALSE,"CONV3T.XLS";"Bruto",#N/A,FALSE,"CONV4T.XLS";"Neto",#N/A,FALSE,"CONV4T.XLS";"UnoB",#N/A,FALSE,"CONV4T.XLS"}</definedName>
    <definedName name="____esc2" localSheetId="3" hidden="1">{"Bruto",#N/A,FALSE,"CONV3T.XLS";"Neto",#N/A,FALSE,"CONV3T.XLS";"UnoB",#N/A,FALSE,"CONV3T.XLS";"Bruto",#N/A,FALSE,"CONV4T.XLS";"Neto",#N/A,FALSE,"CONV4T.XLS";"UnoB",#N/A,FALSE,"CONV4T.XLS"}</definedName>
    <definedName name="____esc2" localSheetId="4" hidden="1">{"Bruto",#N/A,FALSE,"CONV3T.XLS";"Neto",#N/A,FALSE,"CONV3T.XLS";"UnoB",#N/A,FALSE,"CONV3T.XLS";"Bruto",#N/A,FALSE,"CONV4T.XLS";"Neto",#N/A,FALSE,"CONV4T.XLS";"UnoB",#N/A,FALSE,"CONV4T.XLS"}</definedName>
    <definedName name="____esc2" localSheetId="6" hidden="1">{"Bruto",#N/A,FALSE,"CONV3T.XLS";"Neto",#N/A,FALSE,"CONV3T.XLS";"UnoB",#N/A,FALSE,"CONV3T.XLS";"Bruto",#N/A,FALSE,"CONV4T.XLS";"Neto",#N/A,FALSE,"CONV4T.XLS";"UnoB",#N/A,FALSE,"CONV4T.XLS"}</definedName>
    <definedName name="____esc2" localSheetId="7" hidden="1">{"Bruto",#N/A,FALSE,"CONV3T.XLS";"Neto",#N/A,FALSE,"CONV3T.XLS";"UnoB",#N/A,FALSE,"CONV3T.XLS";"Bruto",#N/A,FALSE,"CONV4T.XLS";"Neto",#N/A,FALSE,"CONV4T.XLS";"UnoB",#N/A,FALSE,"CONV4T.XLS"}</definedName>
    <definedName name="____esc2" localSheetId="8" hidden="1">{"Bruto",#N/A,FALSE,"CONV3T.XLS";"Neto",#N/A,FALSE,"CONV3T.XLS";"UnoB",#N/A,FALSE,"CONV3T.XLS";"Bruto",#N/A,FALSE,"CONV4T.XLS";"Neto",#N/A,FALSE,"CONV4T.XLS";"UnoB",#N/A,FALSE,"CONV4T.XLS"}</definedName>
    <definedName name="____esc2" localSheetId="9"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2" hidden="1">{"Bruto",#N/A,FALSE,"CONV3T.XLS";"Neto",#N/A,FALSE,"CONV3T.XLS";"UnoB",#N/A,FALSE,"CONV3T.XLS";"Bruto",#N/A,FALSE,"CONV4T.XLS";"Neto",#N/A,FALSE,"CONV4T.XLS";"UnoB",#N/A,FALSE,"CONV4T.XLS"}</definedName>
    <definedName name="____ESC4" localSheetId="3" hidden="1">{"Bruto",#N/A,FALSE,"CONV3T.XLS";"Neto",#N/A,FALSE,"CONV3T.XLS";"UnoB",#N/A,FALSE,"CONV3T.XLS";"Bruto",#N/A,FALSE,"CONV4T.XLS";"Neto",#N/A,FALSE,"CONV4T.XLS";"UnoB",#N/A,FALSE,"CONV4T.XLS"}</definedName>
    <definedName name="____ESC4" localSheetId="4" hidden="1">{"Bruto",#N/A,FALSE,"CONV3T.XLS";"Neto",#N/A,FALSE,"CONV3T.XLS";"UnoB",#N/A,FALSE,"CONV3T.XLS";"Bruto",#N/A,FALSE,"CONV4T.XLS";"Neto",#N/A,FALSE,"CONV4T.XLS";"UnoB",#N/A,FALSE,"CONV4T.XLS"}</definedName>
    <definedName name="____ESC4" localSheetId="6" hidden="1">{"Bruto",#N/A,FALSE,"CONV3T.XLS";"Neto",#N/A,FALSE,"CONV3T.XLS";"UnoB",#N/A,FALSE,"CONV3T.XLS";"Bruto",#N/A,FALSE,"CONV4T.XLS";"Neto",#N/A,FALSE,"CONV4T.XLS";"UnoB",#N/A,FALSE,"CONV4T.XLS"}</definedName>
    <definedName name="____ESC4" localSheetId="7" hidden="1">{"Bruto",#N/A,FALSE,"CONV3T.XLS";"Neto",#N/A,FALSE,"CONV3T.XLS";"UnoB",#N/A,FALSE,"CONV3T.XLS";"Bruto",#N/A,FALSE,"CONV4T.XLS";"Neto",#N/A,FALSE,"CONV4T.XLS";"UnoB",#N/A,FALSE,"CONV4T.XLS"}</definedName>
    <definedName name="____ESC4" localSheetId="8" hidden="1">{"Bruto",#N/A,FALSE,"CONV3T.XLS";"Neto",#N/A,FALSE,"CONV3T.XLS";"UnoB",#N/A,FALSE,"CONV3T.XLS";"Bruto",#N/A,FALSE,"CONV4T.XLS";"Neto",#N/A,FALSE,"CONV4T.XLS";"UnoB",#N/A,FALSE,"CONV4T.XLS"}</definedName>
    <definedName name="____ESC4" localSheetId="9"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[1]!FEB&amp;[1]!MAR&amp;[1]!ABR&amp;[1]!MAY&amp;[1]!JUN&amp;[1]!JUL</definedName>
    <definedName name="____FEB1" localSheetId="2">[1]!FEB&amp;[1]!MAR&amp;[1]!ABR&amp;[1]!MAY&amp;[1]!JUN&amp;[1]!JUL</definedName>
    <definedName name="____FEB1" localSheetId="3">[1]!FEB&amp;[1]!MAR&amp;[1]!ABR&amp;[1]!MAY&amp;[1]!JUN&amp;[1]!JUL</definedName>
    <definedName name="____FEB1" localSheetId="4">[1]!FEB&amp;[1]!MAR&amp;[1]!ABR&amp;[1]!MAY&amp;[1]!JUN&amp;[1]!JUL</definedName>
    <definedName name="____FEB1" localSheetId="5">[1]!FEB&amp;[1]!MAR&amp;[1]!ABR&amp;[1]!MAY&amp;[1]!JUN&amp;[1]!JUL</definedName>
    <definedName name="____FEB1" localSheetId="6">[2]!FEB&amp;[2]!MAR&amp;[2]!ABR&amp;[2]!MAY&amp;[2]!JUN&amp;[2]!JUL</definedName>
    <definedName name="____FEB1" localSheetId="7">[3]!FEB&amp;[3]!MAR&amp;[3]!ABR&amp;[3]!MAY&amp;[3]!JUN&amp;[3]!JUL</definedName>
    <definedName name="____FEB1" localSheetId="8">[1]!FEB&amp;[1]!MAR&amp;[1]!ABR&amp;[1]!MAY&amp;[1]!JUN&amp;[1]!JUL</definedName>
    <definedName name="____FEB1" localSheetId="9">[1]!FEB&amp;[1]!MAR&amp;[1]!ABR&amp;[1]!MAY&amp;[1]!JUN&amp;[1]!JUL</definedName>
    <definedName name="____FEB1">[1]!FEB&amp;[1]!MAR&amp;[1]!ABR&amp;[1]!MAY&amp;[1]!JUN&amp;[1]!JUL</definedName>
    <definedName name="____FEB2" localSheetId="6">[6]edofza2!$C$22</definedName>
    <definedName name="____FEB2">[7]edofza2!$C$22</definedName>
    <definedName name="____JUL1" localSheetId="0">[1]!JUL&amp;[1]!AGO&amp;[1]!SEP&amp;[1]!OCT&amp;[1]!NOV</definedName>
    <definedName name="____JUL1" localSheetId="1">[1]!JUL&amp;[1]!AGO&amp;[1]!SEP&amp;[1]!OCT&amp;[1]!NOV</definedName>
    <definedName name="____JUL1" localSheetId="2">[1]!JUL&amp;[1]!AGO&amp;[1]!SEP&amp;[1]!OCT&amp;[1]!NOV</definedName>
    <definedName name="____JUL1" localSheetId="3">[1]!JUL&amp;[1]!AGO&amp;[1]!SEP&amp;[1]!OCT&amp;[1]!NOV</definedName>
    <definedName name="____JUL1" localSheetId="4">[1]!JUL&amp;[1]!AGO&amp;[1]!SEP&amp;[1]!OCT&amp;[1]!NOV</definedName>
    <definedName name="____JUL1" localSheetId="5">[1]!JUL&amp;[1]!AGO&amp;[1]!SEP&amp;[1]!OCT&amp;[1]!NOV</definedName>
    <definedName name="____JUL1" localSheetId="6">[2]!JUL&amp;[2]!AGO&amp;[2]!SEP&amp;[2]!OCT&amp;[2]!NOV</definedName>
    <definedName name="____JUL1" localSheetId="7">[3]!JUL&amp;[3]!AGO&amp;[3]!SEP&amp;[3]!OCT&amp;[3]!NOV</definedName>
    <definedName name="____JUL1" localSheetId="8">[1]!JUL&amp;[1]!AGO&amp;[1]!SEP&amp;[1]!OCT&amp;[1]!NOV</definedName>
    <definedName name="____JUL1" localSheetId="9">[1]!JUL&amp;[1]!AGO&amp;[1]!SEP&amp;[1]!OCT&amp;[1]!NOV</definedName>
    <definedName name="____JUL1">[1]!JUL&amp;[1]!AGO&amp;[1]!SEP&amp;[1]!OCT&amp;[1]!NOV</definedName>
    <definedName name="____JUL2" localSheetId="6">[6]edofza7!$C$22</definedName>
    <definedName name="____JUL2">[7]edofza7!$C$22</definedName>
    <definedName name="____JUN1" localSheetId="0">[1]!JUN&amp;[1]!JUL&amp;[1]!AGO&amp;[1]!SEP&amp;[1]!OCT</definedName>
    <definedName name="____JUN1" localSheetId="1">[1]!JUN&amp;[1]!JUL&amp;[1]!AGO&amp;[1]!SEP&amp;[1]!OCT</definedName>
    <definedName name="____JUN1" localSheetId="2">[1]!JUN&amp;[1]!JUL&amp;[1]!AGO&amp;[1]!SEP&amp;[1]!OCT</definedName>
    <definedName name="____JUN1" localSheetId="3">[1]!JUN&amp;[1]!JUL&amp;[1]!AGO&amp;[1]!SEP&amp;[1]!OCT</definedName>
    <definedName name="____JUN1" localSheetId="4">[1]!JUN&amp;[1]!JUL&amp;[1]!AGO&amp;[1]!SEP&amp;[1]!OCT</definedName>
    <definedName name="____JUN1" localSheetId="5">[1]!JUN&amp;[1]!JUL&amp;[1]!AGO&amp;[1]!SEP&amp;[1]!OCT</definedName>
    <definedName name="____JUN1" localSheetId="6">[2]!JUN&amp;[2]!JUL&amp;[2]!AGO&amp;[2]!SEP&amp;[2]!OCT</definedName>
    <definedName name="____JUN1" localSheetId="7">[3]!JUN&amp;[3]!JUL&amp;[3]!AGO&amp;[3]!SEP&amp;[3]!OCT</definedName>
    <definedName name="____JUN1" localSheetId="8">[1]!JUN&amp;[1]!JUL&amp;[1]!AGO&amp;[1]!SEP&amp;[1]!OCT</definedName>
    <definedName name="____JUN1" localSheetId="9">[1]!JUN&amp;[1]!JUL&amp;[1]!AGO&amp;[1]!SEP&amp;[1]!OCT</definedName>
    <definedName name="____JUN1">[1]!JUN&amp;[1]!JUL&amp;[1]!AGO&amp;[1]!SEP&amp;[1]!OCT</definedName>
    <definedName name="____JUN2" localSheetId="6">[6]edofza6!$C$22</definedName>
    <definedName name="____JUN2">[7]edofza6!$C$22</definedName>
    <definedName name="____MAR1" localSheetId="0">[1]!MAR&amp;[1]!ABR&amp;[1]!MAY&amp;[1]!JUN&amp;[1]!JUL&amp;[1]!AGO</definedName>
    <definedName name="____MAR1" localSheetId="1">[1]!MAR&amp;[1]!ABR&amp;[1]!MAY&amp;[1]!JUN&amp;[1]!JUL&amp;[1]!AGO</definedName>
    <definedName name="____MAR1" localSheetId="2">[1]!MAR&amp;[1]!ABR&amp;[1]!MAY&amp;[1]!JUN&amp;[1]!JUL&amp;[1]!AGO</definedName>
    <definedName name="____MAR1" localSheetId="3">[1]!MAR&amp;[1]!ABR&amp;[1]!MAY&amp;[1]!JUN&amp;[1]!JUL&amp;[1]!AGO</definedName>
    <definedName name="____MAR1" localSheetId="4">[1]!MAR&amp;[1]!ABR&amp;[1]!MAY&amp;[1]!JUN&amp;[1]!JUL&amp;[1]!AGO</definedName>
    <definedName name="____MAR1" localSheetId="5">[1]!MAR&amp;[1]!ABR&amp;[1]!MAY&amp;[1]!JUN&amp;[1]!JUL&amp;[1]!AGO</definedName>
    <definedName name="____MAR1" localSheetId="6">[2]!MAR&amp;[2]!ABR&amp;[2]!MAY&amp;[2]!JUN&amp;[2]!JUL&amp;[2]!AGO</definedName>
    <definedName name="____MAR1" localSheetId="7">[3]!MAR&amp;[3]!ABR&amp;[3]!MAY&amp;[3]!JUN&amp;[3]!JUL&amp;[3]!AGO</definedName>
    <definedName name="____MAR1" localSheetId="8">[1]!MAR&amp;[1]!ABR&amp;[1]!MAY&amp;[1]!JUN&amp;[1]!JUL&amp;[1]!AGO</definedName>
    <definedName name="____MAR1" localSheetId="9">[1]!MAR&amp;[1]!ABR&amp;[1]!MAY&amp;[1]!JUN&amp;[1]!JUL&amp;[1]!AGO</definedName>
    <definedName name="____MAR1">[1]!MAR&amp;[1]!ABR&amp;[1]!MAY&amp;[1]!JUN&amp;[1]!JUL&amp;[1]!AGO</definedName>
    <definedName name="____MAR2" localSheetId="6">[6]edofza3!$C$22</definedName>
    <definedName name="____MAR2">[7]edofza3!$C$22</definedName>
    <definedName name="____MAY1" localSheetId="0">[1]!MAY&amp;[1]!JUN&amp;[1]!JUL&amp;[1]!AGO&amp;[1]!SEP</definedName>
    <definedName name="____MAY1" localSheetId="1">[1]!MAY&amp;[1]!JUN&amp;[1]!JUL&amp;[1]!AGO&amp;[1]!SEP</definedName>
    <definedName name="____MAY1" localSheetId="2">[1]!MAY&amp;[1]!JUN&amp;[1]!JUL&amp;[1]!AGO&amp;[1]!SEP</definedName>
    <definedName name="____MAY1" localSheetId="3">[1]!MAY&amp;[1]!JUN&amp;[1]!JUL&amp;[1]!AGO&amp;[1]!SEP</definedName>
    <definedName name="____MAY1" localSheetId="4">[1]!MAY&amp;[1]!JUN&amp;[1]!JUL&amp;[1]!AGO&amp;[1]!SEP</definedName>
    <definedName name="____MAY1" localSheetId="5">[1]!MAY&amp;[1]!JUN&amp;[1]!JUL&amp;[1]!AGO&amp;[1]!SEP</definedName>
    <definedName name="____MAY1" localSheetId="6">[2]!MAY&amp;[2]!JUN&amp;[2]!JUL&amp;[2]!AGO&amp;[2]!SEP</definedName>
    <definedName name="____MAY1" localSheetId="7">[3]!MAY&amp;[3]!JUN&amp;[3]!JUL&amp;[3]!AGO&amp;[3]!SEP</definedName>
    <definedName name="____MAY1" localSheetId="8">[1]!MAY&amp;[1]!JUN&amp;[1]!JUL&amp;[1]!AGO&amp;[1]!SEP</definedName>
    <definedName name="____MAY1" localSheetId="9">[1]!MAY&amp;[1]!JUN&amp;[1]!JUL&amp;[1]!AGO&amp;[1]!SEP</definedName>
    <definedName name="____MAY1">[1]!MAY&amp;[1]!JUN&amp;[1]!JUL&amp;[1]!AGO&amp;[1]!SEP</definedName>
    <definedName name="____MAY2" localSheetId="6">[6]edofza5!$C$22</definedName>
    <definedName name="____MAY2">[7]edofza5!$C$22</definedName>
    <definedName name="____mor2" localSheetId="0"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2" hidden="1">{"Bruto",#N/A,FALSE,"CONV3T.XLS";"Neto",#N/A,FALSE,"CONV3T.XLS";"UnoB",#N/A,FALSE,"CONV3T.XLS";"Bruto",#N/A,FALSE,"CONV4T.XLS";"Neto",#N/A,FALSE,"CONV4T.XLS";"UnoB",#N/A,FALSE,"CONV4T.XLS"}</definedName>
    <definedName name="____mor2" localSheetId="3" hidden="1">{"Bruto",#N/A,FALSE,"CONV3T.XLS";"Neto",#N/A,FALSE,"CONV3T.XLS";"UnoB",#N/A,FALSE,"CONV3T.XLS";"Bruto",#N/A,FALSE,"CONV4T.XLS";"Neto",#N/A,FALSE,"CONV4T.XLS";"UnoB",#N/A,FALSE,"CONV4T.XLS"}</definedName>
    <definedName name="____mor2" localSheetId="4" hidden="1">{"Bruto",#N/A,FALSE,"CONV3T.XLS";"Neto",#N/A,FALSE,"CONV3T.XLS";"UnoB",#N/A,FALSE,"CONV3T.XLS";"Bruto",#N/A,FALSE,"CONV4T.XLS";"Neto",#N/A,FALSE,"CONV4T.XLS";"UnoB",#N/A,FALSE,"CONV4T.XLS"}</definedName>
    <definedName name="____mor2" localSheetId="6" hidden="1">{"Bruto",#N/A,FALSE,"CONV3T.XLS";"Neto",#N/A,FALSE,"CONV3T.XLS";"UnoB",#N/A,FALSE,"CONV3T.XLS";"Bruto",#N/A,FALSE,"CONV4T.XLS";"Neto",#N/A,FALSE,"CONV4T.XLS";"UnoB",#N/A,FALSE,"CONV4T.XLS"}</definedName>
    <definedName name="____mor2" localSheetId="7" hidden="1">{"Bruto",#N/A,FALSE,"CONV3T.XLS";"Neto",#N/A,FALSE,"CONV3T.XLS";"UnoB",#N/A,FALSE,"CONV3T.XLS";"Bruto",#N/A,FALSE,"CONV4T.XLS";"Neto",#N/A,FALSE,"CONV4T.XLS";"UnoB",#N/A,FALSE,"CONV4T.XLS"}</definedName>
    <definedName name="____mor2" localSheetId="8" hidden="1">{"Bruto",#N/A,FALSE,"CONV3T.XLS";"Neto",#N/A,FALSE,"CONV3T.XLS";"UnoB",#N/A,FALSE,"CONV3T.XLS";"Bruto",#N/A,FALSE,"CONV4T.XLS";"Neto",#N/A,FALSE,"CONV4T.XLS";"UnoB",#N/A,FALSE,"CONV4T.XLS"}</definedName>
    <definedName name="____mor2" localSheetId="9"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2" hidden="1">{"Bruto",#N/A,FALSE,"CONV3T.XLS";"Neto",#N/A,FALSE,"CONV3T.XLS";"UnoB",#N/A,FALSE,"CONV3T.XLS";"Bruto",#N/A,FALSE,"CONV4T.XLS";"Neto",#N/A,FALSE,"CONV4T.XLS";"UnoB",#N/A,FALSE,"CONV4T.XLS"}</definedName>
    <definedName name="____MOR4" localSheetId="3" hidden="1">{"Bruto",#N/A,FALSE,"CONV3T.XLS";"Neto",#N/A,FALSE,"CONV3T.XLS";"UnoB",#N/A,FALSE,"CONV3T.XLS";"Bruto",#N/A,FALSE,"CONV4T.XLS";"Neto",#N/A,FALSE,"CONV4T.XLS";"UnoB",#N/A,FALSE,"CONV4T.XLS"}</definedName>
    <definedName name="____MOR4" localSheetId="4" hidden="1">{"Bruto",#N/A,FALSE,"CONV3T.XLS";"Neto",#N/A,FALSE,"CONV3T.XLS";"UnoB",#N/A,FALSE,"CONV3T.XLS";"Bruto",#N/A,FALSE,"CONV4T.XLS";"Neto",#N/A,FALSE,"CONV4T.XLS";"UnoB",#N/A,FALSE,"CONV4T.XLS"}</definedName>
    <definedName name="____MOR4" localSheetId="6" hidden="1">{"Bruto",#N/A,FALSE,"CONV3T.XLS";"Neto",#N/A,FALSE,"CONV3T.XLS";"UnoB",#N/A,FALSE,"CONV3T.XLS";"Bruto",#N/A,FALSE,"CONV4T.XLS";"Neto",#N/A,FALSE,"CONV4T.XLS";"UnoB",#N/A,FALSE,"CONV4T.XLS"}</definedName>
    <definedName name="____MOR4" localSheetId="7" hidden="1">{"Bruto",#N/A,FALSE,"CONV3T.XLS";"Neto",#N/A,FALSE,"CONV3T.XLS";"UnoB",#N/A,FALSE,"CONV3T.XLS";"Bruto",#N/A,FALSE,"CONV4T.XLS";"Neto",#N/A,FALSE,"CONV4T.XLS";"UnoB",#N/A,FALSE,"CONV4T.XLS"}</definedName>
    <definedName name="____MOR4" localSheetId="8" hidden="1">{"Bruto",#N/A,FALSE,"CONV3T.XLS";"Neto",#N/A,FALSE,"CONV3T.XLS";"UnoB",#N/A,FALSE,"CONV3T.XLS";"Bruto",#N/A,FALSE,"CONV4T.XLS";"Neto",#N/A,FALSE,"CONV4T.XLS";"UnoB",#N/A,FALSE,"CONV4T.XLS"}</definedName>
    <definedName name="____MOR4" localSheetId="9"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[1]!NOV&amp;[1]!DIC</definedName>
    <definedName name="____NOV1" localSheetId="2">[1]!NOV&amp;[1]!DIC</definedName>
    <definedName name="____NOV1" localSheetId="3">[1]!NOV&amp;[1]!DIC</definedName>
    <definedName name="____NOV1" localSheetId="4">[1]!NOV&amp;[1]!DIC</definedName>
    <definedName name="____NOV1" localSheetId="5">[1]!NOV&amp;[1]!DIC</definedName>
    <definedName name="____NOV1" localSheetId="6">[2]!NOV&amp;[2]!DIC</definedName>
    <definedName name="____NOV1" localSheetId="7">[3]!NOV&amp;[3]!DIC</definedName>
    <definedName name="____NOV1" localSheetId="8">[1]!NOV&amp;[1]!DIC</definedName>
    <definedName name="____NOV1" localSheetId="9">[1]!NOV&amp;[1]!DIC</definedName>
    <definedName name="____NOV1">[1]!NOV&amp;[1]!DIC</definedName>
    <definedName name="____NOV2" localSheetId="6">[6]edofza11!$C$43</definedName>
    <definedName name="____NOV2">[7]edofza11!$C$43</definedName>
    <definedName name="____OCT1" localSheetId="0">[1]!OCT&amp;[1]!NOV&amp;[1]!DIC</definedName>
    <definedName name="____OCT1" localSheetId="1">[1]!OCT&amp;[1]!NOV&amp;[1]!DIC</definedName>
    <definedName name="____OCT1" localSheetId="2">[1]!OCT&amp;[1]!NOV&amp;[1]!DIC</definedName>
    <definedName name="____OCT1" localSheetId="3">[1]!OCT&amp;[1]!NOV&amp;[1]!DIC</definedName>
    <definedName name="____OCT1" localSheetId="4">[1]!OCT&amp;[1]!NOV&amp;[1]!DIC</definedName>
    <definedName name="____OCT1" localSheetId="5">[1]!OCT&amp;[1]!NOV&amp;[1]!DIC</definedName>
    <definedName name="____OCT1" localSheetId="6">[2]!OCT&amp;[2]!NOV&amp;[2]!DIC</definedName>
    <definedName name="____OCT1" localSheetId="7">[3]!OCT&amp;[3]!NOV&amp;[3]!DIC</definedName>
    <definedName name="____OCT1" localSheetId="8">[1]!OCT&amp;[1]!NOV&amp;[1]!DIC</definedName>
    <definedName name="____OCT1" localSheetId="9">[1]!OCT&amp;[1]!NOV&amp;[1]!DIC</definedName>
    <definedName name="____OCT1">[1]!OCT&amp;[1]!NOV&amp;[1]!DIC</definedName>
    <definedName name="____OCT2" localSheetId="6">[6]edofza10!$C$22</definedName>
    <definedName name="____OCT2">[7]edofza10!$C$22</definedName>
    <definedName name="____pa2" localSheetId="0"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2" hidden="1">{"Bruto",#N/A,FALSE,"CONV3T.XLS";"Neto",#N/A,FALSE,"CONV3T.XLS";"UnoB",#N/A,FALSE,"CONV3T.XLS";"Bruto",#N/A,FALSE,"CONV4T.XLS";"Neto",#N/A,FALSE,"CONV4T.XLS";"UnoB",#N/A,FALSE,"CONV4T.XLS"}</definedName>
    <definedName name="____pa2" localSheetId="3" hidden="1">{"Bruto",#N/A,FALSE,"CONV3T.XLS";"Neto",#N/A,FALSE,"CONV3T.XLS";"UnoB",#N/A,FALSE,"CONV3T.XLS";"Bruto",#N/A,FALSE,"CONV4T.XLS";"Neto",#N/A,FALSE,"CONV4T.XLS";"UnoB",#N/A,FALSE,"CONV4T.XLS"}</definedName>
    <definedName name="____pa2" localSheetId="4" hidden="1">{"Bruto",#N/A,FALSE,"CONV3T.XLS";"Neto",#N/A,FALSE,"CONV3T.XLS";"UnoB",#N/A,FALSE,"CONV3T.XLS";"Bruto",#N/A,FALSE,"CONV4T.XLS";"Neto",#N/A,FALSE,"CONV4T.XLS";"UnoB",#N/A,FALSE,"CONV4T.XLS"}</definedName>
    <definedName name="____pa2" localSheetId="6" hidden="1">{"Bruto",#N/A,FALSE,"CONV3T.XLS";"Neto",#N/A,FALSE,"CONV3T.XLS";"UnoB",#N/A,FALSE,"CONV3T.XLS";"Bruto",#N/A,FALSE,"CONV4T.XLS";"Neto",#N/A,FALSE,"CONV4T.XLS";"UnoB",#N/A,FALSE,"CONV4T.XLS"}</definedName>
    <definedName name="____pa2" localSheetId="7" hidden="1">{"Bruto",#N/A,FALSE,"CONV3T.XLS";"Neto",#N/A,FALSE,"CONV3T.XLS";"UnoB",#N/A,FALSE,"CONV3T.XLS";"Bruto",#N/A,FALSE,"CONV4T.XLS";"Neto",#N/A,FALSE,"CONV4T.XLS";"UnoB",#N/A,FALSE,"CONV4T.XLS"}</definedName>
    <definedName name="____pa2" localSheetId="8" hidden="1">{"Bruto",#N/A,FALSE,"CONV3T.XLS";"Neto",#N/A,FALSE,"CONV3T.XLS";"UnoB",#N/A,FALSE,"CONV3T.XLS";"Bruto",#N/A,FALSE,"CONV4T.XLS";"Neto",#N/A,FALSE,"CONV4T.XLS";"UnoB",#N/A,FALSE,"CONV4T.XLS"}</definedName>
    <definedName name="____pa2" localSheetId="9"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2" hidden="1">{"Bruto",#N/A,FALSE,"CONV3T.XLS";"Neto",#N/A,FALSE,"CONV3T.XLS";"UnoB",#N/A,FALSE,"CONV3T.XLS";"Bruto",#N/A,FALSE,"CONV4T.XLS";"Neto",#N/A,FALSE,"CONV4T.XLS";"UnoB",#N/A,FALSE,"CONV4T.XLS"}</definedName>
    <definedName name="____PAJ4" localSheetId="3" hidden="1">{"Bruto",#N/A,FALSE,"CONV3T.XLS";"Neto",#N/A,FALSE,"CONV3T.XLS";"UnoB",#N/A,FALSE,"CONV3T.XLS";"Bruto",#N/A,FALSE,"CONV4T.XLS";"Neto",#N/A,FALSE,"CONV4T.XLS";"UnoB",#N/A,FALSE,"CONV4T.XLS"}</definedName>
    <definedName name="____PAJ4" localSheetId="4" hidden="1">{"Bruto",#N/A,FALSE,"CONV3T.XLS";"Neto",#N/A,FALSE,"CONV3T.XLS";"UnoB",#N/A,FALSE,"CONV3T.XLS";"Bruto",#N/A,FALSE,"CONV4T.XLS";"Neto",#N/A,FALSE,"CONV4T.XLS";"UnoB",#N/A,FALSE,"CONV4T.XLS"}</definedName>
    <definedName name="____PAJ4" localSheetId="6" hidden="1">{"Bruto",#N/A,FALSE,"CONV3T.XLS";"Neto",#N/A,FALSE,"CONV3T.XLS";"UnoB",#N/A,FALSE,"CONV3T.XLS";"Bruto",#N/A,FALSE,"CONV4T.XLS";"Neto",#N/A,FALSE,"CONV4T.XLS";"UnoB",#N/A,FALSE,"CONV4T.XLS"}</definedName>
    <definedName name="____PAJ4" localSheetId="7" hidden="1">{"Bruto",#N/A,FALSE,"CONV3T.XLS";"Neto",#N/A,FALSE,"CONV3T.XLS";"UnoB",#N/A,FALSE,"CONV3T.XLS";"Bruto",#N/A,FALSE,"CONV4T.XLS";"Neto",#N/A,FALSE,"CONV4T.XLS";"UnoB",#N/A,FALSE,"CONV4T.XLS"}</definedName>
    <definedName name="____PAJ4" localSheetId="8" hidden="1">{"Bruto",#N/A,FALSE,"CONV3T.XLS";"Neto",#N/A,FALSE,"CONV3T.XLS";"UnoB",#N/A,FALSE,"CONV3T.XLS";"Bruto",#N/A,FALSE,"CONV4T.XLS";"Neto",#N/A,FALSE,"CONV4T.XLS";"UnoB",#N/A,FALSE,"CONV4T.XLS"}</definedName>
    <definedName name="____PAJ4" localSheetId="9"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0">#REF!</definedName>
    <definedName name="____PEM96" localSheetId="1">#REF!</definedName>
    <definedName name="____PEM96" localSheetId="2">#REF!</definedName>
    <definedName name="____PEM96" localSheetId="3">#REF!</definedName>
    <definedName name="____PEM96" localSheetId="4">#REF!</definedName>
    <definedName name="____PEM96" localSheetId="6">#REF!</definedName>
    <definedName name="____PEM96" localSheetId="7">#REF!</definedName>
    <definedName name="____PEM96" localSheetId="8">#REF!</definedName>
    <definedName name="____PEM96" localSheetId="9">#REF!</definedName>
    <definedName name="____PEM96">#REF!</definedName>
    <definedName name="____PIB08" localSheetId="0">#REF!</definedName>
    <definedName name="____PIB08" localSheetId="1">#REF!</definedName>
    <definedName name="____PIB08" localSheetId="2">#REF!</definedName>
    <definedName name="____PIB08" localSheetId="3">#REF!</definedName>
    <definedName name="____PIB08" localSheetId="4">#REF!</definedName>
    <definedName name="____PIB08" localSheetId="6">#REF!</definedName>
    <definedName name="____PIB08" localSheetId="7">#REF!</definedName>
    <definedName name="____PIB08" localSheetId="8">#REF!</definedName>
    <definedName name="____PIB08" localSheetId="9">#REF!</definedName>
    <definedName name="____PIB08">#REF!</definedName>
    <definedName name="____PIP96" localSheetId="0">#REF!</definedName>
    <definedName name="____PIP96" localSheetId="1">#REF!</definedName>
    <definedName name="____PIP96" localSheetId="2">#REF!</definedName>
    <definedName name="____PIP96" localSheetId="3">#REF!</definedName>
    <definedName name="____PIP96" localSheetId="4">#REF!</definedName>
    <definedName name="____PIP96" localSheetId="6">#REF!</definedName>
    <definedName name="____PIP96" localSheetId="7">#REF!</definedName>
    <definedName name="____PIP96" localSheetId="8">#REF!</definedName>
    <definedName name="____PIP96" localSheetId="9">#REF!</definedName>
    <definedName name="____PIP96">#REF!</definedName>
    <definedName name="____SEP1" localSheetId="0">[1]!SEP&amp;[1]!OCT&amp;[1]!NOV&amp;[1]!DIC</definedName>
    <definedName name="____SEP1" localSheetId="1">[1]!SEP&amp;[1]!OCT&amp;[1]!NOV&amp;[1]!DIC</definedName>
    <definedName name="____SEP1" localSheetId="2">[1]!SEP&amp;[1]!OCT&amp;[1]!NOV&amp;[1]!DIC</definedName>
    <definedName name="____SEP1" localSheetId="3">[1]!SEP&amp;[1]!OCT&amp;[1]!NOV&amp;[1]!DIC</definedName>
    <definedName name="____SEP1" localSheetId="4">[1]!SEP&amp;[1]!OCT&amp;[1]!NOV&amp;[1]!DIC</definedName>
    <definedName name="____SEP1" localSheetId="5">[1]!SEP&amp;[1]!OCT&amp;[1]!NOV&amp;[1]!DIC</definedName>
    <definedName name="____SEP1" localSheetId="6">[2]!SEP&amp;[2]!OCT&amp;[2]!NOV&amp;[2]!DIC</definedName>
    <definedName name="____SEP1" localSheetId="7">[3]!SEP&amp;[3]!OCT&amp;[3]!NOV&amp;[3]!DIC</definedName>
    <definedName name="____SEP1" localSheetId="8">[1]!SEP&amp;[1]!OCT&amp;[1]!NOV&amp;[1]!DIC</definedName>
    <definedName name="____SEP1" localSheetId="9">[1]!SEP&amp;[1]!OCT&amp;[1]!NOV&amp;[1]!DIC</definedName>
    <definedName name="____SEP1">[1]!SEP&amp;[1]!OCT&amp;[1]!NOV&amp;[1]!DIC</definedName>
    <definedName name="____SEP2" localSheetId="6">[6]edofza9!$C$22</definedName>
    <definedName name="____SEP2">[7]edofza9!$C$22</definedName>
    <definedName name="____smg97">'[8]Premisa macro'!$E$4</definedName>
    <definedName name="____syt03" localSheetId="0">#REF!</definedName>
    <definedName name="____syt03" localSheetId="1">#REF!</definedName>
    <definedName name="____syt03" localSheetId="2">#REF!</definedName>
    <definedName name="____syt03" localSheetId="3">#REF!</definedName>
    <definedName name="____syt03" localSheetId="4">#REF!</definedName>
    <definedName name="____syt03" localSheetId="6">#REF!</definedName>
    <definedName name="____syt03" localSheetId="7">#REF!</definedName>
    <definedName name="____syt03" localSheetId="8">#REF!</definedName>
    <definedName name="____syt03" localSheetId="9">#REF!</definedName>
    <definedName name="____syt03">#REF!</definedName>
    <definedName name="____TDC2001">'[9]Tipos de Cambio'!$C$4</definedName>
    <definedName name="____tul2" localSheetId="0"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2" hidden="1">{"Bruto",#N/A,FALSE,"CONV3T.XLS";"Neto",#N/A,FALSE,"CONV3T.XLS";"UnoB",#N/A,FALSE,"CONV3T.XLS";"Bruto",#N/A,FALSE,"CONV4T.XLS";"Neto",#N/A,FALSE,"CONV4T.XLS";"UnoB",#N/A,FALSE,"CONV4T.XLS"}</definedName>
    <definedName name="____tul2" localSheetId="3" hidden="1">{"Bruto",#N/A,FALSE,"CONV3T.XLS";"Neto",#N/A,FALSE,"CONV3T.XLS";"UnoB",#N/A,FALSE,"CONV3T.XLS";"Bruto",#N/A,FALSE,"CONV4T.XLS";"Neto",#N/A,FALSE,"CONV4T.XLS";"UnoB",#N/A,FALSE,"CONV4T.XLS"}</definedName>
    <definedName name="____tul2" localSheetId="4" hidden="1">{"Bruto",#N/A,FALSE,"CONV3T.XLS";"Neto",#N/A,FALSE,"CONV3T.XLS";"UnoB",#N/A,FALSE,"CONV3T.XLS";"Bruto",#N/A,FALSE,"CONV4T.XLS";"Neto",#N/A,FALSE,"CONV4T.XLS";"UnoB",#N/A,FALSE,"CONV4T.XLS"}</definedName>
    <definedName name="____tul2" localSheetId="6" hidden="1">{"Bruto",#N/A,FALSE,"CONV3T.XLS";"Neto",#N/A,FALSE,"CONV3T.XLS";"UnoB",#N/A,FALSE,"CONV3T.XLS";"Bruto",#N/A,FALSE,"CONV4T.XLS";"Neto",#N/A,FALSE,"CONV4T.XLS";"UnoB",#N/A,FALSE,"CONV4T.XLS"}</definedName>
    <definedName name="____tul2" localSheetId="7" hidden="1">{"Bruto",#N/A,FALSE,"CONV3T.XLS";"Neto",#N/A,FALSE,"CONV3T.XLS";"UnoB",#N/A,FALSE,"CONV3T.XLS";"Bruto",#N/A,FALSE,"CONV4T.XLS";"Neto",#N/A,FALSE,"CONV4T.XLS";"UnoB",#N/A,FALSE,"CONV4T.XLS"}</definedName>
    <definedName name="____tul2" localSheetId="8" hidden="1">{"Bruto",#N/A,FALSE,"CONV3T.XLS";"Neto",#N/A,FALSE,"CONV3T.XLS";"UnoB",#N/A,FALSE,"CONV3T.XLS";"Bruto",#N/A,FALSE,"CONV4T.XLS";"Neto",#N/A,FALSE,"CONV4T.XLS";"UnoB",#N/A,FALSE,"CONV4T.XLS"}</definedName>
    <definedName name="____tul2" localSheetId="9"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2" hidden="1">{"Bruto",#N/A,FALSE,"CONV3T.XLS";"Neto",#N/A,FALSE,"CONV3T.XLS";"UnoB",#N/A,FALSE,"CONV3T.XLS";"Bruto",#N/A,FALSE,"CONV4T.XLS";"Neto",#N/A,FALSE,"CONV4T.XLS";"UnoB",#N/A,FALSE,"CONV4T.XLS"}</definedName>
    <definedName name="____TUL4" localSheetId="3" hidden="1">{"Bruto",#N/A,FALSE,"CONV3T.XLS";"Neto",#N/A,FALSE,"CONV3T.XLS";"UnoB",#N/A,FALSE,"CONV3T.XLS";"Bruto",#N/A,FALSE,"CONV4T.XLS";"Neto",#N/A,FALSE,"CONV4T.XLS";"UnoB",#N/A,FALSE,"CONV4T.XLS"}</definedName>
    <definedName name="____TUL4" localSheetId="4" hidden="1">{"Bruto",#N/A,FALSE,"CONV3T.XLS";"Neto",#N/A,FALSE,"CONV3T.XLS";"UnoB",#N/A,FALSE,"CONV3T.XLS";"Bruto",#N/A,FALSE,"CONV4T.XLS";"Neto",#N/A,FALSE,"CONV4T.XLS";"UnoB",#N/A,FALSE,"CONV4T.XLS"}</definedName>
    <definedName name="____TUL4" localSheetId="6" hidden="1">{"Bruto",#N/A,FALSE,"CONV3T.XLS";"Neto",#N/A,FALSE,"CONV3T.XLS";"UnoB",#N/A,FALSE,"CONV3T.XLS";"Bruto",#N/A,FALSE,"CONV4T.XLS";"Neto",#N/A,FALSE,"CONV4T.XLS";"UnoB",#N/A,FALSE,"CONV4T.XLS"}</definedName>
    <definedName name="____TUL4" localSheetId="7" hidden="1">{"Bruto",#N/A,FALSE,"CONV3T.XLS";"Neto",#N/A,FALSE,"CONV3T.XLS";"UnoB",#N/A,FALSE,"CONV3T.XLS";"Bruto",#N/A,FALSE,"CONV4T.XLS";"Neto",#N/A,FALSE,"CONV4T.XLS";"UnoB",#N/A,FALSE,"CONV4T.XLS"}</definedName>
    <definedName name="____TUL4" localSheetId="8" hidden="1">{"Bruto",#N/A,FALSE,"CONV3T.XLS";"Neto",#N/A,FALSE,"CONV3T.XLS";"UnoB",#N/A,FALSE,"CONV3T.XLS";"Bruto",#N/A,FALSE,"CONV4T.XLS";"Neto",#N/A,FALSE,"CONV4T.XLS";"UnoB",#N/A,FALSE,"CONV4T.XLS"}</definedName>
    <definedName name="____TUL4" localSheetId="9"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2" hidden="1">{"Bruto",#N/A,FALSE,"CONV3T.XLS";"Neto",#N/A,FALSE,"CONV3T.XLS";"UnoB",#N/A,FALSE,"CONV3T.XLS";"Bruto",#N/A,FALSE,"CONV4T.XLS";"Neto",#N/A,FALSE,"CONV4T.XLS";"UnoB",#N/A,FALSE,"CONV4T.XLS"}</definedName>
    <definedName name="____WRN4444" localSheetId="3" hidden="1">{"Bruto",#N/A,FALSE,"CONV3T.XLS";"Neto",#N/A,FALSE,"CONV3T.XLS";"UnoB",#N/A,FALSE,"CONV3T.XLS";"Bruto",#N/A,FALSE,"CONV4T.XLS";"Neto",#N/A,FALSE,"CONV4T.XLS";"UnoB",#N/A,FALSE,"CONV4T.XLS"}</definedName>
    <definedName name="____WRN4444" localSheetId="4" hidden="1">{"Bruto",#N/A,FALSE,"CONV3T.XLS";"Neto",#N/A,FALSE,"CONV3T.XLS";"UnoB",#N/A,FALSE,"CONV3T.XLS";"Bruto",#N/A,FALSE,"CONV4T.XLS";"Neto",#N/A,FALSE,"CONV4T.XLS";"UnoB",#N/A,FALSE,"CONV4T.XLS"}</definedName>
    <definedName name="____WRN4444" localSheetId="6" hidden="1">{"Bruto",#N/A,FALSE,"CONV3T.XLS";"Neto",#N/A,FALSE,"CONV3T.XLS";"UnoB",#N/A,FALSE,"CONV3T.XLS";"Bruto",#N/A,FALSE,"CONV4T.XLS";"Neto",#N/A,FALSE,"CONV4T.XLS";"UnoB",#N/A,FALSE,"CONV4T.XLS"}</definedName>
    <definedName name="____WRN4444" localSheetId="7" hidden="1">{"Bruto",#N/A,FALSE,"CONV3T.XLS";"Neto",#N/A,FALSE,"CONV3T.XLS";"UnoB",#N/A,FALSE,"CONV3T.XLS";"Bruto",#N/A,FALSE,"CONV4T.XLS";"Neto",#N/A,FALSE,"CONV4T.XLS";"UnoB",#N/A,FALSE,"CONV4T.XLS"}</definedName>
    <definedName name="____WRN4444" localSheetId="8" hidden="1">{"Bruto",#N/A,FALSE,"CONV3T.XLS";"Neto",#N/A,FALSE,"CONV3T.XLS";"UnoB",#N/A,FALSE,"CONV3T.XLS";"Bruto",#N/A,FALSE,"CONV4T.XLS";"Neto",#N/A,FALSE,"CONV4T.XLS";"UnoB",#N/A,FALSE,"CONV4T.XLS"}</definedName>
    <definedName name="____WRN4444" localSheetId="9"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[10]!ABR&amp;[10]!MAY&amp;[10]!JUN&amp;[10]!JUL&amp;[10]!AGO&amp;[10]!SEP</definedName>
    <definedName name="___ABR2" localSheetId="6">[6]edofza4!$C$22</definedName>
    <definedName name="___ABR2">[7]edofza4!$C$22</definedName>
    <definedName name="___AGO1">[10]!AGO&amp;[10]!SEP&amp;[10]!OCT&amp;[10]!NOV&amp;[10]!DIC</definedName>
    <definedName name="___AGO2" localSheetId="6">[6]edofza8!$C$22</definedName>
    <definedName name="___AGO2">[7]edofza8!$C$22</definedName>
    <definedName name="___ASA96" localSheetId="0">#REF!</definedName>
    <definedName name="___ASA96" localSheetId="1">#REF!</definedName>
    <definedName name="___ASA96" localSheetId="2">#REF!</definedName>
    <definedName name="___ASA96" localSheetId="3">#REF!</definedName>
    <definedName name="___ASA96" localSheetId="4">#REF!</definedName>
    <definedName name="___ASA96" localSheetId="6">#REF!</definedName>
    <definedName name="___ASA96" localSheetId="7">#REF!</definedName>
    <definedName name="___ASA96" localSheetId="8">#REF!</definedName>
    <definedName name="___ASA96" localSheetId="9">#REF!</definedName>
    <definedName name="___ASA96">#REF!</definedName>
    <definedName name="___cad179" localSheetId="0">'[4]Mod Eco Controlados 99'!#REF!</definedName>
    <definedName name="___cad179" localSheetId="1">'[4]Mod Eco Controlados 99'!#REF!</definedName>
    <definedName name="___cad179" localSheetId="2">'[4]Mod Eco Controlados 99'!#REF!</definedName>
    <definedName name="___cad179" localSheetId="3">'[4]Mod Eco Controlados 99'!#REF!</definedName>
    <definedName name="___cad179" localSheetId="4">'[4]Mod Eco Controlados 99'!#REF!</definedName>
    <definedName name="___cad179" localSheetId="6">'[4]Mod Eco Controlados 99'!#REF!</definedName>
    <definedName name="___cad179" localSheetId="7">'[4]Mod Eco Controlados 99'!#REF!</definedName>
    <definedName name="___cad179" localSheetId="8">'[4]Mod Eco Controlados 99'!#REF!</definedName>
    <definedName name="___cad179" localSheetId="9">'[4]Mod Eco Controlados 99'!#REF!</definedName>
    <definedName name="___cad179">'[4]Mod Eco Controlados 99'!#REF!</definedName>
    <definedName name="___CAN2" localSheetId="0"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2" hidden="1">{"Bruto",#N/A,FALSE,"CONV3T.XLS";"Neto",#N/A,FALSE,"CONV3T.XLS";"UnoB",#N/A,FALSE,"CONV3T.XLS";"Bruto",#N/A,FALSE,"CONV4T.XLS";"Neto",#N/A,FALSE,"CONV4T.XLS";"UnoB",#N/A,FALSE,"CONV4T.XLS"}</definedName>
    <definedName name="___CAN2" localSheetId="3" hidden="1">{"Bruto",#N/A,FALSE,"CONV3T.XLS";"Neto",#N/A,FALSE,"CONV3T.XLS";"UnoB",#N/A,FALSE,"CONV3T.XLS";"Bruto",#N/A,FALSE,"CONV4T.XLS";"Neto",#N/A,FALSE,"CONV4T.XLS";"UnoB",#N/A,FALSE,"CONV4T.XLS"}</definedName>
    <definedName name="___CAN2" localSheetId="4" hidden="1">{"Bruto",#N/A,FALSE,"CONV3T.XLS";"Neto",#N/A,FALSE,"CONV3T.XLS";"UnoB",#N/A,FALSE,"CONV3T.XLS";"Bruto",#N/A,FALSE,"CONV4T.XLS";"Neto",#N/A,FALSE,"CONV4T.XLS";"UnoB",#N/A,FALSE,"CONV4T.XLS"}</definedName>
    <definedName name="___CAN2" localSheetId="6" hidden="1">{"Bruto",#N/A,FALSE,"CONV3T.XLS";"Neto",#N/A,FALSE,"CONV3T.XLS";"UnoB",#N/A,FALSE,"CONV3T.XLS";"Bruto",#N/A,FALSE,"CONV4T.XLS";"Neto",#N/A,FALSE,"CONV4T.XLS";"UnoB",#N/A,FALSE,"CONV4T.XLS"}</definedName>
    <definedName name="___CAN2" localSheetId="7" hidden="1">{"Bruto",#N/A,FALSE,"CONV3T.XLS";"Neto",#N/A,FALSE,"CONV3T.XLS";"UnoB",#N/A,FALSE,"CONV3T.XLS";"Bruto",#N/A,FALSE,"CONV4T.XLS";"Neto",#N/A,FALSE,"CONV4T.XLS";"UnoB",#N/A,FALSE,"CONV4T.XLS"}</definedName>
    <definedName name="___CAN2" localSheetId="8" hidden="1">{"Bruto",#N/A,FALSE,"CONV3T.XLS";"Neto",#N/A,FALSE,"CONV3T.XLS";"UnoB",#N/A,FALSE,"CONV3T.XLS";"Bruto",#N/A,FALSE,"CONV4T.XLS";"Neto",#N/A,FALSE,"CONV4T.XLS";"UnoB",#N/A,FALSE,"CONV4T.XLS"}</definedName>
    <definedName name="___CAN2" localSheetId="9"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2" hidden="1">{"Bruto",#N/A,FALSE,"CONV3T.XLS";"Neto",#N/A,FALSE,"CONV3T.XLS";"UnoB",#N/A,FALSE,"CONV3T.XLS";"Bruto",#N/A,FALSE,"CONV4T.XLS";"Neto",#N/A,FALSE,"CONV4T.XLS";"UnoB",#N/A,FALSE,"CONV4T.XLS"}</definedName>
    <definedName name="___CAN4" localSheetId="3" hidden="1">{"Bruto",#N/A,FALSE,"CONV3T.XLS";"Neto",#N/A,FALSE,"CONV3T.XLS";"UnoB",#N/A,FALSE,"CONV3T.XLS";"Bruto",#N/A,FALSE,"CONV4T.XLS";"Neto",#N/A,FALSE,"CONV4T.XLS";"UnoB",#N/A,FALSE,"CONV4T.XLS"}</definedName>
    <definedName name="___CAN4" localSheetId="4" hidden="1">{"Bruto",#N/A,FALSE,"CONV3T.XLS";"Neto",#N/A,FALSE,"CONV3T.XLS";"UnoB",#N/A,FALSE,"CONV3T.XLS";"Bruto",#N/A,FALSE,"CONV4T.XLS";"Neto",#N/A,FALSE,"CONV4T.XLS";"UnoB",#N/A,FALSE,"CONV4T.XLS"}</definedName>
    <definedName name="___CAN4" localSheetId="6" hidden="1">{"Bruto",#N/A,FALSE,"CONV3T.XLS";"Neto",#N/A,FALSE,"CONV3T.XLS";"UnoB",#N/A,FALSE,"CONV3T.XLS";"Bruto",#N/A,FALSE,"CONV4T.XLS";"Neto",#N/A,FALSE,"CONV4T.XLS";"UnoB",#N/A,FALSE,"CONV4T.XLS"}</definedName>
    <definedName name="___CAN4" localSheetId="7" hidden="1">{"Bruto",#N/A,FALSE,"CONV3T.XLS";"Neto",#N/A,FALSE,"CONV3T.XLS";"UnoB",#N/A,FALSE,"CONV3T.XLS";"Bruto",#N/A,FALSE,"CONV4T.XLS";"Neto",#N/A,FALSE,"CONV4T.XLS";"UnoB",#N/A,FALSE,"CONV4T.XLS"}</definedName>
    <definedName name="___CAN4" localSheetId="8" hidden="1">{"Bruto",#N/A,FALSE,"CONV3T.XLS";"Neto",#N/A,FALSE,"CONV3T.XLS";"UnoB",#N/A,FALSE,"CONV3T.XLS";"Bruto",#N/A,FALSE,"CONV4T.XLS";"Neto",#N/A,FALSE,"CONV4T.XLS";"UnoB",#N/A,FALSE,"CONV4T.XLS"}</definedName>
    <definedName name="___CAN4" localSheetId="9"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0">#REF!</definedName>
    <definedName name="___CFD02" localSheetId="1">#REF!</definedName>
    <definedName name="___CFD02" localSheetId="2">#REF!</definedName>
    <definedName name="___CFD02" localSheetId="3">#REF!</definedName>
    <definedName name="___CFD02" localSheetId="4">#REF!</definedName>
    <definedName name="___CFD02" localSheetId="6">#REF!</definedName>
    <definedName name="___CFD02" localSheetId="7">#REF!</definedName>
    <definedName name="___CFD02" localSheetId="8">#REF!</definedName>
    <definedName name="___CFD02" localSheetId="9">#REF!</definedName>
    <definedName name="___CFD02">#REF!</definedName>
    <definedName name="___CFE96" localSheetId="0">#REF!</definedName>
    <definedName name="___CFE96" localSheetId="1">#REF!</definedName>
    <definedName name="___CFE96" localSheetId="2">#REF!</definedName>
    <definedName name="___CFE96" localSheetId="3">#REF!</definedName>
    <definedName name="___CFE96" localSheetId="4">#REF!</definedName>
    <definedName name="___CFE96" localSheetId="6">#REF!</definedName>
    <definedName name="___CFE96" localSheetId="7">#REF!</definedName>
    <definedName name="___CFE96" localSheetId="8">#REF!</definedName>
    <definedName name="___CFE96" localSheetId="9">#REF!</definedName>
    <definedName name="___CFE96">#REF!</definedName>
    <definedName name="___CON96" localSheetId="0">#REF!</definedName>
    <definedName name="___CON96" localSheetId="1">#REF!</definedName>
    <definedName name="___CON96" localSheetId="2">#REF!</definedName>
    <definedName name="___CON96" localSheetId="3">#REF!</definedName>
    <definedName name="___CON96" localSheetId="4">#REF!</definedName>
    <definedName name="___CON96" localSheetId="6">#REF!</definedName>
    <definedName name="___CON96" localSheetId="7">#REF!</definedName>
    <definedName name="___CON96" localSheetId="8">#REF!</definedName>
    <definedName name="___CON96" localSheetId="9">#REF!</definedName>
    <definedName name="___CON96">#REF!</definedName>
    <definedName name="___COR4" localSheetId="0"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2" hidden="1">{"Bruto",#N/A,FALSE,"CONV3T.XLS";"Neto",#N/A,FALSE,"CONV3T.XLS";"UnoB",#N/A,FALSE,"CONV3T.XLS";"Bruto",#N/A,FALSE,"CONV4T.XLS";"Neto",#N/A,FALSE,"CONV4T.XLS";"UnoB",#N/A,FALSE,"CONV4T.XLS"}</definedName>
    <definedName name="___COR4" localSheetId="3" hidden="1">{"Bruto",#N/A,FALSE,"CONV3T.XLS";"Neto",#N/A,FALSE,"CONV3T.XLS";"UnoB",#N/A,FALSE,"CONV3T.XLS";"Bruto",#N/A,FALSE,"CONV4T.XLS";"Neto",#N/A,FALSE,"CONV4T.XLS";"UnoB",#N/A,FALSE,"CONV4T.XLS"}</definedName>
    <definedName name="___COR4" localSheetId="4" hidden="1">{"Bruto",#N/A,FALSE,"CONV3T.XLS";"Neto",#N/A,FALSE,"CONV3T.XLS";"UnoB",#N/A,FALSE,"CONV3T.XLS";"Bruto",#N/A,FALSE,"CONV4T.XLS";"Neto",#N/A,FALSE,"CONV4T.XLS";"UnoB",#N/A,FALSE,"CONV4T.XLS"}</definedName>
    <definedName name="___COR4" localSheetId="6" hidden="1">{"Bruto",#N/A,FALSE,"CONV3T.XLS";"Neto",#N/A,FALSE,"CONV3T.XLS";"UnoB",#N/A,FALSE,"CONV3T.XLS";"Bruto",#N/A,FALSE,"CONV4T.XLS";"Neto",#N/A,FALSE,"CONV4T.XLS";"UnoB",#N/A,FALSE,"CONV4T.XLS"}</definedName>
    <definedName name="___COR4" localSheetId="7" hidden="1">{"Bruto",#N/A,FALSE,"CONV3T.XLS";"Neto",#N/A,FALSE,"CONV3T.XLS";"UnoB",#N/A,FALSE,"CONV3T.XLS";"Bruto",#N/A,FALSE,"CONV4T.XLS";"Neto",#N/A,FALSE,"CONV4T.XLS";"UnoB",#N/A,FALSE,"CONV4T.XLS"}</definedName>
    <definedName name="___COR4" localSheetId="8" hidden="1">{"Bruto",#N/A,FALSE,"CONV3T.XLS";"Neto",#N/A,FALSE,"CONV3T.XLS";"UnoB",#N/A,FALSE,"CONV3T.XLS";"Bruto",#N/A,FALSE,"CONV4T.XLS";"Neto",#N/A,FALSE,"CONV4T.XLS";"UnoB",#N/A,FALSE,"CONV4T.XLS"}</definedName>
    <definedName name="___COR4" localSheetId="9"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2" hidden="1">{"Bruto",#N/A,FALSE,"CONV3T.XLS";"Neto",#N/A,FALSE,"CONV3T.XLS";"UnoB",#N/A,FALSE,"CONV3T.XLS";"Bruto",#N/A,FALSE,"CONV4T.XLS";"Neto",#N/A,FALSE,"CONV4T.XLS";"UnoB",#N/A,FALSE,"CONV4T.XLS"}</definedName>
    <definedName name="___COS4" localSheetId="3" hidden="1">{"Bruto",#N/A,FALSE,"CONV3T.XLS";"Neto",#N/A,FALSE,"CONV3T.XLS";"UnoB",#N/A,FALSE,"CONV3T.XLS";"Bruto",#N/A,FALSE,"CONV4T.XLS";"Neto",#N/A,FALSE,"CONV4T.XLS";"UnoB",#N/A,FALSE,"CONV4T.XLS"}</definedName>
    <definedName name="___COS4" localSheetId="4" hidden="1">{"Bruto",#N/A,FALSE,"CONV3T.XLS";"Neto",#N/A,FALSE,"CONV3T.XLS";"UnoB",#N/A,FALSE,"CONV3T.XLS";"Bruto",#N/A,FALSE,"CONV4T.XLS";"Neto",#N/A,FALSE,"CONV4T.XLS";"UnoB",#N/A,FALSE,"CONV4T.XLS"}</definedName>
    <definedName name="___COS4" localSheetId="6" hidden="1">{"Bruto",#N/A,FALSE,"CONV3T.XLS";"Neto",#N/A,FALSE,"CONV3T.XLS";"UnoB",#N/A,FALSE,"CONV3T.XLS";"Bruto",#N/A,FALSE,"CONV4T.XLS";"Neto",#N/A,FALSE,"CONV4T.XLS";"UnoB",#N/A,FALSE,"CONV4T.XLS"}</definedName>
    <definedName name="___COS4" localSheetId="7" hidden="1">{"Bruto",#N/A,FALSE,"CONV3T.XLS";"Neto",#N/A,FALSE,"CONV3T.XLS";"UnoB",#N/A,FALSE,"CONV3T.XLS";"Bruto",#N/A,FALSE,"CONV4T.XLS";"Neto",#N/A,FALSE,"CONV4T.XLS";"UnoB",#N/A,FALSE,"CONV4T.XLS"}</definedName>
    <definedName name="___COS4" localSheetId="8" hidden="1">{"Bruto",#N/A,FALSE,"CONV3T.XLS";"Neto",#N/A,FALSE,"CONV3T.XLS";"UnoB",#N/A,FALSE,"CONV3T.XLS";"Bruto",#N/A,FALSE,"CONV4T.XLS";"Neto",#N/A,FALSE,"CONV4T.XLS";"UnoB",#N/A,FALSE,"CONV4T.XLS"}</definedName>
    <definedName name="___COS4" localSheetId="9"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'[8]Premisas IMSS'!$M$12</definedName>
    <definedName name="___def2">'[8]Premisas IMSS'!$M$13</definedName>
    <definedName name="___def3">'[8]Premisas IMSS'!$M$14</definedName>
    <definedName name="___def4">'[8]Premisas IMSS'!$M$15</definedName>
    <definedName name="___def5">'[8]Premisas IMSS'!$M$16</definedName>
    <definedName name="___def6">'[8]Premisas IMSS'!$M$17</definedName>
    <definedName name="___DIC2" localSheetId="6">[6]edofza12!$C$22</definedName>
    <definedName name="___DIC2">[7]edofza12!$C$22</definedName>
    <definedName name="___ee1" localSheetId="0"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2" hidden="1">{"Bruto",#N/A,FALSE,"CONV3T.XLS";"Neto",#N/A,FALSE,"CONV3T.XLS";"UnoB",#N/A,FALSE,"CONV3T.XLS";"Bruto",#N/A,FALSE,"CONV4T.XLS";"Neto",#N/A,FALSE,"CONV4T.XLS";"UnoB",#N/A,FALSE,"CONV4T.XLS"}</definedName>
    <definedName name="___ee1" localSheetId="3" hidden="1">{"Bruto",#N/A,FALSE,"CONV3T.XLS";"Neto",#N/A,FALSE,"CONV3T.XLS";"UnoB",#N/A,FALSE,"CONV3T.XLS";"Bruto",#N/A,FALSE,"CONV4T.XLS";"Neto",#N/A,FALSE,"CONV4T.XLS";"UnoB",#N/A,FALSE,"CONV4T.XLS"}</definedName>
    <definedName name="___ee1" localSheetId="4" hidden="1">{"Bruto",#N/A,FALSE,"CONV3T.XLS";"Neto",#N/A,FALSE,"CONV3T.XLS";"UnoB",#N/A,FALSE,"CONV3T.XLS";"Bruto",#N/A,FALSE,"CONV4T.XLS";"Neto",#N/A,FALSE,"CONV4T.XLS";"UnoB",#N/A,FALSE,"CONV4T.XLS"}</definedName>
    <definedName name="___ee1" localSheetId="6" hidden="1">{"Bruto",#N/A,FALSE,"CONV3T.XLS";"Neto",#N/A,FALSE,"CONV3T.XLS";"UnoB",#N/A,FALSE,"CONV3T.XLS";"Bruto",#N/A,FALSE,"CONV4T.XLS";"Neto",#N/A,FALSE,"CONV4T.XLS";"UnoB",#N/A,FALSE,"CONV4T.XLS"}</definedName>
    <definedName name="___ee1" localSheetId="7" hidden="1">{"Bruto",#N/A,FALSE,"CONV3T.XLS";"Neto",#N/A,FALSE,"CONV3T.XLS";"UnoB",#N/A,FALSE,"CONV3T.XLS";"Bruto",#N/A,FALSE,"CONV4T.XLS";"Neto",#N/A,FALSE,"CONV4T.XLS";"UnoB",#N/A,FALSE,"CONV4T.XLS"}</definedName>
    <definedName name="___ee1" localSheetId="8" hidden="1">{"Bruto",#N/A,FALSE,"CONV3T.XLS";"Neto",#N/A,FALSE,"CONV3T.XLS";"UnoB",#N/A,FALSE,"CONV3T.XLS";"Bruto",#N/A,FALSE,"CONV4T.XLS";"Neto",#N/A,FALSE,"CONV4T.XLS";"UnoB",#N/A,FALSE,"CONV4T.XLS"}</definedName>
    <definedName name="___ee1" localSheetId="9"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 localSheetId="6">[6]edofza1!$C$22</definedName>
    <definedName name="___ENE2">[7]edofza1!$C$22</definedName>
    <definedName name="___esc2" localSheetId="0"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2" hidden="1">{"Bruto",#N/A,FALSE,"CONV3T.XLS";"Neto",#N/A,FALSE,"CONV3T.XLS";"UnoB",#N/A,FALSE,"CONV3T.XLS";"Bruto",#N/A,FALSE,"CONV4T.XLS";"Neto",#N/A,FALSE,"CONV4T.XLS";"UnoB",#N/A,FALSE,"CONV4T.XLS"}</definedName>
    <definedName name="___esc2" localSheetId="3" hidden="1">{"Bruto",#N/A,FALSE,"CONV3T.XLS";"Neto",#N/A,FALSE,"CONV3T.XLS";"UnoB",#N/A,FALSE,"CONV3T.XLS";"Bruto",#N/A,FALSE,"CONV4T.XLS";"Neto",#N/A,FALSE,"CONV4T.XLS";"UnoB",#N/A,FALSE,"CONV4T.XLS"}</definedName>
    <definedName name="___esc2" localSheetId="4" hidden="1">{"Bruto",#N/A,FALSE,"CONV3T.XLS";"Neto",#N/A,FALSE,"CONV3T.XLS";"UnoB",#N/A,FALSE,"CONV3T.XLS";"Bruto",#N/A,FALSE,"CONV4T.XLS";"Neto",#N/A,FALSE,"CONV4T.XLS";"UnoB",#N/A,FALSE,"CONV4T.XLS"}</definedName>
    <definedName name="___esc2" localSheetId="6" hidden="1">{"Bruto",#N/A,FALSE,"CONV3T.XLS";"Neto",#N/A,FALSE,"CONV3T.XLS";"UnoB",#N/A,FALSE,"CONV3T.XLS";"Bruto",#N/A,FALSE,"CONV4T.XLS";"Neto",#N/A,FALSE,"CONV4T.XLS";"UnoB",#N/A,FALSE,"CONV4T.XLS"}</definedName>
    <definedName name="___esc2" localSheetId="7" hidden="1">{"Bruto",#N/A,FALSE,"CONV3T.XLS";"Neto",#N/A,FALSE,"CONV3T.XLS";"UnoB",#N/A,FALSE,"CONV3T.XLS";"Bruto",#N/A,FALSE,"CONV4T.XLS";"Neto",#N/A,FALSE,"CONV4T.XLS";"UnoB",#N/A,FALSE,"CONV4T.XLS"}</definedName>
    <definedName name="___esc2" localSheetId="8" hidden="1">{"Bruto",#N/A,FALSE,"CONV3T.XLS";"Neto",#N/A,FALSE,"CONV3T.XLS";"UnoB",#N/A,FALSE,"CONV3T.XLS";"Bruto",#N/A,FALSE,"CONV4T.XLS";"Neto",#N/A,FALSE,"CONV4T.XLS";"UnoB",#N/A,FALSE,"CONV4T.XLS"}</definedName>
    <definedName name="___esc2" localSheetId="9"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2" hidden="1">{"Bruto",#N/A,FALSE,"CONV3T.XLS";"Neto",#N/A,FALSE,"CONV3T.XLS";"UnoB",#N/A,FALSE,"CONV3T.XLS";"Bruto",#N/A,FALSE,"CONV4T.XLS";"Neto",#N/A,FALSE,"CONV4T.XLS";"UnoB",#N/A,FALSE,"CONV4T.XLS"}</definedName>
    <definedName name="___ESC4" localSheetId="3" hidden="1">{"Bruto",#N/A,FALSE,"CONV3T.XLS";"Neto",#N/A,FALSE,"CONV3T.XLS";"UnoB",#N/A,FALSE,"CONV3T.XLS";"Bruto",#N/A,FALSE,"CONV4T.XLS";"Neto",#N/A,FALSE,"CONV4T.XLS";"UnoB",#N/A,FALSE,"CONV4T.XLS"}</definedName>
    <definedName name="___ESC4" localSheetId="4" hidden="1">{"Bruto",#N/A,FALSE,"CONV3T.XLS";"Neto",#N/A,FALSE,"CONV3T.XLS";"UnoB",#N/A,FALSE,"CONV3T.XLS";"Bruto",#N/A,FALSE,"CONV4T.XLS";"Neto",#N/A,FALSE,"CONV4T.XLS";"UnoB",#N/A,FALSE,"CONV4T.XLS"}</definedName>
    <definedName name="___ESC4" localSheetId="6" hidden="1">{"Bruto",#N/A,FALSE,"CONV3T.XLS";"Neto",#N/A,FALSE,"CONV3T.XLS";"UnoB",#N/A,FALSE,"CONV3T.XLS";"Bruto",#N/A,FALSE,"CONV4T.XLS";"Neto",#N/A,FALSE,"CONV4T.XLS";"UnoB",#N/A,FALSE,"CONV4T.XLS"}</definedName>
    <definedName name="___ESC4" localSheetId="7" hidden="1">{"Bruto",#N/A,FALSE,"CONV3T.XLS";"Neto",#N/A,FALSE,"CONV3T.XLS";"UnoB",#N/A,FALSE,"CONV3T.XLS";"Bruto",#N/A,FALSE,"CONV4T.XLS";"Neto",#N/A,FALSE,"CONV4T.XLS";"UnoB",#N/A,FALSE,"CONV4T.XLS"}</definedName>
    <definedName name="___ESC4" localSheetId="8" hidden="1">{"Bruto",#N/A,FALSE,"CONV3T.XLS";"Neto",#N/A,FALSE,"CONV3T.XLS";"UnoB",#N/A,FALSE,"CONV3T.XLS";"Bruto",#N/A,FALSE,"CONV4T.XLS";"Neto",#N/A,FALSE,"CONV4T.XLS";"UnoB",#N/A,FALSE,"CONV4T.XLS"}</definedName>
    <definedName name="___ESC4" localSheetId="9"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[10]!FEB&amp;[10]!MAR&amp;[10]!ABR&amp;[10]!MAY&amp;[10]!JUN&amp;[10]!JUL</definedName>
    <definedName name="___FEB2" localSheetId="6">[6]edofza2!$C$22</definedName>
    <definedName name="___FEB2">[7]edofza2!$C$22</definedName>
    <definedName name="___JUL1">[10]!JUL&amp;[10]!AGO&amp;[10]!SEP&amp;[10]!OCT&amp;[10]!NOV</definedName>
    <definedName name="___JUL2" localSheetId="6">[6]edofza7!$C$22</definedName>
    <definedName name="___JUL2">[7]edofza7!$C$22</definedName>
    <definedName name="___JUN1">[10]!JUN&amp;[10]!JUL&amp;[10]!AGO&amp;[10]!SEP&amp;[10]!OCT</definedName>
    <definedName name="___JUN2" localSheetId="6">[6]edofza6!$C$22</definedName>
    <definedName name="___JUN2">[7]edofza6!$C$22</definedName>
    <definedName name="___MAR1">[10]!MAR&amp;[10]!ABR&amp;[10]!MAY&amp;[10]!JUN&amp;[10]!JUL&amp;[10]!AGO</definedName>
    <definedName name="___MAR2" localSheetId="6">[6]edofza3!$C$22</definedName>
    <definedName name="___MAR2">[7]edofza3!$C$22</definedName>
    <definedName name="___MAY1">[10]!MAY&amp;[10]!JUN&amp;[10]!JUL&amp;[10]!AGO&amp;[10]!SEP</definedName>
    <definedName name="___MAY2" localSheetId="6">[6]edofza5!$C$22</definedName>
    <definedName name="___MAY2">[7]edofza5!$C$22</definedName>
    <definedName name="___mor2" localSheetId="0"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2" hidden="1">{"Bruto",#N/A,FALSE,"CONV3T.XLS";"Neto",#N/A,FALSE,"CONV3T.XLS";"UnoB",#N/A,FALSE,"CONV3T.XLS";"Bruto",#N/A,FALSE,"CONV4T.XLS";"Neto",#N/A,FALSE,"CONV4T.XLS";"UnoB",#N/A,FALSE,"CONV4T.XLS"}</definedName>
    <definedName name="___mor2" localSheetId="3" hidden="1">{"Bruto",#N/A,FALSE,"CONV3T.XLS";"Neto",#N/A,FALSE,"CONV3T.XLS";"UnoB",#N/A,FALSE,"CONV3T.XLS";"Bruto",#N/A,FALSE,"CONV4T.XLS";"Neto",#N/A,FALSE,"CONV4T.XLS";"UnoB",#N/A,FALSE,"CONV4T.XLS"}</definedName>
    <definedName name="___mor2" localSheetId="4" hidden="1">{"Bruto",#N/A,FALSE,"CONV3T.XLS";"Neto",#N/A,FALSE,"CONV3T.XLS";"UnoB",#N/A,FALSE,"CONV3T.XLS";"Bruto",#N/A,FALSE,"CONV4T.XLS";"Neto",#N/A,FALSE,"CONV4T.XLS";"UnoB",#N/A,FALSE,"CONV4T.XLS"}</definedName>
    <definedName name="___mor2" localSheetId="6" hidden="1">{"Bruto",#N/A,FALSE,"CONV3T.XLS";"Neto",#N/A,FALSE,"CONV3T.XLS";"UnoB",#N/A,FALSE,"CONV3T.XLS";"Bruto",#N/A,FALSE,"CONV4T.XLS";"Neto",#N/A,FALSE,"CONV4T.XLS";"UnoB",#N/A,FALSE,"CONV4T.XLS"}</definedName>
    <definedName name="___mor2" localSheetId="7" hidden="1">{"Bruto",#N/A,FALSE,"CONV3T.XLS";"Neto",#N/A,FALSE,"CONV3T.XLS";"UnoB",#N/A,FALSE,"CONV3T.XLS";"Bruto",#N/A,FALSE,"CONV4T.XLS";"Neto",#N/A,FALSE,"CONV4T.XLS";"UnoB",#N/A,FALSE,"CONV4T.XLS"}</definedName>
    <definedName name="___mor2" localSheetId="8" hidden="1">{"Bruto",#N/A,FALSE,"CONV3T.XLS";"Neto",#N/A,FALSE,"CONV3T.XLS";"UnoB",#N/A,FALSE,"CONV3T.XLS";"Bruto",#N/A,FALSE,"CONV4T.XLS";"Neto",#N/A,FALSE,"CONV4T.XLS";"UnoB",#N/A,FALSE,"CONV4T.XLS"}</definedName>
    <definedName name="___mor2" localSheetId="9"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2" hidden="1">{"Bruto",#N/A,FALSE,"CONV3T.XLS";"Neto",#N/A,FALSE,"CONV3T.XLS";"UnoB",#N/A,FALSE,"CONV3T.XLS";"Bruto",#N/A,FALSE,"CONV4T.XLS";"Neto",#N/A,FALSE,"CONV4T.XLS";"UnoB",#N/A,FALSE,"CONV4T.XLS"}</definedName>
    <definedName name="___MOR4" localSheetId="3" hidden="1">{"Bruto",#N/A,FALSE,"CONV3T.XLS";"Neto",#N/A,FALSE,"CONV3T.XLS";"UnoB",#N/A,FALSE,"CONV3T.XLS";"Bruto",#N/A,FALSE,"CONV4T.XLS";"Neto",#N/A,FALSE,"CONV4T.XLS";"UnoB",#N/A,FALSE,"CONV4T.XLS"}</definedName>
    <definedName name="___MOR4" localSheetId="4" hidden="1">{"Bruto",#N/A,FALSE,"CONV3T.XLS";"Neto",#N/A,FALSE,"CONV3T.XLS";"UnoB",#N/A,FALSE,"CONV3T.XLS";"Bruto",#N/A,FALSE,"CONV4T.XLS";"Neto",#N/A,FALSE,"CONV4T.XLS";"UnoB",#N/A,FALSE,"CONV4T.XLS"}</definedName>
    <definedName name="___MOR4" localSheetId="6" hidden="1">{"Bruto",#N/A,FALSE,"CONV3T.XLS";"Neto",#N/A,FALSE,"CONV3T.XLS";"UnoB",#N/A,FALSE,"CONV3T.XLS";"Bruto",#N/A,FALSE,"CONV4T.XLS";"Neto",#N/A,FALSE,"CONV4T.XLS";"UnoB",#N/A,FALSE,"CONV4T.XLS"}</definedName>
    <definedName name="___MOR4" localSheetId="7" hidden="1">{"Bruto",#N/A,FALSE,"CONV3T.XLS";"Neto",#N/A,FALSE,"CONV3T.XLS";"UnoB",#N/A,FALSE,"CONV3T.XLS";"Bruto",#N/A,FALSE,"CONV4T.XLS";"Neto",#N/A,FALSE,"CONV4T.XLS";"UnoB",#N/A,FALSE,"CONV4T.XLS"}</definedName>
    <definedName name="___MOR4" localSheetId="8" hidden="1">{"Bruto",#N/A,FALSE,"CONV3T.XLS";"Neto",#N/A,FALSE,"CONV3T.XLS";"UnoB",#N/A,FALSE,"CONV3T.XLS";"Bruto",#N/A,FALSE,"CONV4T.XLS";"Neto",#N/A,FALSE,"CONV4T.XLS";"UnoB",#N/A,FALSE,"CONV4T.XLS"}</definedName>
    <definedName name="___MOR4" localSheetId="9"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[10]!NOV&amp;[10]!DIC</definedName>
    <definedName name="___NOV2" localSheetId="6">[6]edofza11!$C$43</definedName>
    <definedName name="___NOV2">[7]edofza11!$C$43</definedName>
    <definedName name="___OCT1">[10]!OCT&amp;[10]!NOV&amp;[10]!DIC</definedName>
    <definedName name="___OCT2" localSheetId="6">[6]edofza10!$C$22</definedName>
    <definedName name="___OCT2">[7]edofza10!$C$22</definedName>
    <definedName name="___pa2" localSheetId="0"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2" hidden="1">{"Bruto",#N/A,FALSE,"CONV3T.XLS";"Neto",#N/A,FALSE,"CONV3T.XLS";"UnoB",#N/A,FALSE,"CONV3T.XLS";"Bruto",#N/A,FALSE,"CONV4T.XLS";"Neto",#N/A,FALSE,"CONV4T.XLS";"UnoB",#N/A,FALSE,"CONV4T.XLS"}</definedName>
    <definedName name="___pa2" localSheetId="3" hidden="1">{"Bruto",#N/A,FALSE,"CONV3T.XLS";"Neto",#N/A,FALSE,"CONV3T.XLS";"UnoB",#N/A,FALSE,"CONV3T.XLS";"Bruto",#N/A,FALSE,"CONV4T.XLS";"Neto",#N/A,FALSE,"CONV4T.XLS";"UnoB",#N/A,FALSE,"CONV4T.XLS"}</definedName>
    <definedName name="___pa2" localSheetId="4" hidden="1">{"Bruto",#N/A,FALSE,"CONV3T.XLS";"Neto",#N/A,FALSE,"CONV3T.XLS";"UnoB",#N/A,FALSE,"CONV3T.XLS";"Bruto",#N/A,FALSE,"CONV4T.XLS";"Neto",#N/A,FALSE,"CONV4T.XLS";"UnoB",#N/A,FALSE,"CONV4T.XLS"}</definedName>
    <definedName name="___pa2" localSheetId="6" hidden="1">{"Bruto",#N/A,FALSE,"CONV3T.XLS";"Neto",#N/A,FALSE,"CONV3T.XLS";"UnoB",#N/A,FALSE,"CONV3T.XLS";"Bruto",#N/A,FALSE,"CONV4T.XLS";"Neto",#N/A,FALSE,"CONV4T.XLS";"UnoB",#N/A,FALSE,"CONV4T.XLS"}</definedName>
    <definedName name="___pa2" localSheetId="7" hidden="1">{"Bruto",#N/A,FALSE,"CONV3T.XLS";"Neto",#N/A,FALSE,"CONV3T.XLS";"UnoB",#N/A,FALSE,"CONV3T.XLS";"Bruto",#N/A,FALSE,"CONV4T.XLS";"Neto",#N/A,FALSE,"CONV4T.XLS";"UnoB",#N/A,FALSE,"CONV4T.XLS"}</definedName>
    <definedName name="___pa2" localSheetId="8" hidden="1">{"Bruto",#N/A,FALSE,"CONV3T.XLS";"Neto",#N/A,FALSE,"CONV3T.XLS";"UnoB",#N/A,FALSE,"CONV3T.XLS";"Bruto",#N/A,FALSE,"CONV4T.XLS";"Neto",#N/A,FALSE,"CONV4T.XLS";"UnoB",#N/A,FALSE,"CONV4T.XLS"}</definedName>
    <definedName name="___pa2" localSheetId="9"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2" hidden="1">{"Bruto",#N/A,FALSE,"CONV3T.XLS";"Neto",#N/A,FALSE,"CONV3T.XLS";"UnoB",#N/A,FALSE,"CONV3T.XLS";"Bruto",#N/A,FALSE,"CONV4T.XLS";"Neto",#N/A,FALSE,"CONV4T.XLS";"UnoB",#N/A,FALSE,"CONV4T.XLS"}</definedName>
    <definedName name="___PAJ4" localSheetId="3" hidden="1">{"Bruto",#N/A,FALSE,"CONV3T.XLS";"Neto",#N/A,FALSE,"CONV3T.XLS";"UnoB",#N/A,FALSE,"CONV3T.XLS";"Bruto",#N/A,FALSE,"CONV4T.XLS";"Neto",#N/A,FALSE,"CONV4T.XLS";"UnoB",#N/A,FALSE,"CONV4T.XLS"}</definedName>
    <definedName name="___PAJ4" localSheetId="4" hidden="1">{"Bruto",#N/A,FALSE,"CONV3T.XLS";"Neto",#N/A,FALSE,"CONV3T.XLS";"UnoB",#N/A,FALSE,"CONV3T.XLS";"Bruto",#N/A,FALSE,"CONV4T.XLS";"Neto",#N/A,FALSE,"CONV4T.XLS";"UnoB",#N/A,FALSE,"CONV4T.XLS"}</definedName>
    <definedName name="___PAJ4" localSheetId="6" hidden="1">{"Bruto",#N/A,FALSE,"CONV3T.XLS";"Neto",#N/A,FALSE,"CONV3T.XLS";"UnoB",#N/A,FALSE,"CONV3T.XLS";"Bruto",#N/A,FALSE,"CONV4T.XLS";"Neto",#N/A,FALSE,"CONV4T.XLS";"UnoB",#N/A,FALSE,"CONV4T.XLS"}</definedName>
    <definedName name="___PAJ4" localSheetId="7" hidden="1">{"Bruto",#N/A,FALSE,"CONV3T.XLS";"Neto",#N/A,FALSE,"CONV3T.XLS";"UnoB",#N/A,FALSE,"CONV3T.XLS";"Bruto",#N/A,FALSE,"CONV4T.XLS";"Neto",#N/A,FALSE,"CONV4T.XLS";"UnoB",#N/A,FALSE,"CONV4T.XLS"}</definedName>
    <definedName name="___PAJ4" localSheetId="8" hidden="1">{"Bruto",#N/A,FALSE,"CONV3T.XLS";"Neto",#N/A,FALSE,"CONV3T.XLS";"UnoB",#N/A,FALSE,"CONV3T.XLS";"Bruto",#N/A,FALSE,"CONV4T.XLS";"Neto",#N/A,FALSE,"CONV4T.XLS";"UnoB",#N/A,FALSE,"CONV4T.XLS"}</definedName>
    <definedName name="___PAJ4" localSheetId="9"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0">#REF!</definedName>
    <definedName name="___PEM96" localSheetId="1">#REF!</definedName>
    <definedName name="___PEM96" localSheetId="2">#REF!</definedName>
    <definedName name="___PEM96" localSheetId="3">#REF!</definedName>
    <definedName name="___PEM96" localSheetId="4">#REF!</definedName>
    <definedName name="___PEM96" localSheetId="6">#REF!</definedName>
    <definedName name="___PEM96" localSheetId="7">#REF!</definedName>
    <definedName name="___PEM96" localSheetId="8">#REF!</definedName>
    <definedName name="___PEM96" localSheetId="9">#REF!</definedName>
    <definedName name="___PEM96">#REF!</definedName>
    <definedName name="___PIB08" localSheetId="0">#REF!</definedName>
    <definedName name="___PIB08" localSheetId="1">#REF!</definedName>
    <definedName name="___PIB08" localSheetId="2">#REF!</definedName>
    <definedName name="___PIB08" localSheetId="3">#REF!</definedName>
    <definedName name="___PIB08" localSheetId="4">#REF!</definedName>
    <definedName name="___PIB08" localSheetId="6">#REF!</definedName>
    <definedName name="___PIB08" localSheetId="7">#REF!</definedName>
    <definedName name="___PIB08" localSheetId="8">#REF!</definedName>
    <definedName name="___PIB08" localSheetId="9">#REF!</definedName>
    <definedName name="___PIB08">#REF!</definedName>
    <definedName name="___PIP96" localSheetId="0">#REF!</definedName>
    <definedName name="___PIP96" localSheetId="1">#REF!</definedName>
    <definedName name="___PIP96" localSheetId="2">#REF!</definedName>
    <definedName name="___PIP96" localSheetId="3">#REF!</definedName>
    <definedName name="___PIP96" localSheetId="4">#REF!</definedName>
    <definedName name="___PIP96" localSheetId="6">#REF!</definedName>
    <definedName name="___PIP96" localSheetId="7">#REF!</definedName>
    <definedName name="___PIP96" localSheetId="8">#REF!</definedName>
    <definedName name="___PIP96" localSheetId="9">#REF!</definedName>
    <definedName name="___PIP96">#REF!</definedName>
    <definedName name="___SEP1">[10]!SEP&amp;[10]!OCT&amp;[10]!NOV&amp;[10]!DIC</definedName>
    <definedName name="___SEP2" localSheetId="6">[6]edofza9!$C$22</definedName>
    <definedName name="___SEP2">[7]edofza9!$C$22</definedName>
    <definedName name="___smg97">'[8]Premisa macro'!$E$4</definedName>
    <definedName name="___syt03" localSheetId="0">#REF!</definedName>
    <definedName name="___syt03" localSheetId="1">#REF!</definedName>
    <definedName name="___syt03" localSheetId="2">#REF!</definedName>
    <definedName name="___syt03" localSheetId="3">#REF!</definedName>
    <definedName name="___syt03" localSheetId="4">#REF!</definedName>
    <definedName name="___syt03" localSheetId="6">#REF!</definedName>
    <definedName name="___syt03" localSheetId="7">#REF!</definedName>
    <definedName name="___syt03" localSheetId="8">#REF!</definedName>
    <definedName name="___syt03" localSheetId="9">#REF!</definedName>
    <definedName name="___syt03">#REF!</definedName>
    <definedName name="___TDC2001">'[9]Tipos de Cambio'!$C$4</definedName>
    <definedName name="___tul2" localSheetId="0"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2" hidden="1">{"Bruto",#N/A,FALSE,"CONV3T.XLS";"Neto",#N/A,FALSE,"CONV3T.XLS";"UnoB",#N/A,FALSE,"CONV3T.XLS";"Bruto",#N/A,FALSE,"CONV4T.XLS";"Neto",#N/A,FALSE,"CONV4T.XLS";"UnoB",#N/A,FALSE,"CONV4T.XLS"}</definedName>
    <definedName name="___tul2" localSheetId="3" hidden="1">{"Bruto",#N/A,FALSE,"CONV3T.XLS";"Neto",#N/A,FALSE,"CONV3T.XLS";"UnoB",#N/A,FALSE,"CONV3T.XLS";"Bruto",#N/A,FALSE,"CONV4T.XLS";"Neto",#N/A,FALSE,"CONV4T.XLS";"UnoB",#N/A,FALSE,"CONV4T.XLS"}</definedName>
    <definedName name="___tul2" localSheetId="4" hidden="1">{"Bruto",#N/A,FALSE,"CONV3T.XLS";"Neto",#N/A,FALSE,"CONV3T.XLS";"UnoB",#N/A,FALSE,"CONV3T.XLS";"Bruto",#N/A,FALSE,"CONV4T.XLS";"Neto",#N/A,FALSE,"CONV4T.XLS";"UnoB",#N/A,FALSE,"CONV4T.XLS"}</definedName>
    <definedName name="___tul2" localSheetId="6" hidden="1">{"Bruto",#N/A,FALSE,"CONV3T.XLS";"Neto",#N/A,FALSE,"CONV3T.XLS";"UnoB",#N/A,FALSE,"CONV3T.XLS";"Bruto",#N/A,FALSE,"CONV4T.XLS";"Neto",#N/A,FALSE,"CONV4T.XLS";"UnoB",#N/A,FALSE,"CONV4T.XLS"}</definedName>
    <definedName name="___tul2" localSheetId="7" hidden="1">{"Bruto",#N/A,FALSE,"CONV3T.XLS";"Neto",#N/A,FALSE,"CONV3T.XLS";"UnoB",#N/A,FALSE,"CONV3T.XLS";"Bruto",#N/A,FALSE,"CONV4T.XLS";"Neto",#N/A,FALSE,"CONV4T.XLS";"UnoB",#N/A,FALSE,"CONV4T.XLS"}</definedName>
    <definedName name="___tul2" localSheetId="8" hidden="1">{"Bruto",#N/A,FALSE,"CONV3T.XLS";"Neto",#N/A,FALSE,"CONV3T.XLS";"UnoB",#N/A,FALSE,"CONV3T.XLS";"Bruto",#N/A,FALSE,"CONV4T.XLS";"Neto",#N/A,FALSE,"CONV4T.XLS";"UnoB",#N/A,FALSE,"CONV4T.XLS"}</definedName>
    <definedName name="___tul2" localSheetId="9"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2" hidden="1">{"Bruto",#N/A,FALSE,"CONV3T.XLS";"Neto",#N/A,FALSE,"CONV3T.XLS";"UnoB",#N/A,FALSE,"CONV3T.XLS";"Bruto",#N/A,FALSE,"CONV4T.XLS";"Neto",#N/A,FALSE,"CONV4T.XLS";"UnoB",#N/A,FALSE,"CONV4T.XLS"}</definedName>
    <definedName name="___TUL4" localSheetId="3" hidden="1">{"Bruto",#N/A,FALSE,"CONV3T.XLS";"Neto",#N/A,FALSE,"CONV3T.XLS";"UnoB",#N/A,FALSE,"CONV3T.XLS";"Bruto",#N/A,FALSE,"CONV4T.XLS";"Neto",#N/A,FALSE,"CONV4T.XLS";"UnoB",#N/A,FALSE,"CONV4T.XLS"}</definedName>
    <definedName name="___TUL4" localSheetId="4" hidden="1">{"Bruto",#N/A,FALSE,"CONV3T.XLS";"Neto",#N/A,FALSE,"CONV3T.XLS";"UnoB",#N/A,FALSE,"CONV3T.XLS";"Bruto",#N/A,FALSE,"CONV4T.XLS";"Neto",#N/A,FALSE,"CONV4T.XLS";"UnoB",#N/A,FALSE,"CONV4T.XLS"}</definedName>
    <definedName name="___TUL4" localSheetId="6" hidden="1">{"Bruto",#N/A,FALSE,"CONV3T.XLS";"Neto",#N/A,FALSE,"CONV3T.XLS";"UnoB",#N/A,FALSE,"CONV3T.XLS";"Bruto",#N/A,FALSE,"CONV4T.XLS";"Neto",#N/A,FALSE,"CONV4T.XLS";"UnoB",#N/A,FALSE,"CONV4T.XLS"}</definedName>
    <definedName name="___TUL4" localSheetId="7" hidden="1">{"Bruto",#N/A,FALSE,"CONV3T.XLS";"Neto",#N/A,FALSE,"CONV3T.XLS";"UnoB",#N/A,FALSE,"CONV3T.XLS";"Bruto",#N/A,FALSE,"CONV4T.XLS";"Neto",#N/A,FALSE,"CONV4T.XLS";"UnoB",#N/A,FALSE,"CONV4T.XLS"}</definedName>
    <definedName name="___TUL4" localSheetId="8" hidden="1">{"Bruto",#N/A,FALSE,"CONV3T.XLS";"Neto",#N/A,FALSE,"CONV3T.XLS";"UnoB",#N/A,FALSE,"CONV3T.XLS";"Bruto",#N/A,FALSE,"CONV4T.XLS";"Neto",#N/A,FALSE,"CONV4T.XLS";"UnoB",#N/A,FALSE,"CONV4T.XLS"}</definedName>
    <definedName name="___TUL4" localSheetId="9"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2" hidden="1">{"Bruto",#N/A,FALSE,"CONV3T.XLS";"Neto",#N/A,FALSE,"CONV3T.XLS";"UnoB",#N/A,FALSE,"CONV3T.XLS";"Bruto",#N/A,FALSE,"CONV4T.XLS";"Neto",#N/A,FALSE,"CONV4T.XLS";"UnoB",#N/A,FALSE,"CONV4T.XLS"}</definedName>
    <definedName name="___WRN4444" localSheetId="3" hidden="1">{"Bruto",#N/A,FALSE,"CONV3T.XLS";"Neto",#N/A,FALSE,"CONV3T.XLS";"UnoB",#N/A,FALSE,"CONV3T.XLS";"Bruto",#N/A,FALSE,"CONV4T.XLS";"Neto",#N/A,FALSE,"CONV4T.XLS";"UnoB",#N/A,FALSE,"CONV4T.XLS"}</definedName>
    <definedName name="___WRN4444" localSheetId="4" hidden="1">{"Bruto",#N/A,FALSE,"CONV3T.XLS";"Neto",#N/A,FALSE,"CONV3T.XLS";"UnoB",#N/A,FALSE,"CONV3T.XLS";"Bruto",#N/A,FALSE,"CONV4T.XLS";"Neto",#N/A,FALSE,"CONV4T.XLS";"UnoB",#N/A,FALSE,"CONV4T.XLS"}</definedName>
    <definedName name="___WRN4444" localSheetId="6" hidden="1">{"Bruto",#N/A,FALSE,"CONV3T.XLS";"Neto",#N/A,FALSE,"CONV3T.XLS";"UnoB",#N/A,FALSE,"CONV3T.XLS";"Bruto",#N/A,FALSE,"CONV4T.XLS";"Neto",#N/A,FALSE,"CONV4T.XLS";"UnoB",#N/A,FALSE,"CONV4T.XLS"}</definedName>
    <definedName name="___WRN4444" localSheetId="7" hidden="1">{"Bruto",#N/A,FALSE,"CONV3T.XLS";"Neto",#N/A,FALSE,"CONV3T.XLS";"UnoB",#N/A,FALSE,"CONV3T.XLS";"Bruto",#N/A,FALSE,"CONV4T.XLS";"Neto",#N/A,FALSE,"CONV4T.XLS";"UnoB",#N/A,FALSE,"CONV4T.XLS"}</definedName>
    <definedName name="___WRN4444" localSheetId="8" hidden="1">{"Bruto",#N/A,FALSE,"CONV3T.XLS";"Neto",#N/A,FALSE,"CONV3T.XLS";"UnoB",#N/A,FALSE,"CONV3T.XLS";"Bruto",#N/A,FALSE,"CONV4T.XLS";"Neto",#N/A,FALSE,"CONV4T.XLS";"UnoB",#N/A,FALSE,"CONV4T.XLS"}</definedName>
    <definedName name="___WRN4444" localSheetId="9"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[10]!ABR&amp;[10]!MAY&amp;[10]!JUN&amp;[10]!JUL&amp;[10]!AGO&amp;[10]!SEP</definedName>
    <definedName name="__ABR2" localSheetId="6">[6]edofza4!$C$22</definedName>
    <definedName name="__ABR2">[7]edofza4!$C$22</definedName>
    <definedName name="__AGO1" localSheetId="0">[1]!AGO&amp;[1]!SEP&amp;[1]!OCT&amp;[1]!NOV&amp;[1]!DIC</definedName>
    <definedName name="__AGO1" localSheetId="1">[1]!AGO&amp;[1]!SEP&amp;[1]!OCT&amp;[1]!NOV&amp;[1]!DIC</definedName>
    <definedName name="__AGO1" localSheetId="2">[1]!AGO&amp;[1]!SEP&amp;[1]!OCT&amp;[1]!NOV&amp;[1]!DIC</definedName>
    <definedName name="__AGO1" localSheetId="3">[1]!AGO&amp;[1]!SEP&amp;[1]!OCT&amp;[1]!NOV&amp;[1]!DIC</definedName>
    <definedName name="__AGO1" localSheetId="4">[1]!AGO&amp;[1]!SEP&amp;[1]!OCT&amp;[1]!NOV&amp;[1]!DIC</definedName>
    <definedName name="__AGO1" localSheetId="5">[1]!AGO&amp;[1]!SEP&amp;[1]!OCT&amp;[1]!NOV&amp;[1]!DIC</definedName>
    <definedName name="__AGO1" localSheetId="6">[2]!AGO&amp;[2]!SEP&amp;[2]!OCT&amp;[2]!NOV&amp;[2]!DIC</definedName>
    <definedName name="__AGO1" localSheetId="7">[3]!AGO&amp;[3]!SEP&amp;[3]!OCT&amp;[3]!NOV&amp;[3]!DIC</definedName>
    <definedName name="__AGO1" localSheetId="8">[1]!AGO&amp;[1]!SEP&amp;[1]!OCT&amp;[1]!NOV&amp;[1]!DIC</definedName>
    <definedName name="__AGO1" localSheetId="9">[1]!AGO&amp;[1]!SEP&amp;[1]!OCT&amp;[1]!NOV&amp;[1]!DIC</definedName>
    <definedName name="__AGO1">[1]!AGO&amp;[1]!SEP&amp;[1]!OCT&amp;[1]!NOV&amp;[1]!DIC</definedName>
    <definedName name="__AGO2" localSheetId="6">[6]edofza8!$C$22</definedName>
    <definedName name="__AGO2">[7]edofza8!$C$22</definedName>
    <definedName name="__ASA96" localSheetId="0">#REF!</definedName>
    <definedName name="__ASA96" localSheetId="1">#REF!</definedName>
    <definedName name="__ASA96" localSheetId="2">#REF!</definedName>
    <definedName name="__ASA96" localSheetId="3">#REF!</definedName>
    <definedName name="__ASA96" localSheetId="4">#REF!</definedName>
    <definedName name="__ASA96" localSheetId="6">#REF!</definedName>
    <definedName name="__ASA96" localSheetId="7">#REF!</definedName>
    <definedName name="__ASA96" localSheetId="8">#REF!</definedName>
    <definedName name="__ASA96" localSheetId="9">#REF!</definedName>
    <definedName name="__ASA96">#REF!</definedName>
    <definedName name="__cad179" localSheetId="0">'[4]Mod Eco Controlados 99'!#REF!</definedName>
    <definedName name="__cad179" localSheetId="1">'[4]Mod Eco Controlados 99'!#REF!</definedName>
    <definedName name="__cad179" localSheetId="2">'[4]Mod Eco Controlados 99'!#REF!</definedName>
    <definedName name="__cad179" localSheetId="3">'[4]Mod Eco Controlados 99'!#REF!</definedName>
    <definedName name="__cad179" localSheetId="4">'[4]Mod Eco Controlados 99'!#REF!</definedName>
    <definedName name="__cad179" localSheetId="6">'[4]Mod Eco Controlados 99'!#REF!</definedName>
    <definedName name="__cad179" localSheetId="7">'[4]Mod Eco Controlados 99'!#REF!</definedName>
    <definedName name="__cad179" localSheetId="8">'[4]Mod Eco Controlados 99'!#REF!</definedName>
    <definedName name="__cad179" localSheetId="9">'[4]Mod Eco Controlados 99'!#REF!</definedName>
    <definedName name="__cad179">'[4]Mod Eco Controlados 99'!#REF!</definedName>
    <definedName name="__CAN2" localSheetId="0"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2"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4" hidden="1">{"Bruto",#N/A,FALSE,"CONV3T.XLS";"Neto",#N/A,FALSE,"CONV3T.XLS";"UnoB",#N/A,FALSE,"CONV3T.XLS";"Bruto",#N/A,FALSE,"CONV4T.XLS";"Neto",#N/A,FALSE,"CONV4T.XLS";"UnoB",#N/A,FALSE,"CONV4T.XLS"}</definedName>
    <definedName name="__CAN2" localSheetId="5"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8"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2"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4" hidden="1">{"Bruto",#N/A,FALSE,"CONV3T.XLS";"Neto",#N/A,FALSE,"CONV3T.XLS";"UnoB",#N/A,FALSE,"CONV3T.XLS";"Bruto",#N/A,FALSE,"CONV4T.XLS";"Neto",#N/A,FALSE,"CONV4T.XLS";"UnoB",#N/A,FALSE,"CONV4T.XLS"}</definedName>
    <definedName name="__CAN4" localSheetId="5"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8"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0">#REF!</definedName>
    <definedName name="__CFD02" localSheetId="1">#REF!</definedName>
    <definedName name="__CFD02" localSheetId="2">#REF!</definedName>
    <definedName name="__CFD02" localSheetId="3">#REF!</definedName>
    <definedName name="__CFD02" localSheetId="4">#REF!</definedName>
    <definedName name="__CFD02" localSheetId="6">#REF!</definedName>
    <definedName name="__CFD02" localSheetId="7">#REF!</definedName>
    <definedName name="__CFD02" localSheetId="8">#REF!</definedName>
    <definedName name="__CFD02" localSheetId="9">#REF!</definedName>
    <definedName name="__CFD02">#REF!</definedName>
    <definedName name="__CFE96" localSheetId="0">#REF!</definedName>
    <definedName name="__CFE96" localSheetId="1">#REF!</definedName>
    <definedName name="__CFE96" localSheetId="2">#REF!</definedName>
    <definedName name="__CFE96" localSheetId="3">#REF!</definedName>
    <definedName name="__CFE96" localSheetId="4">#REF!</definedName>
    <definedName name="__CFE96" localSheetId="6">#REF!</definedName>
    <definedName name="__CFE96" localSheetId="7">#REF!</definedName>
    <definedName name="__CFE96" localSheetId="8">#REF!</definedName>
    <definedName name="__CFE96" localSheetId="9">#REF!</definedName>
    <definedName name="__CFE96">#REF!</definedName>
    <definedName name="__CON96" localSheetId="0">#REF!</definedName>
    <definedName name="__CON96" localSheetId="1">#REF!</definedName>
    <definedName name="__CON96" localSheetId="2">#REF!</definedName>
    <definedName name="__CON96" localSheetId="3">#REF!</definedName>
    <definedName name="__CON96" localSheetId="4">#REF!</definedName>
    <definedName name="__CON96" localSheetId="6">#REF!</definedName>
    <definedName name="__CON96" localSheetId="7">#REF!</definedName>
    <definedName name="__CON96" localSheetId="8">#REF!</definedName>
    <definedName name="__CON96" localSheetId="9">#REF!</definedName>
    <definedName name="__CON96">#REF!</definedName>
    <definedName name="__COR4" localSheetId="0"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2"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4" hidden="1">{"Bruto",#N/A,FALSE,"CONV3T.XLS";"Neto",#N/A,FALSE,"CONV3T.XLS";"UnoB",#N/A,FALSE,"CONV3T.XLS";"Bruto",#N/A,FALSE,"CONV4T.XLS";"Neto",#N/A,FALSE,"CONV4T.XLS";"UnoB",#N/A,FALSE,"CONV4T.XLS"}</definedName>
    <definedName name="__COR4" localSheetId="5"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8"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2"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4" hidden="1">{"Bruto",#N/A,FALSE,"CONV3T.XLS";"Neto",#N/A,FALSE,"CONV3T.XLS";"UnoB",#N/A,FALSE,"CONV3T.XLS";"Bruto",#N/A,FALSE,"CONV4T.XLS";"Neto",#N/A,FALSE,"CONV4T.XLS";"UnoB",#N/A,FALSE,"CONV4T.XLS"}</definedName>
    <definedName name="__COS4" localSheetId="5"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8"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'[8]Premisas IMSS'!$M$12</definedName>
    <definedName name="__def2">'[8]Premisas IMSS'!$M$13</definedName>
    <definedName name="__def3">'[8]Premisas IMSS'!$M$14</definedName>
    <definedName name="__def4">'[8]Premisas IMSS'!$M$15</definedName>
    <definedName name="__def5">'[8]Premisas IMSS'!$M$16</definedName>
    <definedName name="__def6">'[8]Premisas IMSS'!$M$17</definedName>
    <definedName name="__DIC2" localSheetId="6">[6]edofza12!$C$22</definedName>
    <definedName name="__DIC2">[7]edofza12!$C$22</definedName>
    <definedName name="__ee1" localSheetId="0"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2"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4" hidden="1">{"Bruto",#N/A,FALSE,"CONV3T.XLS";"Neto",#N/A,FALSE,"CONV3T.XLS";"UnoB",#N/A,FALSE,"CONV3T.XLS";"Bruto",#N/A,FALSE,"CONV4T.XLS";"Neto",#N/A,FALSE,"CONV4T.XLS";"UnoB",#N/A,FALSE,"CONV4T.XLS"}</definedName>
    <definedName name="__ee1" localSheetId="5"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8"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 localSheetId="6">[6]edofza1!$C$22</definedName>
    <definedName name="__ENE2">[7]edofza1!$C$22</definedName>
    <definedName name="__esc2" localSheetId="0"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2"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4" hidden="1">{"Bruto",#N/A,FALSE,"CONV3T.XLS";"Neto",#N/A,FALSE,"CONV3T.XLS";"UnoB",#N/A,FALSE,"CONV3T.XLS";"Bruto",#N/A,FALSE,"CONV4T.XLS";"Neto",#N/A,FALSE,"CONV4T.XLS";"UnoB",#N/A,FALSE,"CONV4T.XLS"}</definedName>
    <definedName name="__esc2" localSheetId="5"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8"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2"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4" hidden="1">{"Bruto",#N/A,FALSE,"CONV3T.XLS";"Neto",#N/A,FALSE,"CONV3T.XLS";"UnoB",#N/A,FALSE,"CONV3T.XLS";"Bruto",#N/A,FALSE,"CONV4T.XLS";"Neto",#N/A,FALSE,"CONV4T.XLS";"UnoB",#N/A,FALSE,"CONV4T.XLS"}</definedName>
    <definedName name="__ESC4" localSheetId="5"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8"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[10]!FEB&amp;[10]!MAR&amp;[10]!ABR&amp;[10]!MAY&amp;[10]!JUN&amp;[10]!JUL</definedName>
    <definedName name="__FEB2" localSheetId="6">[6]edofza2!$C$22</definedName>
    <definedName name="__FEB2">[7]edofza2!$C$22</definedName>
    <definedName name="__JUL1">[10]!JUL&amp;[10]!AGO&amp;[10]!SEP&amp;[10]!OCT&amp;[10]!NOV</definedName>
    <definedName name="__JUL2" localSheetId="6">[6]edofza7!$C$22</definedName>
    <definedName name="__JUL2">[7]edofza7!$C$22</definedName>
    <definedName name="__JUN1">[10]!JUN&amp;[10]!JUL&amp;[10]!AGO&amp;[10]!SEP&amp;[10]!OCT</definedName>
    <definedName name="__JUN2" localSheetId="6">[6]edofza6!$C$22</definedName>
    <definedName name="__JUN2">[7]edofza6!$C$22</definedName>
    <definedName name="__MAR1">[10]!MAR&amp;[10]!ABR&amp;[10]!MAY&amp;[10]!JUN&amp;[10]!JUL&amp;[10]!AGO</definedName>
    <definedName name="__MAR2" localSheetId="6">[6]edofza3!$C$22</definedName>
    <definedName name="__MAR2">[7]edofza3!$C$22</definedName>
    <definedName name="__MAY1">[10]!MAY&amp;[10]!JUN&amp;[10]!JUL&amp;[10]!AGO&amp;[10]!SEP</definedName>
    <definedName name="__MAY2" localSheetId="6">[6]edofza5!$C$22</definedName>
    <definedName name="__MAY2">[7]edofza5!$C$22</definedName>
    <definedName name="__mor2" localSheetId="0"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2"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4" hidden="1">{"Bruto",#N/A,FALSE,"CONV3T.XLS";"Neto",#N/A,FALSE,"CONV3T.XLS";"UnoB",#N/A,FALSE,"CONV3T.XLS";"Bruto",#N/A,FALSE,"CONV4T.XLS";"Neto",#N/A,FALSE,"CONV4T.XLS";"UnoB",#N/A,FALSE,"CONV4T.XLS"}</definedName>
    <definedName name="__mor2" localSheetId="5"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8"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2"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4" hidden="1">{"Bruto",#N/A,FALSE,"CONV3T.XLS";"Neto",#N/A,FALSE,"CONV3T.XLS";"UnoB",#N/A,FALSE,"CONV3T.XLS";"Bruto",#N/A,FALSE,"CONV4T.XLS";"Neto",#N/A,FALSE,"CONV4T.XLS";"UnoB",#N/A,FALSE,"CONV4T.XLS"}</definedName>
    <definedName name="__MOR4" localSheetId="5"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8"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0">[1]!NOV&amp;[1]!DIC</definedName>
    <definedName name="__NOV1" localSheetId="1">[1]!NOV&amp;[1]!DIC</definedName>
    <definedName name="__NOV1" localSheetId="2">[1]!NOV&amp;[1]!DIC</definedName>
    <definedName name="__NOV1" localSheetId="3">[1]!NOV&amp;[1]!DIC</definedName>
    <definedName name="__NOV1" localSheetId="4">[1]!NOV&amp;[1]!DIC</definedName>
    <definedName name="__NOV1" localSheetId="5">[1]!NOV&amp;[1]!DIC</definedName>
    <definedName name="__NOV1" localSheetId="6">[2]!NOV&amp;[2]!DIC</definedName>
    <definedName name="__NOV1" localSheetId="7">[3]!NOV&amp;[3]!DIC</definedName>
    <definedName name="__NOV1" localSheetId="8">[1]!NOV&amp;[1]!DIC</definedName>
    <definedName name="__NOV1" localSheetId="9">[1]!NOV&amp;[1]!DIC</definedName>
    <definedName name="__NOV1">[1]!NOV&amp;[1]!DIC</definedName>
    <definedName name="__NOV2" localSheetId="6">[6]edofza11!$C$43</definedName>
    <definedName name="__NOV2">[7]edofza11!$C$43</definedName>
    <definedName name="__OCT1" localSheetId="0">[1]!OCT&amp;[1]!NOV&amp;[1]!DIC</definedName>
    <definedName name="__OCT1" localSheetId="1">[1]!OCT&amp;[1]!NOV&amp;[1]!DIC</definedName>
    <definedName name="__OCT1" localSheetId="2">[1]!OCT&amp;[1]!NOV&amp;[1]!DIC</definedName>
    <definedName name="__OCT1" localSheetId="3">[1]!OCT&amp;[1]!NOV&amp;[1]!DIC</definedName>
    <definedName name="__OCT1" localSheetId="4">[1]!OCT&amp;[1]!NOV&amp;[1]!DIC</definedName>
    <definedName name="__OCT1" localSheetId="5">[1]!OCT&amp;[1]!NOV&amp;[1]!DIC</definedName>
    <definedName name="__OCT1" localSheetId="6">[2]!OCT&amp;[2]!NOV&amp;[2]!DIC</definedName>
    <definedName name="__OCT1" localSheetId="7">[3]!OCT&amp;[3]!NOV&amp;[3]!DIC</definedName>
    <definedName name="__OCT1" localSheetId="8">[1]!OCT&amp;[1]!NOV&amp;[1]!DIC</definedName>
    <definedName name="__OCT1" localSheetId="9">[1]!OCT&amp;[1]!NOV&amp;[1]!DIC</definedName>
    <definedName name="__OCT1">[1]!OCT&amp;[1]!NOV&amp;[1]!DIC</definedName>
    <definedName name="__OCT2" localSheetId="6">[6]edofza10!$C$22</definedName>
    <definedName name="__OCT2">[7]edofza10!$C$22</definedName>
    <definedName name="__pa2" localSheetId="0"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2"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4" hidden="1">{"Bruto",#N/A,FALSE,"CONV3T.XLS";"Neto",#N/A,FALSE,"CONV3T.XLS";"UnoB",#N/A,FALSE,"CONV3T.XLS";"Bruto",#N/A,FALSE,"CONV4T.XLS";"Neto",#N/A,FALSE,"CONV4T.XLS";"UnoB",#N/A,FALSE,"CONV4T.XLS"}</definedName>
    <definedName name="__pa2" localSheetId="5"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8"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2"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4" hidden="1">{"Bruto",#N/A,FALSE,"CONV3T.XLS";"Neto",#N/A,FALSE,"CONV3T.XLS";"UnoB",#N/A,FALSE,"CONV3T.XLS";"Bruto",#N/A,FALSE,"CONV4T.XLS";"Neto",#N/A,FALSE,"CONV4T.XLS";"UnoB",#N/A,FALSE,"CONV4T.XLS"}</definedName>
    <definedName name="__PAJ4" localSheetId="5"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8"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0">#REF!</definedName>
    <definedName name="__PEM96" localSheetId="1">#REF!</definedName>
    <definedName name="__PEM96" localSheetId="2">#REF!</definedName>
    <definedName name="__PEM96" localSheetId="3">#REF!</definedName>
    <definedName name="__PEM96" localSheetId="4">#REF!</definedName>
    <definedName name="__PEM96" localSheetId="6">#REF!</definedName>
    <definedName name="__PEM96" localSheetId="7">#REF!</definedName>
    <definedName name="__PEM96" localSheetId="8">#REF!</definedName>
    <definedName name="__PEM96" localSheetId="9">#REF!</definedName>
    <definedName name="__PEM96">#REF!</definedName>
    <definedName name="__PIB08" localSheetId="0">#REF!</definedName>
    <definedName name="__PIB08" localSheetId="1">#REF!</definedName>
    <definedName name="__PIB08" localSheetId="2">#REF!</definedName>
    <definedName name="__PIB08" localSheetId="3">#REF!</definedName>
    <definedName name="__PIB08" localSheetId="4">#REF!</definedName>
    <definedName name="__PIB08" localSheetId="6">#REF!</definedName>
    <definedName name="__PIB08" localSheetId="7">#REF!</definedName>
    <definedName name="__PIB08" localSheetId="8">#REF!</definedName>
    <definedName name="__PIB08" localSheetId="9">#REF!</definedName>
    <definedName name="__PIB08">#REF!</definedName>
    <definedName name="__PIP96" localSheetId="0">#REF!</definedName>
    <definedName name="__PIP96" localSheetId="1">#REF!</definedName>
    <definedName name="__PIP96" localSheetId="2">#REF!</definedName>
    <definedName name="__PIP96" localSheetId="3">#REF!</definedName>
    <definedName name="__PIP96" localSheetId="4">#REF!</definedName>
    <definedName name="__PIP96" localSheetId="6">#REF!</definedName>
    <definedName name="__PIP96" localSheetId="7">#REF!</definedName>
    <definedName name="__PIP96" localSheetId="8">#REF!</definedName>
    <definedName name="__PIP96" localSheetId="9">#REF!</definedName>
    <definedName name="__PIP96">#REF!</definedName>
    <definedName name="__SEP1" localSheetId="0">[1]!SEP&amp;[1]!OCT&amp;[1]!NOV&amp;[1]!DIC</definedName>
    <definedName name="__SEP1" localSheetId="1">[1]!SEP&amp;[1]!OCT&amp;[1]!NOV&amp;[1]!DIC</definedName>
    <definedName name="__SEP1" localSheetId="2">[1]!SEP&amp;[1]!OCT&amp;[1]!NOV&amp;[1]!DIC</definedName>
    <definedName name="__SEP1" localSheetId="3">[1]!SEP&amp;[1]!OCT&amp;[1]!NOV&amp;[1]!DIC</definedName>
    <definedName name="__SEP1" localSheetId="4">[1]!SEP&amp;[1]!OCT&amp;[1]!NOV&amp;[1]!DIC</definedName>
    <definedName name="__SEP1" localSheetId="5">[1]!SEP&amp;[1]!OCT&amp;[1]!NOV&amp;[1]!DIC</definedName>
    <definedName name="__SEP1" localSheetId="6">[2]!SEP&amp;[2]!OCT&amp;[2]!NOV&amp;[2]!DIC</definedName>
    <definedName name="__SEP1" localSheetId="7">[3]!SEP&amp;[3]!OCT&amp;[3]!NOV&amp;[3]!DIC</definedName>
    <definedName name="__SEP1" localSheetId="8">[1]!SEP&amp;[1]!OCT&amp;[1]!NOV&amp;[1]!DIC</definedName>
    <definedName name="__SEP1" localSheetId="9">[1]!SEP&amp;[1]!OCT&amp;[1]!NOV&amp;[1]!DIC</definedName>
    <definedName name="__SEP1">[1]!SEP&amp;[1]!OCT&amp;[1]!NOV&amp;[1]!DIC</definedName>
    <definedName name="__SEP2" localSheetId="6">[6]edofza9!$C$22</definedName>
    <definedName name="__SEP2">[7]edofza9!$C$22</definedName>
    <definedName name="__smg97">'[8]Premisa macro'!$E$4</definedName>
    <definedName name="__syt03" localSheetId="0">#REF!</definedName>
    <definedName name="__syt03" localSheetId="1">#REF!</definedName>
    <definedName name="__syt03" localSheetId="2">#REF!</definedName>
    <definedName name="__syt03" localSheetId="3">#REF!</definedName>
    <definedName name="__syt03" localSheetId="4">#REF!</definedName>
    <definedName name="__syt03" localSheetId="6">#REF!</definedName>
    <definedName name="__syt03" localSheetId="7">#REF!</definedName>
    <definedName name="__syt03" localSheetId="8">#REF!</definedName>
    <definedName name="__syt03" localSheetId="9">#REF!</definedName>
    <definedName name="__syt03">#REF!</definedName>
    <definedName name="__TDC2001">'[9]Tipos de Cambio'!$C$4</definedName>
    <definedName name="__tul2" localSheetId="0"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2"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4" hidden="1">{"Bruto",#N/A,FALSE,"CONV3T.XLS";"Neto",#N/A,FALSE,"CONV3T.XLS";"UnoB",#N/A,FALSE,"CONV3T.XLS";"Bruto",#N/A,FALSE,"CONV4T.XLS";"Neto",#N/A,FALSE,"CONV4T.XLS";"UnoB",#N/A,FALSE,"CONV4T.XLS"}</definedName>
    <definedName name="__tul2" localSheetId="5"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8"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2"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4" hidden="1">{"Bruto",#N/A,FALSE,"CONV3T.XLS";"Neto",#N/A,FALSE,"CONV3T.XLS";"UnoB",#N/A,FALSE,"CONV3T.XLS";"Bruto",#N/A,FALSE,"CONV4T.XLS";"Neto",#N/A,FALSE,"CONV4T.XLS";"UnoB",#N/A,FALSE,"CONV4T.XLS"}</definedName>
    <definedName name="__TUL4" localSheetId="5"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8"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2"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4" hidden="1">{"Bruto",#N/A,FALSE,"CONV3T.XLS";"Neto",#N/A,FALSE,"CONV3T.XLS";"UnoB",#N/A,FALSE,"CONV3T.XLS";"Bruto",#N/A,FALSE,"CONV4T.XLS";"Neto",#N/A,FALSE,"CONV4T.XLS";"UnoB",#N/A,FALSE,"CONV4T.XLS"}</definedName>
    <definedName name="__WRN4444" localSheetId="5"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8"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[11]BANPRO99!#REF!</definedName>
    <definedName name="_3O0504" localSheetId="1">[11]BANPRO99!#REF!</definedName>
    <definedName name="_3O0504" localSheetId="2">[11]BANPRO99!#REF!</definedName>
    <definedName name="_3O0504" localSheetId="3">[11]BANPRO99!#REF!</definedName>
    <definedName name="_3O0504" localSheetId="4">[11]BANPRO99!#REF!</definedName>
    <definedName name="_3O0504" localSheetId="5">[11]BANPRO99!#REF!</definedName>
    <definedName name="_3O0504" localSheetId="6">[11]BANPRO99!#REF!</definedName>
    <definedName name="_3O0504" localSheetId="7">[11]BANPRO99!#REF!</definedName>
    <definedName name="_3O0504" localSheetId="8">[11]BANPRO99!#REF!</definedName>
    <definedName name="_3O0504" localSheetId="9">[11]BANPRO99!#REF!</definedName>
    <definedName name="_3O0504">[11]BANPRO99!#REF!</definedName>
    <definedName name="_5000DEF">#N/A</definedName>
    <definedName name="_51542" localSheetId="0"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2" hidden="1">{"Bruto",#N/A,FALSE,"CONV3T.XLS";"Neto",#N/A,FALSE,"CONV3T.XLS";"UnoB",#N/A,FALSE,"CONV3T.XLS";"Bruto",#N/A,FALSE,"CONV4T.XLS";"Neto",#N/A,FALSE,"CONV4T.XLS";"UnoB",#N/A,FALSE,"CONV4T.XLS"}</definedName>
    <definedName name="_51542" localSheetId="3" hidden="1">{"Bruto",#N/A,FALSE,"CONV3T.XLS";"Neto",#N/A,FALSE,"CONV3T.XLS";"UnoB",#N/A,FALSE,"CONV3T.XLS";"Bruto",#N/A,FALSE,"CONV4T.XLS";"Neto",#N/A,FALSE,"CONV4T.XLS";"UnoB",#N/A,FALSE,"CONV4T.XLS"}</definedName>
    <definedName name="_51542" localSheetId="4" hidden="1">{"Bruto",#N/A,FALSE,"CONV3T.XLS";"Neto",#N/A,FALSE,"CONV3T.XLS";"UnoB",#N/A,FALSE,"CONV3T.XLS";"Bruto",#N/A,FALSE,"CONV4T.XLS";"Neto",#N/A,FALSE,"CONV4T.XLS";"UnoB",#N/A,FALSE,"CONV4T.XLS"}</definedName>
    <definedName name="_51542" localSheetId="6" hidden="1">{"Bruto",#N/A,FALSE,"CONV3T.XLS";"Neto",#N/A,FALSE,"CONV3T.XLS";"UnoB",#N/A,FALSE,"CONV3T.XLS";"Bruto",#N/A,FALSE,"CONV4T.XLS";"Neto",#N/A,FALSE,"CONV4T.XLS";"UnoB",#N/A,FALSE,"CONV4T.XLS"}</definedName>
    <definedName name="_51542" localSheetId="7" hidden="1">{"Bruto",#N/A,FALSE,"CONV3T.XLS";"Neto",#N/A,FALSE,"CONV3T.XLS";"UnoB",#N/A,FALSE,"CONV3T.XLS";"Bruto",#N/A,FALSE,"CONV4T.XLS";"Neto",#N/A,FALSE,"CONV4T.XLS";"UnoB",#N/A,FALSE,"CONV4T.XLS"}</definedName>
    <definedName name="_51542" localSheetId="8" hidden="1">{"Bruto",#N/A,FALSE,"CONV3T.XLS";"Neto",#N/A,FALSE,"CONV3T.XLS";"UnoB",#N/A,FALSE,"CONV3T.XLS";"Bruto",#N/A,FALSE,"CONV4T.XLS";"Neto",#N/A,FALSE,"CONV4T.XLS";"UnoB",#N/A,FALSE,"CONV4T.XLS"}</definedName>
    <definedName name="_51542" localSheetId="9"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0">[1]!ABR&amp;[1]!MAY&amp;[1]!JUN&amp;[1]!JUL&amp;[1]!AGO&amp;[1]!SEP</definedName>
    <definedName name="_ABR1" localSheetId="1">[1]!ABR&amp;[1]!MAY&amp;[1]!JUN&amp;[1]!JUL&amp;[1]!AGO&amp;[1]!SEP</definedName>
    <definedName name="_ABR1" localSheetId="2">[1]!ABR&amp;[1]!MAY&amp;[1]!JUN&amp;[1]!JUL&amp;[1]!AGO&amp;[1]!SEP</definedName>
    <definedName name="_ABR1" localSheetId="3">[1]!ABR&amp;[1]!MAY&amp;[1]!JUN&amp;[1]!JUL&amp;[1]!AGO&amp;[1]!SEP</definedName>
    <definedName name="_ABR1" localSheetId="4">[1]!ABR&amp;[1]!MAY&amp;[1]!JUN&amp;[1]!JUL&amp;[1]!AGO&amp;[1]!SEP</definedName>
    <definedName name="_ABR1" localSheetId="5">[1]!ABR&amp;[1]!MAY&amp;[1]!JUN&amp;[1]!JUL&amp;[1]!AGO&amp;[1]!SEP</definedName>
    <definedName name="_ABR1" localSheetId="6">[2]!ABR&amp;[2]!MAY&amp;[2]!JUN&amp;[2]!JUL&amp;[2]!AGO&amp;[2]!SEP</definedName>
    <definedName name="_ABR1" localSheetId="7">[3]!ABR&amp;[3]!MAY&amp;[3]!JUN&amp;[3]!JUL&amp;[3]!AGO&amp;[3]!SEP</definedName>
    <definedName name="_ABR1" localSheetId="8">[1]!ABR&amp;[1]!MAY&amp;[1]!JUN&amp;[1]!JUL&amp;[1]!AGO&amp;[1]!SEP</definedName>
    <definedName name="_ABR1" localSheetId="9">[1]!ABR&amp;[1]!MAY&amp;[1]!JUN&amp;[1]!JUL&amp;[1]!AGO&amp;[1]!SEP</definedName>
    <definedName name="_ABR1">[1]!ABR&amp;[1]!MAY&amp;[1]!JUN&amp;[1]!JUL&amp;[1]!AGO&amp;[1]!SEP</definedName>
    <definedName name="_ABR2" localSheetId="6">[6]edofza4!$C$22</definedName>
    <definedName name="_ABR2">[7]edofza4!$C$22</definedName>
    <definedName name="_AGO1" localSheetId="0">[1]!AGO&amp;[1]!SEP&amp;[1]!OCT&amp;[1]!NOV&amp;[1]!DIC</definedName>
    <definedName name="_AGO1" localSheetId="1">[1]!AGO&amp;[1]!SEP&amp;[1]!OCT&amp;[1]!NOV&amp;[1]!DIC</definedName>
    <definedName name="_AGO1" localSheetId="2">[1]!AGO&amp;[1]!SEP&amp;[1]!OCT&amp;[1]!NOV&amp;[1]!DIC</definedName>
    <definedName name="_AGO1" localSheetId="3">[1]!AGO&amp;[1]!SEP&amp;[1]!OCT&amp;[1]!NOV&amp;[1]!DIC</definedName>
    <definedName name="_AGO1" localSheetId="4">[1]!AGO&amp;[1]!SEP&amp;[1]!OCT&amp;[1]!NOV&amp;[1]!DIC</definedName>
    <definedName name="_AGO1" localSheetId="5">[1]!AGO&amp;[1]!SEP&amp;[1]!OCT&amp;[1]!NOV&amp;[1]!DIC</definedName>
    <definedName name="_AGO1" localSheetId="6">[2]!AGO&amp;[2]!SEP&amp;[2]!OCT&amp;[2]!NOV&amp;[2]!DIC</definedName>
    <definedName name="_AGO1" localSheetId="7">[3]!AGO&amp;[3]!SEP&amp;[3]!OCT&amp;[3]!NOV&amp;[3]!DIC</definedName>
    <definedName name="_AGO1" localSheetId="8">[1]!AGO&amp;[1]!SEP&amp;[1]!OCT&amp;[1]!NOV&amp;[1]!DIC</definedName>
    <definedName name="_AGO1" localSheetId="9">[1]!AGO&amp;[1]!SEP&amp;[1]!OCT&amp;[1]!NOV&amp;[1]!DIC</definedName>
    <definedName name="_AGO1">[1]!AGO&amp;[1]!SEP&amp;[1]!OCT&amp;[1]!NOV&amp;[1]!DIC</definedName>
    <definedName name="_AGO2" localSheetId="6">[6]edofza8!$C$22</definedName>
    <definedName name="_AGO2">[7]edofza8!$C$22</definedName>
    <definedName name="_ASA96" localSheetId="0">#REF!</definedName>
    <definedName name="_ASA96" localSheetId="1">#REF!</definedName>
    <definedName name="_ASA96" localSheetId="2">#REF!</definedName>
    <definedName name="_ASA96" localSheetId="3">#REF!</definedName>
    <definedName name="_ASA96" localSheetId="4">#REF!</definedName>
    <definedName name="_ASA96" localSheetId="5">#REF!</definedName>
    <definedName name="_ASA96" localSheetId="6">#REF!</definedName>
    <definedName name="_ASA96" localSheetId="7">#REF!</definedName>
    <definedName name="_ASA96" localSheetId="8">#REF!</definedName>
    <definedName name="_ASA96" localSheetId="9">#REF!</definedName>
    <definedName name="_ASA96">#REF!</definedName>
    <definedName name="_base" localSheetId="0">[11]BANPRO99!#REF!</definedName>
    <definedName name="_base" localSheetId="1">[11]BANPRO99!#REF!</definedName>
    <definedName name="_base" localSheetId="2">[11]BANPRO99!#REF!</definedName>
    <definedName name="_base" localSheetId="3">[11]BANPRO99!#REF!</definedName>
    <definedName name="_base" localSheetId="4">[11]BANPRO99!#REF!</definedName>
    <definedName name="_base" localSheetId="5">[11]BANPRO99!#REF!</definedName>
    <definedName name="_base" localSheetId="6">[11]BANPRO99!#REF!</definedName>
    <definedName name="_base" localSheetId="7">[11]BANPRO99!#REF!</definedName>
    <definedName name="_base" localSheetId="8">[11]BANPRO99!#REF!</definedName>
    <definedName name="_base" localSheetId="9">[11]BANPRO99!#REF!</definedName>
    <definedName name="_base">[11]BANPRO99!#REF!</definedName>
    <definedName name="_cad179" localSheetId="0">'[4]Mod Eco Controlados 99'!#REF!</definedName>
    <definedName name="_cad179" localSheetId="1">'[4]Mod Eco Controlados 99'!#REF!</definedName>
    <definedName name="_cad179" localSheetId="2">'[4]Mod Eco Controlados 99'!#REF!</definedName>
    <definedName name="_cad179" localSheetId="3">'[4]Mod Eco Controlados 99'!#REF!</definedName>
    <definedName name="_cad179" localSheetId="4">'[4]Mod Eco Controlados 99'!#REF!</definedName>
    <definedName name="_cad179" localSheetId="5">'[4]Mod Eco Controlados 99'!#REF!</definedName>
    <definedName name="_cad179" localSheetId="6">'[4]Mod Eco Controlados 99'!#REF!</definedName>
    <definedName name="_cad179" localSheetId="7">'[4]Mod Eco Controlados 99'!#REF!</definedName>
    <definedName name="_cad179" localSheetId="8">'[4]Mod Eco Controlados 99'!#REF!</definedName>
    <definedName name="_cad179" localSheetId="9">'[4]Mod Eco Controlados 99'!#REF!</definedName>
    <definedName name="_cad179">'[4]Mod Eco Controlados 99'!#REF!</definedName>
    <definedName name="_CAN2" localSheetId="0"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2"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4" hidden="1">{"Bruto",#N/A,FALSE,"CONV3T.XLS";"Neto",#N/A,FALSE,"CONV3T.XLS";"UnoB",#N/A,FALSE,"CONV3T.XLS";"Bruto",#N/A,FALSE,"CONV4T.XLS";"Neto",#N/A,FALSE,"CONV4T.XLS";"UnoB",#N/A,FALSE,"CONV4T.XLS"}</definedName>
    <definedName name="_CAN2" localSheetId="5"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8"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2"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4" hidden="1">{"Bruto",#N/A,FALSE,"CONV3T.XLS";"Neto",#N/A,FALSE,"CONV3T.XLS";"UnoB",#N/A,FALSE,"CONV3T.XLS";"Bruto",#N/A,FALSE,"CONV4T.XLS";"Neto",#N/A,FALSE,"CONV4T.XLS";"UnoB",#N/A,FALSE,"CONV4T.XLS"}</definedName>
    <definedName name="_CAN4" localSheetId="5"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8"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2">#REF!</definedName>
    <definedName name="_CFD02" localSheetId="3">#REF!</definedName>
    <definedName name="_CFD02" localSheetId="4">#REF!</definedName>
    <definedName name="_CFD02" localSheetId="5">#REF!</definedName>
    <definedName name="_CFD02" localSheetId="6">#REF!</definedName>
    <definedName name="_CFD02" localSheetId="7">#REF!</definedName>
    <definedName name="_CFD02" localSheetId="8">#REF!</definedName>
    <definedName name="_CFD02" localSheetId="9">#REF!</definedName>
    <definedName name="_CFD02">#REF!</definedName>
    <definedName name="_CFE96" localSheetId="0">#REF!</definedName>
    <definedName name="_CFE96" localSheetId="1">#REF!</definedName>
    <definedName name="_CFE96" localSheetId="2">#REF!</definedName>
    <definedName name="_CFE96" localSheetId="3">#REF!</definedName>
    <definedName name="_CFE96" localSheetId="4">#REF!</definedName>
    <definedName name="_CFE96" localSheetId="5">#REF!</definedName>
    <definedName name="_CFE96" localSheetId="6">#REF!</definedName>
    <definedName name="_CFE96" localSheetId="7">#REF!</definedName>
    <definedName name="_CFE96" localSheetId="8">#REF!</definedName>
    <definedName name="_CFE96" localSheetId="9">#REF!</definedName>
    <definedName name="_CFE96">#REF!</definedName>
    <definedName name="_CON96" localSheetId="0">#REF!</definedName>
    <definedName name="_CON96" localSheetId="1">#REF!</definedName>
    <definedName name="_CON96" localSheetId="2">#REF!</definedName>
    <definedName name="_CON96" localSheetId="3">#REF!</definedName>
    <definedName name="_CON96" localSheetId="4">#REF!</definedName>
    <definedName name="_CON96" localSheetId="5">#REF!</definedName>
    <definedName name="_CON96" localSheetId="6">#REF!</definedName>
    <definedName name="_CON96" localSheetId="7">#REF!</definedName>
    <definedName name="_CON96" localSheetId="8">#REF!</definedName>
    <definedName name="_CON96" localSheetId="9">#REF!</definedName>
    <definedName name="_CON96">#REF!</definedName>
    <definedName name="_COR4" localSheetId="0"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2" hidden="1">{"Bruto",#N/A,FALSE,"CONV3T.XLS";"Neto",#N/A,FALSE,"CONV3T.XLS";"UnoB",#N/A,FALSE,"CONV3T.XLS";"Bruto",#N/A,FALSE,"CONV4T.XLS";"Neto",#N/A,FALSE,"CONV4T.XLS";"UnoB",#N/A,FALSE,"CONV4T.XLS"}</definedName>
    <definedName name="_COR4" localSheetId="3" hidden="1">{"Bruto",#N/A,FALSE,"CONV3T.XLS";"Neto",#N/A,FALSE,"CONV3T.XLS";"UnoB",#N/A,FALSE,"CONV3T.XLS";"Bruto",#N/A,FALSE,"CONV4T.XLS";"Neto",#N/A,FALSE,"CONV4T.XLS";"UnoB",#N/A,FALSE,"CONV4T.XLS"}</definedName>
    <definedName name="_COR4" localSheetId="4" hidden="1">{"Bruto",#N/A,FALSE,"CONV3T.XLS";"Neto",#N/A,FALSE,"CONV3T.XLS";"UnoB",#N/A,FALSE,"CONV3T.XLS";"Bruto",#N/A,FALSE,"CONV4T.XLS";"Neto",#N/A,FALSE,"CONV4T.XLS";"UnoB",#N/A,FALSE,"CONV4T.XLS"}</definedName>
    <definedName name="_COR4" localSheetId="6" hidden="1">{"Bruto",#N/A,FALSE,"CONV3T.XLS";"Neto",#N/A,FALSE,"CONV3T.XLS";"UnoB",#N/A,FALSE,"CONV3T.XLS";"Bruto",#N/A,FALSE,"CONV4T.XLS";"Neto",#N/A,FALSE,"CONV4T.XLS";"UnoB",#N/A,FALSE,"CONV4T.XLS"}</definedName>
    <definedName name="_COR4" localSheetId="7" hidden="1">{"Bruto",#N/A,FALSE,"CONV3T.XLS";"Neto",#N/A,FALSE,"CONV3T.XLS";"UnoB",#N/A,FALSE,"CONV3T.XLS";"Bruto",#N/A,FALSE,"CONV4T.XLS";"Neto",#N/A,FALSE,"CONV4T.XLS";"UnoB",#N/A,FALSE,"CONV4T.XLS"}</definedName>
    <definedName name="_COR4" localSheetId="8" hidden="1">{"Bruto",#N/A,FALSE,"CONV3T.XLS";"Neto",#N/A,FALSE,"CONV3T.XLS";"UnoB",#N/A,FALSE,"CONV3T.XLS";"Bruto",#N/A,FALSE,"CONV4T.XLS";"Neto",#N/A,FALSE,"CONV4T.XLS";"UnoB",#N/A,FALSE,"CONV4T.XLS"}</definedName>
    <definedName name="_COR4" localSheetId="9"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2" hidden="1">{"Bruto",#N/A,FALSE,"CONV3T.XLS";"Neto",#N/A,FALSE,"CONV3T.XLS";"UnoB",#N/A,FALSE,"CONV3T.XLS";"Bruto",#N/A,FALSE,"CONV4T.XLS";"Neto",#N/A,FALSE,"CONV4T.XLS";"UnoB",#N/A,FALSE,"CONV4T.XLS"}</definedName>
    <definedName name="_COS4" localSheetId="3" hidden="1">{"Bruto",#N/A,FALSE,"CONV3T.XLS";"Neto",#N/A,FALSE,"CONV3T.XLS";"UnoB",#N/A,FALSE,"CONV3T.XLS";"Bruto",#N/A,FALSE,"CONV4T.XLS";"Neto",#N/A,FALSE,"CONV4T.XLS";"UnoB",#N/A,FALSE,"CONV4T.XLS"}</definedName>
    <definedName name="_COS4" localSheetId="4" hidden="1">{"Bruto",#N/A,FALSE,"CONV3T.XLS";"Neto",#N/A,FALSE,"CONV3T.XLS";"UnoB",#N/A,FALSE,"CONV3T.XLS";"Bruto",#N/A,FALSE,"CONV4T.XLS";"Neto",#N/A,FALSE,"CONV4T.XLS";"UnoB",#N/A,FALSE,"CONV4T.XLS"}</definedName>
    <definedName name="_COS4" localSheetId="6" hidden="1">{"Bruto",#N/A,FALSE,"CONV3T.XLS";"Neto",#N/A,FALSE,"CONV3T.XLS";"UnoB",#N/A,FALSE,"CONV3T.XLS";"Bruto",#N/A,FALSE,"CONV4T.XLS";"Neto",#N/A,FALSE,"CONV4T.XLS";"UnoB",#N/A,FALSE,"CONV4T.XLS"}</definedName>
    <definedName name="_COS4" localSheetId="7" hidden="1">{"Bruto",#N/A,FALSE,"CONV3T.XLS";"Neto",#N/A,FALSE,"CONV3T.XLS";"UnoB",#N/A,FALSE,"CONV3T.XLS";"Bruto",#N/A,FALSE,"CONV4T.XLS";"Neto",#N/A,FALSE,"CONV4T.XLS";"UnoB",#N/A,FALSE,"CONV4T.XLS"}</definedName>
    <definedName name="_COS4" localSheetId="8" hidden="1">{"Bruto",#N/A,FALSE,"CONV3T.XLS";"Neto",#N/A,FALSE,"CONV3T.XLS";"UnoB",#N/A,FALSE,"CONV3T.XLS";"Bruto",#N/A,FALSE,"CONV4T.XLS";"Neto",#N/A,FALSE,"CONV4T.XLS";"UnoB",#N/A,FALSE,"CONV4T.XLS"}</definedName>
    <definedName name="_COS4" localSheetId="9"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'[8]Premisas IMSS'!$M$12</definedName>
    <definedName name="_def2">'[8]Premisas IMSS'!$M$13</definedName>
    <definedName name="_def3">'[8]Premisas IMSS'!$M$14</definedName>
    <definedName name="_def4">'[8]Premisas IMSS'!$M$15</definedName>
    <definedName name="_def5">'[8]Premisas IMSS'!$M$16</definedName>
    <definedName name="_def6">'[8]Premisas IMSS'!$M$17</definedName>
    <definedName name="_DIC2" localSheetId="6">[6]edofza12!$C$22</definedName>
    <definedName name="_DIC2">[7]edofza12!$C$22</definedName>
    <definedName name="_ee1" localSheetId="0"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2"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4" hidden="1">{"Bruto",#N/A,FALSE,"CONV3T.XLS";"Neto",#N/A,FALSE,"CONV3T.XLS";"UnoB",#N/A,FALSE,"CONV3T.XLS";"Bruto",#N/A,FALSE,"CONV4T.XLS";"Neto",#N/A,FALSE,"CONV4T.XLS";"UnoB",#N/A,FALSE,"CONV4T.XLS"}</definedName>
    <definedName name="_ee1" localSheetId="5"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8"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 localSheetId="6">[6]edofza1!$C$22</definedName>
    <definedName name="_ENE2">[7]edofza1!$C$22</definedName>
    <definedName name="_esc2" localSheetId="0"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2"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4" hidden="1">{"Bruto",#N/A,FALSE,"CONV3T.XLS";"Neto",#N/A,FALSE,"CONV3T.XLS";"UnoB",#N/A,FALSE,"CONV3T.XLS";"Bruto",#N/A,FALSE,"CONV4T.XLS";"Neto",#N/A,FALSE,"CONV4T.XLS";"UnoB",#N/A,FALSE,"CONV4T.XLS"}</definedName>
    <definedName name="_esc2" localSheetId="5"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8"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2"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4" hidden="1">{"Bruto",#N/A,FALSE,"CONV3T.XLS";"Neto",#N/A,FALSE,"CONV3T.XLS";"UnoB",#N/A,FALSE,"CONV3T.XLS";"Bruto",#N/A,FALSE,"CONV4T.XLS";"Neto",#N/A,FALSE,"CONV4T.XLS";"UnoB",#N/A,FALSE,"CONV4T.XLS"}</definedName>
    <definedName name="_ESC4" localSheetId="5"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8"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0">[1]!FEB&amp;[1]!MAR&amp;[1]!ABR&amp;[1]!MAY&amp;[1]!JUN&amp;[1]!JUL</definedName>
    <definedName name="_FEB1" localSheetId="1">[1]!FEB&amp;[1]!MAR&amp;[1]!ABR&amp;[1]!MAY&amp;[1]!JUN&amp;[1]!JUL</definedName>
    <definedName name="_FEB1" localSheetId="2">[1]!FEB&amp;[1]!MAR&amp;[1]!ABR&amp;[1]!MAY&amp;[1]!JUN&amp;[1]!JUL</definedName>
    <definedName name="_FEB1" localSheetId="3">[1]!FEB&amp;[1]!MAR&amp;[1]!ABR&amp;[1]!MAY&amp;[1]!JUN&amp;[1]!JUL</definedName>
    <definedName name="_FEB1" localSheetId="4">[1]!FEB&amp;[1]!MAR&amp;[1]!ABR&amp;[1]!MAY&amp;[1]!JUN&amp;[1]!JUL</definedName>
    <definedName name="_FEB1" localSheetId="5">[1]!FEB&amp;[1]!MAR&amp;[1]!ABR&amp;[1]!MAY&amp;[1]!JUN&amp;[1]!JUL</definedName>
    <definedName name="_FEB1" localSheetId="6">[2]!FEB&amp;[2]!MAR&amp;[2]!ABR&amp;[2]!MAY&amp;[2]!JUN&amp;[2]!JUL</definedName>
    <definedName name="_FEB1" localSheetId="7">[3]!FEB&amp;[3]!MAR&amp;[3]!ABR&amp;[3]!MAY&amp;[3]!JUN&amp;[3]!JUL</definedName>
    <definedName name="_FEB1" localSheetId="8">[1]!FEB&amp;[1]!MAR&amp;[1]!ABR&amp;[1]!MAY&amp;[1]!JUN&amp;[1]!JUL</definedName>
    <definedName name="_FEB1" localSheetId="9">[1]!FEB&amp;[1]!MAR&amp;[1]!ABR&amp;[1]!MAY&amp;[1]!JUN&amp;[1]!JUL</definedName>
    <definedName name="_FEB1">[1]!FEB&amp;[1]!MAR&amp;[1]!ABR&amp;[1]!MAY&amp;[1]!JUN&amp;[1]!JUL</definedName>
    <definedName name="_FEB2" localSheetId="6">[6]edofza2!$C$22</definedName>
    <definedName name="_FEB2">[7]edofza2!$C$22</definedName>
    <definedName name="_Fill" localSheetId="0"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0" hidden="1">'Anexo 10'!$A$11:$Q$79</definedName>
    <definedName name="_xlnm._FilterDatabase" localSheetId="1" hidden="1">'Anexo 11'!$A$11:$U$179</definedName>
    <definedName name="_xlnm._FilterDatabase" localSheetId="2" hidden="1">'Anexo 12'!$A$11:$P$126</definedName>
    <definedName name="_xlnm._FilterDatabase" localSheetId="3" hidden="1">'Anexo 13'!$A$11:$Q$157</definedName>
    <definedName name="_xlnm._FilterDatabase" localSheetId="4" hidden="1">'Anexo 14'!$A$11:$P$67</definedName>
    <definedName name="_xlnm._FilterDatabase" localSheetId="5" hidden="1">'Anexo 15'!$A$11:$P$27</definedName>
    <definedName name="_xlnm._FilterDatabase" localSheetId="6" hidden="1">'Anexo 16 '!$A$11:$K$80</definedName>
    <definedName name="_xlnm._FilterDatabase" localSheetId="7" hidden="1">'Anexo 17'!$A$11:$F$91</definedName>
    <definedName name="_xlnm._FilterDatabase" localSheetId="8" hidden="1">'Anexo 18'!$A$11:$K$120</definedName>
    <definedName name="_xlnm._FilterDatabase" localSheetId="9" hidden="1">'Anexo 19'!$A$11:$I$89</definedName>
    <definedName name="_JUL1" localSheetId="0">[1]!JUL&amp;[1]!AGO&amp;[1]!SEP&amp;[1]!OCT&amp;[1]!NOV</definedName>
    <definedName name="_JUL1" localSheetId="1">[1]!JUL&amp;[1]!AGO&amp;[1]!SEP&amp;[1]!OCT&amp;[1]!NOV</definedName>
    <definedName name="_JUL1" localSheetId="2">[1]!JUL&amp;[1]!AGO&amp;[1]!SEP&amp;[1]!OCT&amp;[1]!NOV</definedName>
    <definedName name="_JUL1" localSheetId="3">[1]!JUL&amp;[1]!AGO&amp;[1]!SEP&amp;[1]!OCT&amp;[1]!NOV</definedName>
    <definedName name="_JUL1" localSheetId="4">[1]!JUL&amp;[1]!AGO&amp;[1]!SEP&amp;[1]!OCT&amp;[1]!NOV</definedName>
    <definedName name="_JUL1" localSheetId="5">[1]!JUL&amp;[1]!AGO&amp;[1]!SEP&amp;[1]!OCT&amp;[1]!NOV</definedName>
    <definedName name="_JUL1" localSheetId="6">[2]!JUL&amp;[2]!AGO&amp;[2]!SEP&amp;[2]!OCT&amp;[2]!NOV</definedName>
    <definedName name="_JUL1" localSheetId="7">[3]!JUL&amp;[3]!AGO&amp;[3]!SEP&amp;[3]!OCT&amp;[3]!NOV</definedName>
    <definedName name="_JUL1" localSheetId="8">[1]!JUL&amp;[1]!AGO&amp;[1]!SEP&amp;[1]!OCT&amp;[1]!NOV</definedName>
    <definedName name="_JUL1" localSheetId="9">[1]!JUL&amp;[1]!AGO&amp;[1]!SEP&amp;[1]!OCT&amp;[1]!NOV</definedName>
    <definedName name="_JUL1">[1]!JUL&amp;[1]!AGO&amp;[1]!SEP&amp;[1]!OCT&amp;[1]!NOV</definedName>
    <definedName name="_JUL2" localSheetId="6">[6]edofza7!$C$22</definedName>
    <definedName name="_JUL2">[7]edofza7!$C$22</definedName>
    <definedName name="_JUN1" localSheetId="0">[1]!JUN&amp;[1]!JUL&amp;[1]!AGO&amp;[1]!SEP&amp;[1]!OCT</definedName>
    <definedName name="_JUN1" localSheetId="1">[1]!JUN&amp;[1]!JUL&amp;[1]!AGO&amp;[1]!SEP&amp;[1]!OCT</definedName>
    <definedName name="_JUN1" localSheetId="2">[1]!JUN&amp;[1]!JUL&amp;[1]!AGO&amp;[1]!SEP&amp;[1]!OCT</definedName>
    <definedName name="_JUN1" localSheetId="3">[1]!JUN&amp;[1]!JUL&amp;[1]!AGO&amp;[1]!SEP&amp;[1]!OCT</definedName>
    <definedName name="_JUN1" localSheetId="4">[1]!JUN&amp;[1]!JUL&amp;[1]!AGO&amp;[1]!SEP&amp;[1]!OCT</definedName>
    <definedName name="_JUN1" localSheetId="5">[1]!JUN&amp;[1]!JUL&amp;[1]!AGO&amp;[1]!SEP&amp;[1]!OCT</definedName>
    <definedName name="_JUN1" localSheetId="6">[2]!JUN&amp;[2]!JUL&amp;[2]!AGO&amp;[2]!SEP&amp;[2]!OCT</definedName>
    <definedName name="_JUN1" localSheetId="7">[3]!JUN&amp;[3]!JUL&amp;[3]!AGO&amp;[3]!SEP&amp;[3]!OCT</definedName>
    <definedName name="_JUN1" localSheetId="8">[1]!JUN&amp;[1]!JUL&amp;[1]!AGO&amp;[1]!SEP&amp;[1]!OCT</definedName>
    <definedName name="_JUN1" localSheetId="9">[1]!JUN&amp;[1]!JUL&amp;[1]!AGO&amp;[1]!SEP&amp;[1]!OCT</definedName>
    <definedName name="_JUN1">[1]!JUN&amp;[1]!JUL&amp;[1]!AGO&amp;[1]!SEP&amp;[1]!OCT</definedName>
    <definedName name="_JUN2" localSheetId="6">[6]edofza6!$C$22</definedName>
    <definedName name="_JUN2">[7]edofza6!$C$22</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kjljbcsd" localSheetId="0"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2" hidden="1">{"Bruto",#N/A,FALSE,"CONV3T.XLS";"Neto",#N/A,FALSE,"CONV3T.XLS";"UnoB",#N/A,FALSE,"CONV3T.XLS";"Bruto",#N/A,FALSE,"CONV4T.XLS";"Neto",#N/A,FALSE,"CONV4T.XLS";"UnoB",#N/A,FALSE,"CONV4T.XLS"}</definedName>
    <definedName name="_kjljbcsd" localSheetId="3" hidden="1">{"Bruto",#N/A,FALSE,"CONV3T.XLS";"Neto",#N/A,FALSE,"CONV3T.XLS";"UnoB",#N/A,FALSE,"CONV3T.XLS";"Bruto",#N/A,FALSE,"CONV4T.XLS";"Neto",#N/A,FALSE,"CONV4T.XLS";"UnoB",#N/A,FALSE,"CONV4T.XLS"}</definedName>
    <definedName name="_kjljbcsd" localSheetId="4" hidden="1">{"Bruto",#N/A,FALSE,"CONV3T.XLS";"Neto",#N/A,FALSE,"CONV3T.XLS";"UnoB",#N/A,FALSE,"CONV3T.XLS";"Bruto",#N/A,FALSE,"CONV4T.XLS";"Neto",#N/A,FALSE,"CONV4T.XLS";"UnoB",#N/A,FALSE,"CONV4T.XLS"}</definedName>
    <definedName name="_kjljbcsd" localSheetId="6" hidden="1">{"Bruto",#N/A,FALSE,"CONV3T.XLS";"Neto",#N/A,FALSE,"CONV3T.XLS";"UnoB",#N/A,FALSE,"CONV3T.XLS";"Bruto",#N/A,FALSE,"CONV4T.XLS";"Neto",#N/A,FALSE,"CONV4T.XLS";"UnoB",#N/A,FALSE,"CONV4T.XLS"}</definedName>
    <definedName name="_kjljbcsd" localSheetId="7" hidden="1">{"Bruto",#N/A,FALSE,"CONV3T.XLS";"Neto",#N/A,FALSE,"CONV3T.XLS";"UnoB",#N/A,FALSE,"CONV3T.XLS";"Bruto",#N/A,FALSE,"CONV4T.XLS";"Neto",#N/A,FALSE,"CONV4T.XLS";"UnoB",#N/A,FALSE,"CONV4T.XLS"}</definedName>
    <definedName name="_kjljbcsd" localSheetId="8" hidden="1">{"Bruto",#N/A,FALSE,"CONV3T.XLS";"Neto",#N/A,FALSE,"CONV3T.XLS";"UnoB",#N/A,FALSE,"CONV3T.XLS";"Bruto",#N/A,FALSE,"CONV4T.XLS";"Neto",#N/A,FALSE,"CONV4T.XLS";"UnoB",#N/A,FALSE,"CONV4T.XLS"}</definedName>
    <definedName name="_kjljbcsd" localSheetId="9"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0">[1]!MAR&amp;[1]!ABR&amp;[1]!MAY&amp;[1]!JUN&amp;[1]!JUL&amp;[1]!AGO</definedName>
    <definedName name="_MAR1" localSheetId="1">[1]!MAR&amp;[1]!ABR&amp;[1]!MAY&amp;[1]!JUN&amp;[1]!JUL&amp;[1]!AGO</definedName>
    <definedName name="_MAR1" localSheetId="2">[1]!MAR&amp;[1]!ABR&amp;[1]!MAY&amp;[1]!JUN&amp;[1]!JUL&amp;[1]!AGO</definedName>
    <definedName name="_MAR1" localSheetId="3">[1]!MAR&amp;[1]!ABR&amp;[1]!MAY&amp;[1]!JUN&amp;[1]!JUL&amp;[1]!AGO</definedName>
    <definedName name="_MAR1" localSheetId="4">[1]!MAR&amp;[1]!ABR&amp;[1]!MAY&amp;[1]!JUN&amp;[1]!JUL&amp;[1]!AGO</definedName>
    <definedName name="_MAR1" localSheetId="5">[1]!MAR&amp;[1]!ABR&amp;[1]!MAY&amp;[1]!JUN&amp;[1]!JUL&amp;[1]!AGO</definedName>
    <definedName name="_MAR1" localSheetId="6">[2]!MAR&amp;[2]!ABR&amp;[2]!MAY&amp;[2]!JUN&amp;[2]!JUL&amp;[2]!AGO</definedName>
    <definedName name="_MAR1" localSheetId="7">[3]!MAR&amp;[3]!ABR&amp;[3]!MAY&amp;[3]!JUN&amp;[3]!JUL&amp;[3]!AGO</definedName>
    <definedName name="_MAR1" localSheetId="8">[1]!MAR&amp;[1]!ABR&amp;[1]!MAY&amp;[1]!JUN&amp;[1]!JUL&amp;[1]!AGO</definedName>
    <definedName name="_MAR1" localSheetId="9">[1]!MAR&amp;[1]!ABR&amp;[1]!MAY&amp;[1]!JUN&amp;[1]!JUL&amp;[1]!AGO</definedName>
    <definedName name="_MAR1">[1]!MAR&amp;[1]!ABR&amp;[1]!MAY&amp;[1]!JUN&amp;[1]!JUL&amp;[1]!AGO</definedName>
    <definedName name="_MAR2" localSheetId="6">[6]edofza3!$C$22</definedName>
    <definedName name="_MAR2">[7]edofza3!$C$22</definedName>
    <definedName name="_MAY1" localSheetId="0">[1]!MAY&amp;[1]!JUN&amp;[1]!JUL&amp;[1]!AGO&amp;[1]!SEP</definedName>
    <definedName name="_MAY1" localSheetId="1">[1]!MAY&amp;[1]!JUN&amp;[1]!JUL&amp;[1]!AGO&amp;[1]!SEP</definedName>
    <definedName name="_MAY1" localSheetId="2">[1]!MAY&amp;[1]!JUN&amp;[1]!JUL&amp;[1]!AGO&amp;[1]!SEP</definedName>
    <definedName name="_MAY1" localSheetId="3">[1]!MAY&amp;[1]!JUN&amp;[1]!JUL&amp;[1]!AGO&amp;[1]!SEP</definedName>
    <definedName name="_MAY1" localSheetId="4">[1]!MAY&amp;[1]!JUN&amp;[1]!JUL&amp;[1]!AGO&amp;[1]!SEP</definedName>
    <definedName name="_MAY1" localSheetId="5">[1]!MAY&amp;[1]!JUN&amp;[1]!JUL&amp;[1]!AGO&amp;[1]!SEP</definedName>
    <definedName name="_MAY1" localSheetId="6">[2]!MAY&amp;[2]!JUN&amp;[2]!JUL&amp;[2]!AGO&amp;[2]!SEP</definedName>
    <definedName name="_MAY1" localSheetId="7">[3]!MAY&amp;[3]!JUN&amp;[3]!JUL&amp;[3]!AGO&amp;[3]!SEP</definedName>
    <definedName name="_MAY1" localSheetId="8">[1]!MAY&amp;[1]!JUN&amp;[1]!JUL&amp;[1]!AGO&amp;[1]!SEP</definedName>
    <definedName name="_MAY1" localSheetId="9">[1]!MAY&amp;[1]!JUN&amp;[1]!JUL&amp;[1]!AGO&amp;[1]!SEP</definedName>
    <definedName name="_MAY1">[1]!MAY&amp;[1]!JUN&amp;[1]!JUL&amp;[1]!AGO&amp;[1]!SEP</definedName>
    <definedName name="_MAY2" localSheetId="6">[6]edofza5!$C$22</definedName>
    <definedName name="_MAY2">[7]edofza5!$C$22</definedName>
    <definedName name="_mor2" localSheetId="0"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2"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4" hidden="1">{"Bruto",#N/A,FALSE,"CONV3T.XLS";"Neto",#N/A,FALSE,"CONV3T.XLS";"UnoB",#N/A,FALSE,"CONV3T.XLS";"Bruto",#N/A,FALSE,"CONV4T.XLS";"Neto",#N/A,FALSE,"CONV4T.XLS";"UnoB",#N/A,FALSE,"CONV4T.XLS"}</definedName>
    <definedName name="_mor2" localSheetId="5"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8"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2"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4" hidden="1">{"Bruto",#N/A,FALSE,"CONV3T.XLS";"Neto",#N/A,FALSE,"CONV3T.XLS";"UnoB",#N/A,FALSE,"CONV3T.XLS";"Bruto",#N/A,FALSE,"CONV4T.XLS";"Neto",#N/A,FALSE,"CONV4T.XLS";"UnoB",#N/A,FALSE,"CONV4T.XLS"}</definedName>
    <definedName name="_MOR4" localSheetId="5"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8"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0">[1]!NOV&amp;[1]!DIC</definedName>
    <definedName name="_NOV1" localSheetId="1">[1]!NOV&amp;[1]!DIC</definedName>
    <definedName name="_NOV1" localSheetId="2">[1]!NOV&amp;[1]!DIC</definedName>
    <definedName name="_NOV1" localSheetId="3">[1]!NOV&amp;[1]!DIC</definedName>
    <definedName name="_NOV1" localSheetId="4">[1]!NOV&amp;[1]!DIC</definedName>
    <definedName name="_NOV1" localSheetId="5">[1]!NOV&amp;[1]!DIC</definedName>
    <definedName name="_NOV1" localSheetId="6">[2]!NOV&amp;[2]!DIC</definedName>
    <definedName name="_NOV1" localSheetId="7">[3]!NOV&amp;[3]!DIC</definedName>
    <definedName name="_NOV1" localSheetId="8">[1]!NOV&amp;[1]!DIC</definedName>
    <definedName name="_NOV1" localSheetId="9">[1]!NOV&amp;[1]!DIC</definedName>
    <definedName name="_NOV1">[1]!NOV&amp;[1]!DIC</definedName>
    <definedName name="_NOV2" localSheetId="6">[6]edofza11!$C$43</definedName>
    <definedName name="_NOV2">[7]edofza11!$C$43</definedName>
    <definedName name="_OCT1" localSheetId="0">[1]!OCT&amp;[1]!NOV&amp;[1]!DIC</definedName>
    <definedName name="_OCT1" localSheetId="1">[1]!OCT&amp;[1]!NOV&amp;[1]!DIC</definedName>
    <definedName name="_OCT1" localSheetId="2">[1]!OCT&amp;[1]!NOV&amp;[1]!DIC</definedName>
    <definedName name="_OCT1" localSheetId="3">[1]!OCT&amp;[1]!NOV&amp;[1]!DIC</definedName>
    <definedName name="_OCT1" localSheetId="4">[1]!OCT&amp;[1]!NOV&amp;[1]!DIC</definedName>
    <definedName name="_OCT1" localSheetId="5">[1]!OCT&amp;[1]!NOV&amp;[1]!DIC</definedName>
    <definedName name="_OCT1" localSheetId="6">[2]!OCT&amp;[2]!NOV&amp;[2]!DIC</definedName>
    <definedName name="_OCT1" localSheetId="7">[3]!OCT&amp;[3]!NOV&amp;[3]!DIC</definedName>
    <definedName name="_OCT1" localSheetId="8">[1]!OCT&amp;[1]!NOV&amp;[1]!DIC</definedName>
    <definedName name="_OCT1" localSheetId="9">[1]!OCT&amp;[1]!NOV&amp;[1]!DIC</definedName>
    <definedName name="_OCT1">[1]!OCT&amp;[1]!NOV&amp;[1]!DIC</definedName>
    <definedName name="_OCT2" localSheetId="6">[6]edofza10!$C$22</definedName>
    <definedName name="_OCT2">[7]edofza10!$C$22</definedName>
    <definedName name="_Order1" hidden="1">255</definedName>
    <definedName name="_pa2" localSheetId="0"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2"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4" hidden="1">{"Bruto",#N/A,FALSE,"CONV3T.XLS";"Neto",#N/A,FALSE,"CONV3T.XLS";"UnoB",#N/A,FALSE,"CONV3T.XLS";"Bruto",#N/A,FALSE,"CONV4T.XLS";"Neto",#N/A,FALSE,"CONV4T.XLS";"UnoB",#N/A,FALSE,"CONV4T.XLS"}</definedName>
    <definedName name="_pa2" localSheetId="5"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8"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2"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4" hidden="1">{"Bruto",#N/A,FALSE,"CONV3T.XLS";"Neto",#N/A,FALSE,"CONV3T.XLS";"UnoB",#N/A,FALSE,"CONV3T.XLS";"Bruto",#N/A,FALSE,"CONV4T.XLS";"Neto",#N/A,FALSE,"CONV4T.XLS";"UnoB",#N/A,FALSE,"CONV4T.XLS"}</definedName>
    <definedName name="_PAJ4" localSheetId="5"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8"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2">#REF!</definedName>
    <definedName name="_PEM96" localSheetId="3">#REF!</definedName>
    <definedName name="_PEM96" localSheetId="4">#REF!</definedName>
    <definedName name="_PEM96" localSheetId="5">#REF!</definedName>
    <definedName name="_PEM96" localSheetId="6">#REF!</definedName>
    <definedName name="_PEM96" localSheetId="7">#REF!</definedName>
    <definedName name="_PEM96" localSheetId="8">#REF!</definedName>
    <definedName name="_PEM96" localSheetId="9">#REF!</definedName>
    <definedName name="_PEM96">#REF!</definedName>
    <definedName name="_PIB08" localSheetId="0">#REF!</definedName>
    <definedName name="_PIB08" localSheetId="1">#REF!</definedName>
    <definedName name="_PIB08" localSheetId="2">#REF!</definedName>
    <definedName name="_PIB08" localSheetId="3">#REF!</definedName>
    <definedName name="_PIB08" localSheetId="4">#REF!</definedName>
    <definedName name="_PIB08" localSheetId="5">#REF!</definedName>
    <definedName name="_PIB08" localSheetId="6">#REF!</definedName>
    <definedName name="_PIB08" localSheetId="7">#REF!</definedName>
    <definedName name="_PIB08" localSheetId="8">#REF!</definedName>
    <definedName name="_PIB08" localSheetId="9">#REF!</definedName>
    <definedName name="_PIB08">#REF!</definedName>
    <definedName name="_PIP96" localSheetId="0">#REF!</definedName>
    <definedName name="_PIP96" localSheetId="1">#REF!</definedName>
    <definedName name="_PIP96" localSheetId="2">#REF!</definedName>
    <definedName name="_PIP96" localSheetId="3">#REF!</definedName>
    <definedName name="_PIP96" localSheetId="4">#REF!</definedName>
    <definedName name="_PIP96" localSheetId="5">#REF!</definedName>
    <definedName name="_PIP96" localSheetId="6">#REF!</definedName>
    <definedName name="_PIP96" localSheetId="7">#REF!</definedName>
    <definedName name="_PIP96" localSheetId="8">#REF!</definedName>
    <definedName name="_PIP96" localSheetId="9">#REF!</definedName>
    <definedName name="_PIP96">#REF!</definedName>
    <definedName name="_Regression_Int">1</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hidden="1">#REF!</definedName>
    <definedName name="_SEP1" localSheetId="0">[1]!SEP&amp;[1]!OCT&amp;[1]!NOV&amp;[1]!DIC</definedName>
    <definedName name="_SEP1" localSheetId="1">[1]!SEP&amp;[1]!OCT&amp;[1]!NOV&amp;[1]!DIC</definedName>
    <definedName name="_SEP1" localSheetId="2">[1]!SEP&amp;[1]!OCT&amp;[1]!NOV&amp;[1]!DIC</definedName>
    <definedName name="_SEP1" localSheetId="3">[1]!SEP&amp;[1]!OCT&amp;[1]!NOV&amp;[1]!DIC</definedName>
    <definedName name="_SEP1" localSheetId="4">[1]!SEP&amp;[1]!OCT&amp;[1]!NOV&amp;[1]!DIC</definedName>
    <definedName name="_SEP1" localSheetId="5">[1]!SEP&amp;[1]!OCT&amp;[1]!NOV&amp;[1]!DIC</definedName>
    <definedName name="_SEP1" localSheetId="6">[2]!SEP&amp;[2]!OCT&amp;[2]!NOV&amp;[2]!DIC</definedName>
    <definedName name="_SEP1" localSheetId="7">[3]!SEP&amp;[3]!OCT&amp;[3]!NOV&amp;[3]!DIC</definedName>
    <definedName name="_SEP1" localSheetId="8">[1]!SEP&amp;[1]!OCT&amp;[1]!NOV&amp;[1]!DIC</definedName>
    <definedName name="_SEP1" localSheetId="9">[1]!SEP&amp;[1]!OCT&amp;[1]!NOV&amp;[1]!DIC</definedName>
    <definedName name="_SEP1">[1]!SEP&amp;[1]!OCT&amp;[1]!NOV&amp;[1]!DIC</definedName>
    <definedName name="_SEP2" localSheetId="6">[6]edofza9!$C$22</definedName>
    <definedName name="_SEP2">[7]edofza9!$C$22</definedName>
    <definedName name="_smg97">'[8]Premisa macro'!$E$4</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yt03" localSheetId="0">#REF!</definedName>
    <definedName name="_syt03" localSheetId="1">#REF!</definedName>
    <definedName name="_syt03" localSheetId="2">#REF!</definedName>
    <definedName name="_syt03" localSheetId="3">#REF!</definedName>
    <definedName name="_syt03" localSheetId="4">#REF!</definedName>
    <definedName name="_syt03" localSheetId="5">#REF!</definedName>
    <definedName name="_syt03" localSheetId="6">#REF!</definedName>
    <definedName name="_syt03" localSheetId="7">#REF!</definedName>
    <definedName name="_syt03" localSheetId="8">#REF!</definedName>
    <definedName name="_syt03" localSheetId="9">#REF!</definedName>
    <definedName name="_syt03">#REF!</definedName>
    <definedName name="_TDC2001">'[9]Tipos de Cambio'!$C$4</definedName>
    <definedName name="_tul2" localSheetId="0"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2"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4" hidden="1">{"Bruto",#N/A,FALSE,"CONV3T.XLS";"Neto",#N/A,FALSE,"CONV3T.XLS";"UnoB",#N/A,FALSE,"CONV3T.XLS";"Bruto",#N/A,FALSE,"CONV4T.XLS";"Neto",#N/A,FALSE,"CONV4T.XLS";"UnoB",#N/A,FALSE,"CONV4T.XLS"}</definedName>
    <definedName name="_tul2" localSheetId="5"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8"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2"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4" hidden="1">{"Bruto",#N/A,FALSE,"CONV3T.XLS";"Neto",#N/A,FALSE,"CONV3T.XLS";"UnoB",#N/A,FALSE,"CONV3T.XLS";"Bruto",#N/A,FALSE,"CONV4T.XLS";"Neto",#N/A,FALSE,"CONV4T.XLS";"UnoB",#N/A,FALSE,"CONV4T.XLS"}</definedName>
    <definedName name="_TUL4" localSheetId="5"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8"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2"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4" hidden="1">{"Bruto",#N/A,FALSE,"CONV3T.XLS";"Neto",#N/A,FALSE,"CONV3T.XLS";"UnoB",#N/A,FALSE,"CONV3T.XLS";"Bruto",#N/A,FALSE,"CONV4T.XLS";"Neto",#N/A,FALSE,"CONV4T.XLS";"UnoB",#N/A,FALSE,"CONV4T.XLS"}</definedName>
    <definedName name="_WRN4444" localSheetId="5"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8"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#REF!</definedName>
    <definedName name="A_Datos_2008_2009">'[12]Datos 2008_2009'!$A$4:$D$60000</definedName>
    <definedName name="A_Datos_2008_2009_sin_CESENyADUANAS" localSheetId="0">#REF!</definedName>
    <definedName name="A_Datos_2008_2009_sin_CESENyADUANAS" localSheetId="1">#REF!</definedName>
    <definedName name="A_Datos_2008_2009_sin_CESENyADUANAS" localSheetId="2">#REF!</definedName>
    <definedName name="A_Datos_2008_2009_sin_CESENyADUANAS" localSheetId="3">#REF!</definedName>
    <definedName name="A_Datos_2008_2009_sin_CESENyADUANAS" localSheetId="4">#REF!</definedName>
    <definedName name="A_Datos_2008_2009_sin_CESENyADUANAS" localSheetId="5">#REF!</definedName>
    <definedName name="A_Datos_2008_2009_sin_CESENyADUANAS" localSheetId="6">#REF!</definedName>
    <definedName name="A_Datos_2008_2009_sin_CESENyADUANAS" localSheetId="7">#REF!</definedName>
    <definedName name="A_Datos_2008_2009_sin_CESENyADUANAS" localSheetId="8">#REF!</definedName>
    <definedName name="A_Datos_2008_2009_sin_CESENyADUANAS" localSheetId="9">#REF!</definedName>
    <definedName name="A_Datos_2008_2009_sin_CESENyADUANAS">#REF!</definedName>
    <definedName name="A_impresión_IM" localSheetId="0">#REF!</definedName>
    <definedName name="A_impresión_IM" localSheetId="1">#REF!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6">#REF!</definedName>
    <definedName name="A_impresión_IM" localSheetId="7">#REF!</definedName>
    <definedName name="A_impresión_IM" localSheetId="8">#REF!</definedName>
    <definedName name="A_impresión_IM" localSheetId="9">#REF!</definedName>
    <definedName name="A_impresión_IM">#REF!</definedName>
    <definedName name="AA" localSheetId="0">[1]!SEP&amp;[1]!OCT&amp;[1]!NOV&amp;[1]!DIC</definedName>
    <definedName name="AA" localSheetId="1">[1]!SEP&amp;[1]!OCT&amp;[1]!NOV&amp;[1]!DIC</definedName>
    <definedName name="AA" localSheetId="2">[1]!SEP&amp;[1]!OCT&amp;[1]!NOV&amp;[1]!DIC</definedName>
    <definedName name="AA" localSheetId="3">[1]!SEP&amp;[1]!OCT&amp;[1]!NOV&amp;[1]!DIC</definedName>
    <definedName name="AA" localSheetId="4">[1]!SEP&amp;[1]!OCT&amp;[1]!NOV&amp;[1]!DIC</definedName>
    <definedName name="AA" localSheetId="5">[1]!SEP&amp;[1]!OCT&amp;[1]!NOV&amp;[1]!DIC</definedName>
    <definedName name="AA" localSheetId="6">[2]!SEP&amp;[2]!OCT&amp;[2]!NOV&amp;[2]!DIC</definedName>
    <definedName name="AA" localSheetId="7">[3]!SEP&amp;[3]!OCT&amp;[3]!NOV&amp;[3]!DIC</definedName>
    <definedName name="AA" localSheetId="8">[1]!SEP&amp;[1]!OCT&amp;[1]!NOV&amp;[1]!DIC</definedName>
    <definedName name="AA" localSheetId="9">[1]!SEP&amp;[1]!OCT&amp;[1]!NOV&amp;[1]!DIC</definedName>
    <definedName name="AA">[1]!SEP&amp;[1]!OCT&amp;[1]!NOV&amp;[1]!DIC</definedName>
    <definedName name="AA1500_">#N/A</definedName>
    <definedName name="ABR">"; ABRIL.- "&amp;TEXT([13]edofza04!$C$24,"#,##0")</definedName>
    <definedName name="actual">'[8]Régimen financiero'!$E$3</definedName>
    <definedName name="AD" localSheetId="0">[11]BANPRO99!#REF!</definedName>
    <definedName name="AD" localSheetId="1">[11]BANPRO99!#REF!</definedName>
    <definedName name="AD" localSheetId="2">[11]BANPRO99!#REF!</definedName>
    <definedName name="AD" localSheetId="3">[11]BANPRO99!#REF!</definedName>
    <definedName name="AD" localSheetId="4">[11]BANPRO99!#REF!</definedName>
    <definedName name="AD" localSheetId="5">[11]BANPRO99!#REF!</definedName>
    <definedName name="AD" localSheetId="6">[11]BANPRO99!#REF!</definedName>
    <definedName name="AD" localSheetId="7">[11]BANPRO99!#REF!</definedName>
    <definedName name="AD" localSheetId="8">[11]BANPRO99!#REF!</definedName>
    <definedName name="AD" localSheetId="9">[11]BANPRO99!#REF!</definedName>
    <definedName name="AD">[11]BANPRO99!#REF!</definedName>
    <definedName name="Admva">[14]Administrativa!$B$2:$I$59</definedName>
    <definedName name="AGO">"; AGOSTO.- "&amp;TEXT([13]edofza08!$C$24,"#,##0")</definedName>
    <definedName name="ain" localSheetId="0">#REF!</definedName>
    <definedName name="ain" localSheetId="1">#REF!</definedName>
    <definedName name="ain" localSheetId="2">#REF!</definedName>
    <definedName name="ain" localSheetId="3">#REF!</definedName>
    <definedName name="ain" localSheetId="4">#REF!</definedName>
    <definedName name="ain" localSheetId="5">#REF!</definedName>
    <definedName name="ain" localSheetId="6">#REF!</definedName>
    <definedName name="ain" localSheetId="7">#REF!</definedName>
    <definedName name="ain" localSheetId="8">#REF!</definedName>
    <definedName name="ain" localSheetId="9">#REF!</definedName>
    <definedName name="ain">#REF!</definedName>
    <definedName name="Ajuste_SP">[15]Supuestos!$D$7</definedName>
    <definedName name="ampliaciones" localSheetId="0">#REF!</definedName>
    <definedName name="ampliaciones" localSheetId="1">#REF!</definedName>
    <definedName name="ampliaciones" localSheetId="2">#REF!</definedName>
    <definedName name="ampliaciones" localSheetId="3">#REF!</definedName>
    <definedName name="ampliaciones" localSheetId="4">#REF!</definedName>
    <definedName name="ampliaciones" localSheetId="5">#REF!</definedName>
    <definedName name="ampliaciones" localSheetId="6">#REF!</definedName>
    <definedName name="ampliaciones" localSheetId="7">#REF!</definedName>
    <definedName name="ampliaciones" localSheetId="8">#REF!</definedName>
    <definedName name="ampliaciones" localSheetId="9">#REF!</definedName>
    <definedName name="ampliaciones">#REF!</definedName>
    <definedName name="AÑO" localSheetId="0">+TEXT(IF(AND(OR(DAY([1]!FECHA)&gt;=1,DAY([1]!FECHA)&lt;=10),MONTH([1]!FECHA)=1),YEAR([1]!FECHA)-1,YEAR([1]!FECHA)),"0")</definedName>
    <definedName name="AÑO" localSheetId="1">+TEXT(IF(AND(OR(DAY([1]!FECHA)&gt;=1,DAY([1]!FECHA)&lt;=10),MONTH([1]!FECHA)=1),YEAR([1]!FECHA)-1,YEAR([1]!FECHA)),"0")</definedName>
    <definedName name="AÑO" localSheetId="2">+TEXT(IF(AND(OR(DAY([1]!FECHA)&gt;=1,DAY([1]!FECHA)&lt;=10),MONTH([1]!FECHA)=1),YEAR([1]!FECHA)-1,YEAR([1]!FECHA)),"0")</definedName>
    <definedName name="AÑO" localSheetId="3">+TEXT(IF(AND(OR(DAY([1]!FECHA)&gt;=1,DAY([1]!FECHA)&lt;=10),MONTH([1]!FECHA)=1),YEAR([1]!FECHA)-1,YEAR([1]!FECHA)),"0")</definedName>
    <definedName name="AÑO" localSheetId="4">+TEXT(IF(AND(OR(DAY([1]!FECHA)&gt;=1,DAY([1]!FECHA)&lt;=10),MONTH([1]!FECHA)=1),YEAR([1]!FECHA)-1,YEAR([1]!FECHA)),"0")</definedName>
    <definedName name="AÑO" localSheetId="5">+TEXT(IF(AND(OR(DAY([1]!FECHA)&gt;=1,DAY([1]!FECHA)&lt;=10),MONTH([1]!FECHA)=1),YEAR([1]!FECHA)-1,YEAR([1]!FECHA)),"0")</definedName>
    <definedName name="AÑO" localSheetId="6">+TEXT(IF(AND(OR(DAY([2]!FECHA)&gt;=1,DAY([2]!FECHA)&lt;=10),MONTH([2]!FECHA)=1),YEAR([2]!FECHA)-1,YEAR([2]!FECHA)),"0")</definedName>
    <definedName name="AÑO" localSheetId="7">+TEXT(IF(AND(OR(DAY([3]!FECHA)&gt;=1,DAY([3]!FECHA)&lt;=10),MONTH([3]!FECHA)=1),YEAR([3]!FECHA)-1,YEAR([3]!FECHA)),"0")</definedName>
    <definedName name="AÑO" localSheetId="8">+TEXT(IF(AND(OR(DAY([1]!FECHA)&gt;=1,DAY([1]!FECHA)&lt;=10),MONTH([1]!FECHA)=1),YEAR([1]!FECHA)-1,YEAR([1]!FECHA)),"0")</definedName>
    <definedName name="AÑO" localSheetId="9">+TEXT(IF(AND(OR(DAY([1]!FECHA)&gt;=1,DAY([1]!FECHA)&lt;=10),MONTH([1]!FECHA)=1),YEAR([1]!FECHA)-1,YEAR([1]!FECHA)),"0")</definedName>
    <definedName name="AÑO">+TEXT(IF(AND(OR(DAY([1]!FECHA)&gt;=1,DAY([1]!FECHA)&lt;=10),MONTH([1]!FECHA)=1),YEAR([1]!FECHA)-1,YEAR([1]!FECHA)),"0")</definedName>
    <definedName name="_xlnm.Print_Area" localSheetId="0">'Anexo 10'!$A$1:$J$81</definedName>
    <definedName name="_xlnm.Print_Area" localSheetId="1">'Anexo 11'!$A$3:$N$185</definedName>
    <definedName name="_xlnm.Print_Area" localSheetId="2">'Anexo 12'!$A$1:$I$131</definedName>
    <definedName name="_xlnm.Print_Area" localSheetId="3">'Anexo 13'!$A$1:$J$164</definedName>
    <definedName name="_xlnm.Print_Area" localSheetId="4">'Anexo 14'!$A$1:$I$74</definedName>
    <definedName name="_xlnm.Print_Area" localSheetId="5">'Anexo 15'!$A$1:$I$33</definedName>
    <definedName name="_xlnm.Print_Area" localSheetId="6">'Anexo 16 '!$A$1:$J$85</definedName>
    <definedName name="_xlnm.Print_Area" localSheetId="7">'Anexo 17'!$A$1:$I$97</definedName>
    <definedName name="_xlnm.Print_Area" localSheetId="8">'Anexo 18'!$A$1:$I$127</definedName>
    <definedName name="_xlnm.Print_Area" localSheetId="9">'Anexo 19'!$A$1:$I$94</definedName>
    <definedName name="_xlnm.Print_Area">#REF!</definedName>
    <definedName name="Area_de_paso" localSheetId="0">#REF!</definedName>
    <definedName name="Area_de_paso" localSheetId="1">#REF!</definedName>
    <definedName name="Area_de_paso" localSheetId="2">#REF!</definedName>
    <definedName name="Area_de_paso" localSheetId="3">#REF!</definedName>
    <definedName name="Area_de_paso" localSheetId="4">#REF!</definedName>
    <definedName name="Area_de_paso" localSheetId="5">#REF!</definedName>
    <definedName name="Area_de_paso" localSheetId="6">#REF!</definedName>
    <definedName name="Area_de_paso" localSheetId="7">#REF!</definedName>
    <definedName name="Area_de_paso" localSheetId="8">#REF!</definedName>
    <definedName name="Area_de_paso" localSheetId="9">#REF!</definedName>
    <definedName name="Area_de_paso">#REF!</definedName>
    <definedName name="ASIG_TEC">#N/A</definedName>
    <definedName name="ayer">'[8]Premisas IMSS'!$M$12</definedName>
    <definedName name="base" localSheetId="0">#REF!</definedName>
    <definedName name="base" localSheetId="1">#REF!</definedName>
    <definedName name="base" localSheetId="2">#REF!</definedName>
    <definedName name="base" localSheetId="3">#REF!</definedName>
    <definedName name="base" localSheetId="4">#REF!</definedName>
    <definedName name="base" localSheetId="5">#REF!</definedName>
    <definedName name="base" localSheetId="6">#REF!</definedName>
    <definedName name="base" localSheetId="7">#REF!</definedName>
    <definedName name="base" localSheetId="8">#REF!</definedName>
    <definedName name="base" localSheetId="9">#REF!</definedName>
    <definedName name="base">#REF!</definedName>
    <definedName name="base03" localSheetId="0">#REF!</definedName>
    <definedName name="base03" localSheetId="1">#REF!</definedName>
    <definedName name="base03" localSheetId="2">#REF!</definedName>
    <definedName name="base03" localSheetId="3">#REF!</definedName>
    <definedName name="base03" localSheetId="4">#REF!</definedName>
    <definedName name="base03" localSheetId="5">#REF!</definedName>
    <definedName name="base03" localSheetId="6">#REF!</definedName>
    <definedName name="base03" localSheetId="7">#REF!</definedName>
    <definedName name="base03" localSheetId="8">#REF!</definedName>
    <definedName name="base03" localSheetId="9">#REF!</definedName>
    <definedName name="base03">#REF!</definedName>
    <definedName name="base03au" localSheetId="0">#REF!</definedName>
    <definedName name="base03au" localSheetId="1">#REF!</definedName>
    <definedName name="base03au" localSheetId="2">#REF!</definedName>
    <definedName name="base03au" localSheetId="3">#REF!</definedName>
    <definedName name="base03au" localSheetId="4">#REF!</definedName>
    <definedName name="base03au" localSheetId="5">#REF!</definedName>
    <definedName name="base03au" localSheetId="6">#REF!</definedName>
    <definedName name="base03au" localSheetId="7">#REF!</definedName>
    <definedName name="base03au" localSheetId="8">#REF!</definedName>
    <definedName name="base03au" localSheetId="9">#REF!</definedName>
    <definedName name="base03au">#REF!</definedName>
    <definedName name="base04au" localSheetId="0">#REF!</definedName>
    <definedName name="base04au" localSheetId="1">#REF!</definedName>
    <definedName name="base04au" localSheetId="2">#REF!</definedName>
    <definedName name="base04au" localSheetId="3">#REF!</definedName>
    <definedName name="base04au" localSheetId="4">#REF!</definedName>
    <definedName name="base04au" localSheetId="5">#REF!</definedName>
    <definedName name="base04au" localSheetId="6">#REF!</definedName>
    <definedName name="base04au" localSheetId="7">#REF!</definedName>
    <definedName name="base04au" localSheetId="8">#REF!</definedName>
    <definedName name="base04au" localSheetId="9">#REF!</definedName>
    <definedName name="base04au">#REF!</definedName>
    <definedName name="base05" localSheetId="0">#REF!</definedName>
    <definedName name="base05" localSheetId="1">#REF!</definedName>
    <definedName name="base05" localSheetId="2">#REF!</definedName>
    <definedName name="base05" localSheetId="3">#REF!</definedName>
    <definedName name="base05" localSheetId="4">#REF!</definedName>
    <definedName name="base05" localSheetId="5">#REF!</definedName>
    <definedName name="base05" localSheetId="6">#REF!</definedName>
    <definedName name="base05" localSheetId="7">#REF!</definedName>
    <definedName name="base05" localSheetId="8">#REF!</definedName>
    <definedName name="base05" localSheetId="9">#REF!</definedName>
    <definedName name="base05">#REF!</definedName>
    <definedName name="base05au" localSheetId="0">#REF!</definedName>
    <definedName name="base05au" localSheetId="1">#REF!</definedName>
    <definedName name="base05au" localSheetId="2">#REF!</definedName>
    <definedName name="base05au" localSheetId="3">#REF!</definedName>
    <definedName name="base05au" localSheetId="4">#REF!</definedName>
    <definedName name="base05au" localSheetId="5">#REF!</definedName>
    <definedName name="base05au" localSheetId="6">#REF!</definedName>
    <definedName name="base05au" localSheetId="7">#REF!</definedName>
    <definedName name="base05au" localSheetId="8">#REF!</definedName>
    <definedName name="base05au" localSheetId="9">#REF!</definedName>
    <definedName name="base05au">#REF!</definedName>
    <definedName name="base2002" localSheetId="0">#REF!</definedName>
    <definedName name="base2002" localSheetId="1">#REF!</definedName>
    <definedName name="base2002" localSheetId="2">#REF!</definedName>
    <definedName name="base2002" localSheetId="3">#REF!</definedName>
    <definedName name="base2002" localSheetId="4">#REF!</definedName>
    <definedName name="base2002" localSheetId="5">#REF!</definedName>
    <definedName name="base2002" localSheetId="6">#REF!</definedName>
    <definedName name="base2002" localSheetId="7">#REF!</definedName>
    <definedName name="base2002" localSheetId="8">#REF!</definedName>
    <definedName name="base2002" localSheetId="9">#REF!</definedName>
    <definedName name="base2002">#REF!</definedName>
    <definedName name="base2003orig" localSheetId="0">#REF!</definedName>
    <definedName name="base2003orig" localSheetId="1">#REF!</definedName>
    <definedName name="base2003orig" localSheetId="2">#REF!</definedName>
    <definedName name="base2003orig" localSheetId="3">#REF!</definedName>
    <definedName name="base2003orig" localSheetId="4">#REF!</definedName>
    <definedName name="base2003orig" localSheetId="5">#REF!</definedName>
    <definedName name="base2003orig" localSheetId="6">#REF!</definedName>
    <definedName name="base2003orig" localSheetId="7">#REF!</definedName>
    <definedName name="base2003orig" localSheetId="8">#REF!</definedName>
    <definedName name="base2003orig" localSheetId="9">#REF!</definedName>
    <definedName name="base2003orig">#REF!</definedName>
    <definedName name="base2003origentidades" localSheetId="0">#REF!</definedName>
    <definedName name="base2003origentidades" localSheetId="1">#REF!</definedName>
    <definedName name="base2003origentidades" localSheetId="2">#REF!</definedName>
    <definedName name="base2003origentidades" localSheetId="3">#REF!</definedName>
    <definedName name="base2003origentidades" localSheetId="4">#REF!</definedName>
    <definedName name="base2003origentidades" localSheetId="5">#REF!</definedName>
    <definedName name="base2003origentidades" localSheetId="6">#REF!</definedName>
    <definedName name="base2003origentidades" localSheetId="7">#REF!</definedName>
    <definedName name="base2003origentidades" localSheetId="8">#REF!</definedName>
    <definedName name="base2003origentidades" localSheetId="9">#REF!</definedName>
    <definedName name="base2003origentidades">#REF!</definedName>
    <definedName name="base2004" localSheetId="0">#REF!</definedName>
    <definedName name="base2004" localSheetId="1">#REF!</definedName>
    <definedName name="base2004" localSheetId="2">#REF!</definedName>
    <definedName name="base2004" localSheetId="3">#REF!</definedName>
    <definedName name="base2004" localSheetId="4">#REF!</definedName>
    <definedName name="base2004" localSheetId="5">#REF!</definedName>
    <definedName name="base2004" localSheetId="6">#REF!</definedName>
    <definedName name="base2004" localSheetId="7">#REF!</definedName>
    <definedName name="base2004" localSheetId="8">#REF!</definedName>
    <definedName name="base2004" localSheetId="9">#REF!</definedName>
    <definedName name="base2004">#REF!</definedName>
    <definedName name="base2004entidades" localSheetId="0">#REF!</definedName>
    <definedName name="base2004entidades" localSheetId="1">#REF!</definedName>
    <definedName name="base2004entidades" localSheetId="2">#REF!</definedName>
    <definedName name="base2004entidades" localSheetId="3">#REF!</definedName>
    <definedName name="base2004entidades" localSheetId="4">#REF!</definedName>
    <definedName name="base2004entidades" localSheetId="5">#REF!</definedName>
    <definedName name="base2004entidades" localSheetId="6">#REF!</definedName>
    <definedName name="base2004entidades" localSheetId="7">#REF!</definedName>
    <definedName name="base2004entidades" localSheetId="8">#REF!</definedName>
    <definedName name="base2004entidades" localSheetId="9">#REF!</definedName>
    <definedName name="base2004entidades">#REF!</definedName>
    <definedName name="baseau" localSheetId="0">#REF!</definedName>
    <definedName name="baseau" localSheetId="1">#REF!</definedName>
    <definedName name="baseau" localSheetId="2">#REF!</definedName>
    <definedName name="baseau" localSheetId="3">#REF!</definedName>
    <definedName name="baseau" localSheetId="4">#REF!</definedName>
    <definedName name="baseau" localSheetId="5">#REF!</definedName>
    <definedName name="baseau" localSheetId="6">#REF!</definedName>
    <definedName name="baseau" localSheetId="7">#REF!</definedName>
    <definedName name="baseau" localSheetId="8">#REF!</definedName>
    <definedName name="baseau" localSheetId="9">#REF!</definedName>
    <definedName name="baseau">#REF!</definedName>
    <definedName name="baseb" localSheetId="0">#REF!</definedName>
    <definedName name="baseb" localSheetId="1">#REF!</definedName>
    <definedName name="baseb" localSheetId="2">#REF!</definedName>
    <definedName name="baseb" localSheetId="3">#REF!</definedName>
    <definedName name="baseb" localSheetId="4">#REF!</definedName>
    <definedName name="baseb" localSheetId="5">#REF!</definedName>
    <definedName name="baseb" localSheetId="6">#REF!</definedName>
    <definedName name="baseb" localSheetId="7">#REF!</definedName>
    <definedName name="baseb" localSheetId="8">#REF!</definedName>
    <definedName name="baseb" localSheetId="9">#REF!</definedName>
    <definedName name="baseb">#REF!</definedName>
    <definedName name="basecierre" localSheetId="0">[16]CP_2003!#REF!</definedName>
    <definedName name="basecierre" localSheetId="1">[16]CP_2003!#REF!</definedName>
    <definedName name="basecierre" localSheetId="2">[16]CP_2003!#REF!</definedName>
    <definedName name="basecierre" localSheetId="3">[16]CP_2003!#REF!</definedName>
    <definedName name="basecierre" localSheetId="4">[16]CP_2003!#REF!</definedName>
    <definedName name="basecierre" localSheetId="5">[16]CP_2003!#REF!</definedName>
    <definedName name="basecierre" localSheetId="6">[16]CP_2003!#REF!</definedName>
    <definedName name="basecierre" localSheetId="7">[16]CP_2003!#REF!</definedName>
    <definedName name="basecierre" localSheetId="8">[16]CP_2003!#REF!</definedName>
    <definedName name="basecierre" localSheetId="9">[16]CP_2003!#REF!</definedName>
    <definedName name="basecierre">[16]CP_2003!#REF!</definedName>
    <definedName name="_xlnm.Database" localSheetId="0">#REF!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#REF!</definedName>
    <definedName name="bUSCAR" localSheetId="0">#REF!</definedName>
    <definedName name="bUSCAR" localSheetId="1">#REF!</definedName>
    <definedName name="bUSCAR" localSheetId="2">#REF!</definedName>
    <definedName name="bUSCAR" localSheetId="3">#REF!</definedName>
    <definedName name="bUSCAR" localSheetId="4">#REF!</definedName>
    <definedName name="bUSCAR" localSheetId="5">#REF!</definedName>
    <definedName name="bUSCAR" localSheetId="6">#REF!</definedName>
    <definedName name="bUSCAR" localSheetId="7">#REF!</definedName>
    <definedName name="bUSCAR" localSheetId="8">#REF!</definedName>
    <definedName name="bUSCAR" localSheetId="9">#REF!</definedName>
    <definedName name="bUSCAR">#REF!</definedName>
    <definedName name="C_" localSheetId="0">[17]FP1996!#REF!</definedName>
    <definedName name="C_" localSheetId="1">[17]FP1996!#REF!</definedName>
    <definedName name="C_" localSheetId="2">[17]FP1996!#REF!</definedName>
    <definedName name="C_" localSheetId="3">[17]FP1996!#REF!</definedName>
    <definedName name="C_" localSheetId="4">[17]FP1996!#REF!</definedName>
    <definedName name="C_" localSheetId="5">[17]FP1996!#REF!</definedName>
    <definedName name="C_" localSheetId="6">[17]FP1996!#REF!</definedName>
    <definedName name="C_" localSheetId="7">[17]FP1996!#REF!</definedName>
    <definedName name="C_" localSheetId="8">[17]FP1996!#REF!</definedName>
    <definedName name="C_" localSheetId="9">[17]FP1996!#REF!</definedName>
    <definedName name="C_">[17]FP1996!#REF!</definedName>
    <definedName name="cal" localSheetId="0">#REF!</definedName>
    <definedName name="cal" localSheetId="1">#REF!</definedName>
    <definedName name="cal" localSheetId="2">#REF!</definedName>
    <definedName name="cal" localSheetId="3">#REF!</definedName>
    <definedName name="cal" localSheetId="4">#REF!</definedName>
    <definedName name="cal" localSheetId="5">#REF!</definedName>
    <definedName name="cal" localSheetId="6">#REF!</definedName>
    <definedName name="cal" localSheetId="7">#REF!</definedName>
    <definedName name="cal" localSheetId="8">#REF!</definedName>
    <definedName name="cal" localSheetId="9">#REF!</definedName>
    <definedName name="cal">#REF!</definedName>
    <definedName name="cálculos" localSheetId="0">#REF!</definedName>
    <definedName name="cálculos" localSheetId="1">#REF!</definedName>
    <definedName name="cálculos" localSheetId="2">#REF!</definedName>
    <definedName name="cálculos" localSheetId="3">#REF!</definedName>
    <definedName name="cálculos" localSheetId="4">#REF!</definedName>
    <definedName name="cálculos" localSheetId="5">#REF!</definedName>
    <definedName name="cálculos" localSheetId="6">#REF!</definedName>
    <definedName name="cálculos" localSheetId="7">#REF!</definedName>
    <definedName name="cálculos" localSheetId="8">#REF!</definedName>
    <definedName name="cálculos" localSheetId="9">#REF!</definedName>
    <definedName name="cálculos">#REF!</definedName>
    <definedName name="CALENDA">#N/A</definedName>
    <definedName name="can" localSheetId="0"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2"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4" hidden="1">{"Bruto",#N/A,FALSE,"CONV3T.XLS";"Neto",#N/A,FALSE,"CONV3T.XLS";"UnoB",#N/A,FALSE,"CONV3T.XLS";"Bruto",#N/A,FALSE,"CONV4T.XLS";"Neto",#N/A,FALSE,"CONV4T.XLS";"UnoB",#N/A,FALSE,"CONV4T.XLS"}</definedName>
    <definedName name="can" localSheetId="5"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8"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2">#REF!</definedName>
    <definedName name="CAPU96" localSheetId="3">#REF!</definedName>
    <definedName name="CAPU96" localSheetId="4">#REF!</definedName>
    <definedName name="CAPU96" localSheetId="5">#REF!</definedName>
    <definedName name="CAPU96" localSheetId="6">#REF!</definedName>
    <definedName name="CAPU96" localSheetId="7">#REF!</definedName>
    <definedName name="CAPU96" localSheetId="8">#REF!</definedName>
    <definedName name="CAPU96" localSheetId="9">#REF!</definedName>
    <definedName name="CAPU96">#REF!</definedName>
    <definedName name="cata">[18]tablas!$A$5:$A$275</definedName>
    <definedName name="cata4">'[19]catálogo pps'!$A$2:$N$2506</definedName>
    <definedName name="CCCC" localSheetId="0"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2"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4" hidden="1">{"Bruto",#N/A,FALSE,"CONV3T.XLS";"Neto",#N/A,FALSE,"CONV3T.XLS";"UnoB",#N/A,FALSE,"CONV3T.XLS";"Bruto",#N/A,FALSE,"CONV4T.XLS";"Neto",#N/A,FALSE,"CONV4T.XLS";"UnoB",#N/A,FALSE,"CONV4T.XLS"}</definedName>
    <definedName name="CCCC" localSheetId="5"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8"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2"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4" hidden="1">{"Bruto",#N/A,FALSE,"CONV3T.XLS";"Neto",#N/A,FALSE,"CONV3T.XLS";"UnoB",#N/A,FALSE,"CONV3T.XLS";"Bruto",#N/A,FALSE,"CONV4T.XLS";"Neto",#N/A,FALSE,"CONV4T.XLS";"UnoB",#N/A,FALSE,"CONV4T.XLS"}</definedName>
    <definedName name="CEEE" localSheetId="5"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8"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2"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4" hidden="1">{"Bruto",#N/A,FALSE,"CONV3T.XLS";"Neto",#N/A,FALSE,"CONV3T.XLS";"UnoB",#N/A,FALSE,"CONV3T.XLS";"Bruto",#N/A,FALSE,"CONV4T.XLS";"Neto",#N/A,FALSE,"CONV4T.XLS";"UnoB",#N/A,FALSE,"CONV4T.XLS"}</definedName>
    <definedName name="cero" localSheetId="5"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8"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'[20] '!$H$99:$M$143</definedName>
    <definedName name="CFEM">'[20] '!$H$51:$M$95</definedName>
    <definedName name="CFEO">'[20] '!$H$3:$M$47</definedName>
    <definedName name="CicenyAduanas" localSheetId="0">#REF!</definedName>
    <definedName name="CicenyAduanas" localSheetId="1">#REF!</definedName>
    <definedName name="CicenyAduanas" localSheetId="2">#REF!</definedName>
    <definedName name="CicenyAduanas" localSheetId="3">#REF!</definedName>
    <definedName name="CicenyAduanas" localSheetId="4">#REF!</definedName>
    <definedName name="CicenyAduanas" localSheetId="5">#REF!</definedName>
    <definedName name="CicenyAduanas" localSheetId="6">#REF!</definedName>
    <definedName name="CicenyAduanas" localSheetId="7">#REF!</definedName>
    <definedName name="CicenyAduanas" localSheetId="8">#REF!</definedName>
    <definedName name="CicenyAduanas" localSheetId="9">#REF!</definedName>
    <definedName name="CicenyAduanas">#REF!</definedName>
    <definedName name="Cifras_Control" localSheetId="0">#REF!</definedName>
    <definedName name="Cifras_Control" localSheetId="1">#REF!</definedName>
    <definedName name="Cifras_Control" localSheetId="2">#REF!</definedName>
    <definedName name="Cifras_Control" localSheetId="3">#REF!</definedName>
    <definedName name="Cifras_Control" localSheetId="4">#REF!</definedName>
    <definedName name="Cifras_Control" localSheetId="5">#REF!</definedName>
    <definedName name="Cifras_Control" localSheetId="6">#REF!</definedName>
    <definedName name="Cifras_Control" localSheetId="7">#REF!</definedName>
    <definedName name="Cifras_Control" localSheetId="8">#REF!</definedName>
    <definedName name="Cifras_Control" localSheetId="9">#REF!</definedName>
    <definedName name="Cifras_Control">#REF!</definedName>
    <definedName name="claseco" localSheetId="0">#REF!</definedName>
    <definedName name="claseco" localSheetId="1">#REF!</definedName>
    <definedName name="claseco" localSheetId="2">#REF!</definedName>
    <definedName name="claseco" localSheetId="3">#REF!</definedName>
    <definedName name="claseco" localSheetId="4">#REF!</definedName>
    <definedName name="claseco" localSheetId="5">#REF!</definedName>
    <definedName name="claseco" localSheetId="6">#REF!</definedName>
    <definedName name="claseco" localSheetId="7">#REF!</definedName>
    <definedName name="claseco" localSheetId="8">#REF!</definedName>
    <definedName name="claseco" localSheetId="9">#REF!</definedName>
    <definedName name="claseco">#REF!</definedName>
    <definedName name="cmllvc198" localSheetId="0">#REF!</definedName>
    <definedName name="cmllvc198" localSheetId="1">#REF!</definedName>
    <definedName name="cmllvc198" localSheetId="2">#REF!</definedName>
    <definedName name="cmllvc198" localSheetId="3">#REF!</definedName>
    <definedName name="cmllvc198" localSheetId="4">#REF!</definedName>
    <definedName name="cmllvc198" localSheetId="5">#REF!</definedName>
    <definedName name="cmllvc198" localSheetId="6">#REF!</definedName>
    <definedName name="cmllvc198" localSheetId="7">#REF!</definedName>
    <definedName name="cmllvc198" localSheetId="8">#REF!</definedName>
    <definedName name="cmllvc198" localSheetId="9">#REF!</definedName>
    <definedName name="cmllvc198">#REF!</definedName>
    <definedName name="cmllvc298ieps" localSheetId="0">#REF!</definedName>
    <definedName name="cmllvc298ieps" localSheetId="1">#REF!</definedName>
    <definedName name="cmllvc298ieps" localSheetId="2">#REF!</definedName>
    <definedName name="cmllvc298ieps" localSheetId="3">#REF!</definedName>
    <definedName name="cmllvc298ieps" localSheetId="4">#REF!</definedName>
    <definedName name="cmllvc298ieps" localSheetId="5">#REF!</definedName>
    <definedName name="cmllvc298ieps" localSheetId="6">#REF!</definedName>
    <definedName name="cmllvc298ieps" localSheetId="7">#REF!</definedName>
    <definedName name="cmllvc298ieps" localSheetId="8">#REF!</definedName>
    <definedName name="cmllvc298ieps" localSheetId="9">#REF!</definedName>
    <definedName name="cmllvc298ieps">#REF!</definedName>
    <definedName name="cmllvp198" localSheetId="0">#REF!</definedName>
    <definedName name="cmllvp198" localSheetId="1">#REF!</definedName>
    <definedName name="cmllvp198" localSheetId="2">#REF!</definedName>
    <definedName name="cmllvp198" localSheetId="3">#REF!</definedName>
    <definedName name="cmllvp198" localSheetId="4">#REF!</definedName>
    <definedName name="cmllvp198" localSheetId="5">#REF!</definedName>
    <definedName name="cmllvp198" localSheetId="6">#REF!</definedName>
    <definedName name="cmllvp198" localSheetId="7">#REF!</definedName>
    <definedName name="cmllvp198" localSheetId="8">#REF!</definedName>
    <definedName name="cmllvp198" localSheetId="9">#REF!</definedName>
    <definedName name="cmllvp198">#REF!</definedName>
    <definedName name="cmllvp199" localSheetId="0">#REF!</definedName>
    <definedName name="cmllvp199" localSheetId="1">#REF!</definedName>
    <definedName name="cmllvp199" localSheetId="2">#REF!</definedName>
    <definedName name="cmllvp199" localSheetId="3">#REF!</definedName>
    <definedName name="cmllvp199" localSheetId="4">#REF!</definedName>
    <definedName name="cmllvp199" localSheetId="5">#REF!</definedName>
    <definedName name="cmllvp199" localSheetId="6">#REF!</definedName>
    <definedName name="cmllvp199" localSheetId="7">#REF!</definedName>
    <definedName name="cmllvp199" localSheetId="8">#REF!</definedName>
    <definedName name="cmllvp199" localSheetId="9">#REF!</definedName>
    <definedName name="cmllvp199">#REF!</definedName>
    <definedName name="cmllvp298ieps" localSheetId="0">#REF!</definedName>
    <definedName name="cmllvp298ieps" localSheetId="1">#REF!</definedName>
    <definedName name="cmllvp298ieps" localSheetId="2">#REF!</definedName>
    <definedName name="cmllvp298ieps" localSheetId="3">#REF!</definedName>
    <definedName name="cmllvp298ieps" localSheetId="4">#REF!</definedName>
    <definedName name="cmllvp298ieps" localSheetId="5">#REF!</definedName>
    <definedName name="cmllvp298ieps" localSheetId="6">#REF!</definedName>
    <definedName name="cmllvp298ieps" localSheetId="7">#REF!</definedName>
    <definedName name="cmllvp298ieps" localSheetId="8">#REF!</definedName>
    <definedName name="cmllvp298ieps" localSheetId="9">#REF!</definedName>
    <definedName name="cmllvp298ieps">#REF!</definedName>
    <definedName name="cmllvp299ieps" localSheetId="0">#REF!</definedName>
    <definedName name="cmllvp299ieps" localSheetId="1">#REF!</definedName>
    <definedName name="cmllvp299ieps" localSheetId="2">#REF!</definedName>
    <definedName name="cmllvp299ieps" localSheetId="3">#REF!</definedName>
    <definedName name="cmllvp299ieps" localSheetId="4">#REF!</definedName>
    <definedName name="cmllvp299ieps" localSheetId="5">#REF!</definedName>
    <definedName name="cmllvp299ieps" localSheetId="6">#REF!</definedName>
    <definedName name="cmllvp299ieps" localSheetId="7">#REF!</definedName>
    <definedName name="cmllvp299ieps" localSheetId="8">#REF!</definedName>
    <definedName name="cmllvp299ieps" localSheetId="9">#REF!</definedName>
    <definedName name="cmllvp299ieps">#REF!</definedName>
    <definedName name="cmlvc198" localSheetId="0">#REF!</definedName>
    <definedName name="cmlvc198" localSheetId="1">#REF!</definedName>
    <definedName name="cmlvc198" localSheetId="2">#REF!</definedName>
    <definedName name="cmlvc198" localSheetId="3">#REF!</definedName>
    <definedName name="cmlvc198" localSheetId="4">#REF!</definedName>
    <definedName name="cmlvc198" localSheetId="5">#REF!</definedName>
    <definedName name="cmlvc198" localSheetId="6">#REF!</definedName>
    <definedName name="cmlvc198" localSheetId="7">#REF!</definedName>
    <definedName name="cmlvc198" localSheetId="8">#REF!</definedName>
    <definedName name="cmlvc198" localSheetId="9">#REF!</definedName>
    <definedName name="cmlvc198">#REF!</definedName>
    <definedName name="cmlvc298ieps" localSheetId="0">#REF!</definedName>
    <definedName name="cmlvc298ieps" localSheetId="1">#REF!</definedName>
    <definedName name="cmlvc298ieps" localSheetId="2">#REF!</definedName>
    <definedName name="cmlvc298ieps" localSheetId="3">#REF!</definedName>
    <definedName name="cmlvc298ieps" localSheetId="4">#REF!</definedName>
    <definedName name="cmlvc298ieps" localSheetId="5">#REF!</definedName>
    <definedName name="cmlvc298ieps" localSheetId="6">#REF!</definedName>
    <definedName name="cmlvc298ieps" localSheetId="7">#REF!</definedName>
    <definedName name="cmlvc298ieps" localSheetId="8">#REF!</definedName>
    <definedName name="cmlvc298ieps" localSheetId="9">#REF!</definedName>
    <definedName name="cmlvc298ieps">#REF!</definedName>
    <definedName name="cmlvp198" localSheetId="0">#REF!</definedName>
    <definedName name="cmlvp198" localSheetId="1">#REF!</definedName>
    <definedName name="cmlvp198" localSheetId="2">#REF!</definedName>
    <definedName name="cmlvp198" localSheetId="3">#REF!</definedName>
    <definedName name="cmlvp198" localSheetId="4">#REF!</definedName>
    <definedName name="cmlvp198" localSheetId="5">#REF!</definedName>
    <definedName name="cmlvp198" localSheetId="6">#REF!</definedName>
    <definedName name="cmlvp198" localSheetId="7">#REF!</definedName>
    <definedName name="cmlvp198" localSheetId="8">#REF!</definedName>
    <definedName name="cmlvp198" localSheetId="9">#REF!</definedName>
    <definedName name="cmlvp198">#REF!</definedName>
    <definedName name="cmlvp199" localSheetId="0">#REF!</definedName>
    <definedName name="cmlvp199" localSheetId="1">#REF!</definedName>
    <definedName name="cmlvp199" localSheetId="2">#REF!</definedName>
    <definedName name="cmlvp199" localSheetId="3">#REF!</definedName>
    <definedName name="cmlvp199" localSheetId="4">#REF!</definedName>
    <definedName name="cmlvp199" localSheetId="5">#REF!</definedName>
    <definedName name="cmlvp199" localSheetId="6">#REF!</definedName>
    <definedName name="cmlvp199" localSheetId="7">#REF!</definedName>
    <definedName name="cmlvp199" localSheetId="8">#REF!</definedName>
    <definedName name="cmlvp199" localSheetId="9">#REF!</definedName>
    <definedName name="cmlvp199">#REF!</definedName>
    <definedName name="cmlvp298ieps" localSheetId="0">#REF!</definedName>
    <definedName name="cmlvp298ieps" localSheetId="1">#REF!</definedName>
    <definedName name="cmlvp298ieps" localSheetId="2">#REF!</definedName>
    <definedName name="cmlvp298ieps" localSheetId="3">#REF!</definedName>
    <definedName name="cmlvp298ieps" localSheetId="4">#REF!</definedName>
    <definedName name="cmlvp298ieps" localSheetId="5">#REF!</definedName>
    <definedName name="cmlvp298ieps" localSheetId="6">#REF!</definedName>
    <definedName name="cmlvp298ieps" localSheetId="7">#REF!</definedName>
    <definedName name="cmlvp298ieps" localSheetId="8">#REF!</definedName>
    <definedName name="cmlvp298ieps" localSheetId="9">#REF!</definedName>
    <definedName name="cmlvp298ieps">#REF!</definedName>
    <definedName name="cmlvp299ieps" localSheetId="0">#REF!</definedName>
    <definedName name="cmlvp299ieps" localSheetId="1">#REF!</definedName>
    <definedName name="cmlvp299ieps" localSheetId="2">#REF!</definedName>
    <definedName name="cmlvp299ieps" localSheetId="3">#REF!</definedName>
    <definedName name="cmlvp299ieps" localSheetId="4">#REF!</definedName>
    <definedName name="cmlvp299ieps" localSheetId="5">#REF!</definedName>
    <definedName name="cmlvp299ieps" localSheetId="6">#REF!</definedName>
    <definedName name="cmlvp299ieps" localSheetId="7">#REF!</definedName>
    <definedName name="cmlvp299ieps" localSheetId="8">#REF!</definedName>
    <definedName name="cmlvp299ieps" localSheetId="9">#REF!</definedName>
    <definedName name="cmlvp299ieps">#REF!</definedName>
    <definedName name="CONA96" localSheetId="0">#REF!</definedName>
    <definedName name="CONA96" localSheetId="1">#REF!</definedName>
    <definedName name="CONA96" localSheetId="2">#REF!</definedName>
    <definedName name="CONA96" localSheetId="3">#REF!</definedName>
    <definedName name="CONA96" localSheetId="4">#REF!</definedName>
    <definedName name="CONA96" localSheetId="5">#REF!</definedName>
    <definedName name="CONA96" localSheetId="6">#REF!</definedName>
    <definedName name="CONA96" localSheetId="7">#REF!</definedName>
    <definedName name="CONA96" localSheetId="8">#REF!</definedName>
    <definedName name="CONA96" localSheetId="9">#REF!</definedName>
    <definedName name="CONA96">#REF!</definedName>
    <definedName name="concepto" localSheetId="0">'[21]BASE DEFINITIVA 2002'!#REF!</definedName>
    <definedName name="concepto" localSheetId="1">'[21]BASE DEFINITIVA 2002'!#REF!</definedName>
    <definedName name="concepto" localSheetId="2">'[21]BASE DEFINITIVA 2002'!#REF!</definedName>
    <definedName name="concepto" localSheetId="3">'[21]BASE DEFINITIVA 2002'!#REF!</definedName>
    <definedName name="concepto" localSheetId="4">'[21]BASE DEFINITIVA 2002'!#REF!</definedName>
    <definedName name="concepto" localSheetId="5">'[21]BASE DEFINITIVA 2002'!#REF!</definedName>
    <definedName name="concepto" localSheetId="6">'[21]BASE DEFINITIVA 2002'!#REF!</definedName>
    <definedName name="concepto" localSheetId="7">'[21]BASE DEFINITIVA 2002'!#REF!</definedName>
    <definedName name="concepto" localSheetId="8">'[21]BASE DEFINITIVA 2002'!#REF!</definedName>
    <definedName name="concepto" localSheetId="9">'[21]BASE DEFINITIVA 2002'!#REF!</definedName>
    <definedName name="concepto">'[21]BASE DEFINITIVA 2002'!#REF!</definedName>
    <definedName name="CONS" localSheetId="0">[11]BANPRO99!#REF!</definedName>
    <definedName name="CONS" localSheetId="1">[11]BANPRO99!#REF!</definedName>
    <definedName name="CONS" localSheetId="2">[11]BANPRO99!#REF!</definedName>
    <definedName name="CONS" localSheetId="3">[11]BANPRO99!#REF!</definedName>
    <definedName name="CONS" localSheetId="4">[11]BANPRO99!#REF!</definedName>
    <definedName name="CONS" localSheetId="5">[11]BANPRO99!#REF!</definedName>
    <definedName name="CONS" localSheetId="6">[11]BANPRO99!#REF!</definedName>
    <definedName name="CONS" localSheetId="7">[11]BANPRO99!#REF!</definedName>
    <definedName name="CONS" localSheetId="8">[11]BANPRO99!#REF!</definedName>
    <definedName name="CONS" localSheetId="9">[11]BANPRO99!#REF!</definedName>
    <definedName name="CONS">[11]BANPRO99!#REF!</definedName>
    <definedName name="copia_Clas_Admva" localSheetId="0">#REF!</definedName>
    <definedName name="copia_Clas_Admva" localSheetId="1">#REF!</definedName>
    <definedName name="copia_Clas_Admva" localSheetId="2">#REF!</definedName>
    <definedName name="copia_Clas_Admva" localSheetId="3">#REF!</definedName>
    <definedName name="copia_Clas_Admva" localSheetId="4">#REF!</definedName>
    <definedName name="copia_Clas_Admva" localSheetId="5">#REF!</definedName>
    <definedName name="copia_Clas_Admva" localSheetId="6">#REF!</definedName>
    <definedName name="copia_Clas_Admva" localSheetId="7">#REF!</definedName>
    <definedName name="copia_Clas_Admva" localSheetId="8">#REF!</definedName>
    <definedName name="copia_Clas_Admva" localSheetId="9">#REF!</definedName>
    <definedName name="copia_Clas_Admva">#REF!</definedName>
    <definedName name="copia_Clas_Econ">[22]Clas_Econ!$B$2:$M$25</definedName>
    <definedName name="copia_Clas_Fun" localSheetId="0">#REF!</definedName>
    <definedName name="copia_Clas_Fun" localSheetId="1">#REF!</definedName>
    <definedName name="copia_Clas_Fun" localSheetId="2">#REF!</definedName>
    <definedName name="copia_Clas_Fun" localSheetId="3">#REF!</definedName>
    <definedName name="copia_Clas_Fun" localSheetId="4">#REF!</definedName>
    <definedName name="copia_Clas_Fun" localSheetId="5">#REF!</definedName>
    <definedName name="copia_Clas_Fun" localSheetId="6">#REF!</definedName>
    <definedName name="copia_Clas_Fun" localSheetId="7">#REF!</definedName>
    <definedName name="copia_Clas_Fun" localSheetId="8">#REF!</definedName>
    <definedName name="copia_Clas_Fun" localSheetId="9">#REF!</definedName>
    <definedName name="copia_Clas_Fun">#REF!</definedName>
    <definedName name="copia_Clas_Func" localSheetId="0">[23]Clas_Fun!#REF!</definedName>
    <definedName name="copia_Clas_Func" localSheetId="1">[23]Clas_Fun!#REF!</definedName>
    <definedName name="copia_Clas_Func" localSheetId="2">[23]Clas_Fun!#REF!</definedName>
    <definedName name="copia_Clas_Func" localSheetId="3">[23]Clas_Fun!#REF!</definedName>
    <definedName name="copia_Clas_Func" localSheetId="4">[23]Clas_Fun!#REF!</definedName>
    <definedName name="copia_Clas_Func" localSheetId="5">[23]Clas_Fun!#REF!</definedName>
    <definedName name="copia_Clas_Func" localSheetId="6">[23]Clas_Fun!#REF!</definedName>
    <definedName name="copia_Clas_Func" localSheetId="7">[23]Clas_Fun!#REF!</definedName>
    <definedName name="copia_Clas_Func" localSheetId="8">[23]Clas_Fun!#REF!</definedName>
    <definedName name="copia_Clas_Func" localSheetId="9">[23]Clas_Fun!#REF!</definedName>
    <definedName name="copia_Clas_Func">[23]Clas_Fun!#REF!</definedName>
    <definedName name="copia_Doble_Consolid" localSheetId="0">#REF!</definedName>
    <definedName name="copia_Doble_Consolid" localSheetId="1">#REF!</definedName>
    <definedName name="copia_Doble_Consolid" localSheetId="2">#REF!</definedName>
    <definedName name="copia_Doble_Consolid" localSheetId="3">#REF!</definedName>
    <definedName name="copia_Doble_Consolid" localSheetId="4">#REF!</definedName>
    <definedName name="copia_Doble_Consolid" localSheetId="5">#REF!</definedName>
    <definedName name="copia_Doble_Consolid" localSheetId="6">#REF!</definedName>
    <definedName name="copia_Doble_Consolid" localSheetId="7">#REF!</definedName>
    <definedName name="copia_Doble_Consolid" localSheetId="8">#REF!</definedName>
    <definedName name="copia_Doble_Consolid" localSheetId="9">#REF!</definedName>
    <definedName name="copia_Doble_Consolid">#REF!</definedName>
    <definedName name="copia_Doble_OECPD" localSheetId="0">#REF!</definedName>
    <definedName name="copia_Doble_OECPD" localSheetId="1">#REF!</definedName>
    <definedName name="copia_Doble_OECPD" localSheetId="2">#REF!</definedName>
    <definedName name="copia_Doble_OECPD" localSheetId="3">#REF!</definedName>
    <definedName name="copia_Doble_OECPD" localSheetId="4">#REF!</definedName>
    <definedName name="copia_Doble_OECPD" localSheetId="5">#REF!</definedName>
    <definedName name="copia_Doble_OECPD" localSheetId="6">#REF!</definedName>
    <definedName name="copia_Doble_OECPD" localSheetId="7">#REF!</definedName>
    <definedName name="copia_Doble_OECPD" localSheetId="8">#REF!</definedName>
    <definedName name="copia_Doble_OECPD" localSheetId="9">#REF!</definedName>
    <definedName name="copia_Doble_OECPD">#REF!</definedName>
    <definedName name="copia_Doble_RAutonyAPC" localSheetId="0">#REF!</definedName>
    <definedName name="copia_Doble_RAutonyAPC" localSheetId="1">#REF!</definedName>
    <definedName name="copia_Doble_RAutonyAPC" localSheetId="2">#REF!</definedName>
    <definedName name="copia_Doble_RAutonyAPC" localSheetId="3">#REF!</definedName>
    <definedName name="copia_Doble_RAutonyAPC" localSheetId="4">#REF!</definedName>
    <definedName name="copia_Doble_RAutonyAPC" localSheetId="5">#REF!</definedName>
    <definedName name="copia_Doble_RAutonyAPC" localSheetId="6">#REF!</definedName>
    <definedName name="copia_Doble_RAutonyAPC" localSheetId="7">#REF!</definedName>
    <definedName name="copia_Doble_RAutonyAPC" localSheetId="8">#REF!</definedName>
    <definedName name="copia_Doble_RAutonyAPC" localSheetId="9">#REF!</definedName>
    <definedName name="copia_Doble_RAutonyAPC">#REF!</definedName>
    <definedName name="copia_Gto_Ents_Fed">[22]Gto_Ent_Fed!$B$39:$L$73</definedName>
    <definedName name="copia_Gto_Federal" localSheetId="0">#REF!</definedName>
    <definedName name="copia_Gto_Federal" localSheetId="1">#REF!</definedName>
    <definedName name="copia_Gto_Federal" localSheetId="2">#REF!</definedName>
    <definedName name="copia_Gto_Federal" localSheetId="3">#REF!</definedName>
    <definedName name="copia_Gto_Federal" localSheetId="4">#REF!</definedName>
    <definedName name="copia_Gto_Federal" localSheetId="5">#REF!</definedName>
    <definedName name="copia_Gto_Federal" localSheetId="6">#REF!</definedName>
    <definedName name="copia_Gto_Federal" localSheetId="7">#REF!</definedName>
    <definedName name="copia_Gto_Federal" localSheetId="8">#REF!</definedName>
    <definedName name="copia_Gto_Federal" localSheetId="9">#REF!</definedName>
    <definedName name="copia_Gto_Federal">#REF!</definedName>
    <definedName name="copia_Gto_Neto" localSheetId="0">#REF!</definedName>
    <definedName name="copia_Gto_Neto" localSheetId="1">#REF!</definedName>
    <definedName name="copia_Gto_Neto" localSheetId="2">#REF!</definedName>
    <definedName name="copia_Gto_Neto" localSheetId="3">#REF!</definedName>
    <definedName name="copia_Gto_Neto" localSheetId="4">#REF!</definedName>
    <definedName name="copia_Gto_Neto" localSheetId="5">#REF!</definedName>
    <definedName name="copia_Gto_Neto" localSheetId="6">#REF!</definedName>
    <definedName name="copia_Gto_Neto" localSheetId="7">#REF!</definedName>
    <definedName name="copia_Gto_Neto" localSheetId="8">#REF!</definedName>
    <definedName name="copia_Gto_Neto" localSheetId="9">#REF!</definedName>
    <definedName name="copia_Gto_Neto">#REF!</definedName>
    <definedName name="copia_Ing_Pres" localSheetId="0">#REF!</definedName>
    <definedName name="copia_Ing_Pres" localSheetId="1">#REF!</definedName>
    <definedName name="copia_Ing_Pres" localSheetId="2">#REF!</definedName>
    <definedName name="copia_Ing_Pres" localSheetId="3">#REF!</definedName>
    <definedName name="copia_Ing_Pres" localSheetId="4">#REF!</definedName>
    <definedName name="copia_Ing_Pres" localSheetId="5">#REF!</definedName>
    <definedName name="copia_Ing_Pres" localSheetId="6">#REF!</definedName>
    <definedName name="copia_Ing_Pres" localSheetId="7">#REF!</definedName>
    <definedName name="copia_Ing_Pres" localSheetId="8">#REF!</definedName>
    <definedName name="copia_Ing_Pres" localSheetId="9">#REF!</definedName>
    <definedName name="copia_Ing_Pres">#REF!</definedName>
    <definedName name="cor" localSheetId="0"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2"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4" hidden="1">{"Bruto",#N/A,FALSE,"CONV3T.XLS";"Neto",#N/A,FALSE,"CONV3T.XLS";"UnoB",#N/A,FALSE,"CONV3T.XLS";"Bruto",#N/A,FALSE,"CONV4T.XLS";"Neto",#N/A,FALSE,"CONV4T.XLS";"UnoB",#N/A,FALSE,"CONV4T.XLS"}</definedName>
    <definedName name="cor" localSheetId="5"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8"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2"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4" hidden="1">{"Bruto",#N/A,FALSE,"CONV3T.XLS";"Neto",#N/A,FALSE,"CONV3T.XLS";"UnoB",#N/A,FALSE,"CONV3T.XLS";"Bruto",#N/A,FALSE,"CONV4T.XLS";"Neto",#N/A,FALSE,"CONV4T.XLS";"UnoB",#N/A,FALSE,"CONV4T.XLS"}</definedName>
    <definedName name="cos" localSheetId="5"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8"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[11]BANPRO99!#REF!</definedName>
    <definedName name="CRI" localSheetId="1">[11]BANPRO99!#REF!</definedName>
    <definedName name="CRI" localSheetId="2">[11]BANPRO99!#REF!</definedName>
    <definedName name="CRI" localSheetId="3">[11]BANPRO99!#REF!</definedName>
    <definedName name="CRI" localSheetId="4">[11]BANPRO99!#REF!</definedName>
    <definedName name="CRI" localSheetId="5">[11]BANPRO99!#REF!</definedName>
    <definedName name="CRI" localSheetId="6">[11]BANPRO99!#REF!</definedName>
    <definedName name="CRI" localSheetId="7">[11]BANPRO99!#REF!</definedName>
    <definedName name="CRI" localSheetId="8">[11]BANPRO99!#REF!</definedName>
    <definedName name="CRI" localSheetId="9">[11]BANPRO99!#REF!</definedName>
    <definedName name="CRI">[11]BANPRO99!#REF!</definedName>
    <definedName name="criterios23" localSheetId="0">#REF!</definedName>
    <definedName name="criterios23" localSheetId="1">#REF!</definedName>
    <definedName name="criterios23" localSheetId="2">#REF!</definedName>
    <definedName name="criterios23" localSheetId="3">#REF!</definedName>
    <definedName name="criterios23" localSheetId="4">#REF!</definedName>
    <definedName name="criterios23" localSheetId="5">#REF!</definedName>
    <definedName name="criterios23" localSheetId="6">#REF!</definedName>
    <definedName name="criterios23" localSheetId="7">#REF!</definedName>
    <definedName name="criterios23" localSheetId="8">#REF!</definedName>
    <definedName name="criterios23" localSheetId="9">#REF!</definedName>
    <definedName name="criterios23">#REF!</definedName>
    <definedName name="Criterios25" localSheetId="0">#REF!</definedName>
    <definedName name="Criterios25" localSheetId="1">#REF!</definedName>
    <definedName name="Criterios25" localSheetId="2">#REF!</definedName>
    <definedName name="Criterios25" localSheetId="3">#REF!</definedName>
    <definedName name="Criterios25" localSheetId="4">#REF!</definedName>
    <definedName name="Criterios25" localSheetId="5">#REF!</definedName>
    <definedName name="Criterios25" localSheetId="6">#REF!</definedName>
    <definedName name="Criterios25" localSheetId="7">#REF!</definedName>
    <definedName name="Criterios25" localSheetId="8">#REF!</definedName>
    <definedName name="Criterios25" localSheetId="9">#REF!</definedName>
    <definedName name="Criterios25">#REF!</definedName>
    <definedName name="Criterios33" localSheetId="0">#REF!</definedName>
    <definedName name="Criterios33" localSheetId="1">#REF!</definedName>
    <definedName name="Criterios33" localSheetId="2">#REF!</definedName>
    <definedName name="Criterios33" localSheetId="3">#REF!</definedName>
    <definedName name="Criterios33" localSheetId="4">#REF!</definedName>
    <definedName name="Criterios33" localSheetId="5">#REF!</definedName>
    <definedName name="Criterios33" localSheetId="6">#REF!</definedName>
    <definedName name="Criterios33" localSheetId="7">#REF!</definedName>
    <definedName name="Criterios33" localSheetId="8">#REF!</definedName>
    <definedName name="Criterios33" localSheetId="9">#REF!</definedName>
    <definedName name="Criterios33">#REF!</definedName>
    <definedName name="CSCSDS" localSheetId="0"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2"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4" hidden="1">{"Bruto",#N/A,FALSE,"CONV3T.XLS";"Neto",#N/A,FALSE,"CONV3T.XLS";"UnoB",#N/A,FALSE,"CONV3T.XLS";"Bruto",#N/A,FALSE,"CONV4T.XLS";"Neto",#N/A,FALSE,"CONV4T.XLS";"UnoB",#N/A,FALSE,"CONV4T.XLS"}</definedName>
    <definedName name="CSCSDS" localSheetId="5"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8"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2">#REF!</definedName>
    <definedName name="cuad" localSheetId="3">#REF!</definedName>
    <definedName name="cuad" localSheetId="4">#REF!</definedName>
    <definedName name="cuad" localSheetId="5">#REF!</definedName>
    <definedName name="cuad" localSheetId="6">#REF!</definedName>
    <definedName name="cuad" localSheetId="7">#REF!</definedName>
    <definedName name="cuad" localSheetId="8">#REF!</definedName>
    <definedName name="cuad" localSheetId="9">#REF!</definedName>
    <definedName name="cuad">#REF!</definedName>
    <definedName name="CUAD179" localSheetId="0">#REF!</definedName>
    <definedName name="CUAD179" localSheetId="1">#REF!</definedName>
    <definedName name="CUAD179" localSheetId="2">#REF!</definedName>
    <definedName name="CUAD179" localSheetId="3">#REF!</definedName>
    <definedName name="CUAD179" localSheetId="4">#REF!</definedName>
    <definedName name="CUAD179" localSheetId="5">#REF!</definedName>
    <definedName name="CUAD179" localSheetId="6">#REF!</definedName>
    <definedName name="CUAD179" localSheetId="7">#REF!</definedName>
    <definedName name="CUAD179" localSheetId="8">#REF!</definedName>
    <definedName name="CUAD179" localSheetId="9">#REF!</definedName>
    <definedName name="CUAD179">#REF!</definedName>
    <definedName name="CUAD179A" localSheetId="0">#REF!</definedName>
    <definedName name="CUAD179A" localSheetId="1">#REF!</definedName>
    <definedName name="CUAD179A" localSheetId="2">#REF!</definedName>
    <definedName name="CUAD179A" localSheetId="3">#REF!</definedName>
    <definedName name="CUAD179A" localSheetId="4">#REF!</definedName>
    <definedName name="CUAD179A" localSheetId="5">#REF!</definedName>
    <definedName name="CUAD179A" localSheetId="6">#REF!</definedName>
    <definedName name="CUAD179A" localSheetId="7">#REF!</definedName>
    <definedName name="CUAD179A" localSheetId="8">#REF!</definedName>
    <definedName name="CUAD179A" localSheetId="9">#REF!</definedName>
    <definedName name="CUAD179A">#REF!</definedName>
    <definedName name="CUAD180" localSheetId="0">#REF!</definedName>
    <definedName name="CUAD180" localSheetId="1">#REF!</definedName>
    <definedName name="CUAD180" localSheetId="2">#REF!</definedName>
    <definedName name="CUAD180" localSheetId="3">#REF!</definedName>
    <definedName name="CUAD180" localSheetId="4">#REF!</definedName>
    <definedName name="CUAD180" localSheetId="5">#REF!</definedName>
    <definedName name="CUAD180" localSheetId="6">#REF!</definedName>
    <definedName name="CUAD180" localSheetId="7">#REF!</definedName>
    <definedName name="CUAD180" localSheetId="8">#REF!</definedName>
    <definedName name="CUAD180" localSheetId="9">#REF!</definedName>
    <definedName name="CUAD180">#REF!</definedName>
    <definedName name="Cuadro16511" localSheetId="0">'[24]Ingresos serie'!#REF!</definedName>
    <definedName name="Cuadro16511" localSheetId="1">'[24]Ingresos serie'!#REF!</definedName>
    <definedName name="Cuadro16511" localSheetId="2">'[24]Ingresos serie'!#REF!</definedName>
    <definedName name="Cuadro16511" localSheetId="3">'[24]Ingresos serie'!#REF!</definedName>
    <definedName name="Cuadro16511" localSheetId="4">'[24]Ingresos serie'!#REF!</definedName>
    <definedName name="Cuadro16511" localSheetId="5">'[24]Ingresos serie'!#REF!</definedName>
    <definedName name="Cuadro16511" localSheetId="6">'[24]Ingresos serie'!#REF!</definedName>
    <definedName name="Cuadro16511" localSheetId="7">'[25]Ingresos serie'!#REF!</definedName>
    <definedName name="Cuadro16511" localSheetId="8">'[24]Ingresos serie'!#REF!</definedName>
    <definedName name="Cuadro16511" localSheetId="9">'[24]Ingresos serie'!#REF!</definedName>
    <definedName name="Cuadro16511">'[24]Ingresos serie'!#REF!</definedName>
    <definedName name="Cuadro18521" localSheetId="0">#REF!</definedName>
    <definedName name="Cuadro18521" localSheetId="1">#REF!</definedName>
    <definedName name="Cuadro18521" localSheetId="2">#REF!</definedName>
    <definedName name="Cuadro18521" localSheetId="3">#REF!</definedName>
    <definedName name="Cuadro18521" localSheetId="4">#REF!</definedName>
    <definedName name="Cuadro18521" localSheetId="5">#REF!</definedName>
    <definedName name="Cuadro18521" localSheetId="6">#REF!</definedName>
    <definedName name="Cuadro18521" localSheetId="7">#REF!</definedName>
    <definedName name="Cuadro18521" localSheetId="8">#REF!</definedName>
    <definedName name="Cuadro18521" localSheetId="9">#REF!</definedName>
    <definedName name="Cuadro18521">#REF!</definedName>
    <definedName name="Cuadro19522" localSheetId="0">#REF!</definedName>
    <definedName name="Cuadro19522" localSheetId="1">#REF!</definedName>
    <definedName name="Cuadro19522" localSheetId="2">#REF!</definedName>
    <definedName name="Cuadro19522" localSheetId="3">#REF!</definedName>
    <definedName name="Cuadro19522" localSheetId="4">#REF!</definedName>
    <definedName name="Cuadro19522" localSheetId="5">#REF!</definedName>
    <definedName name="Cuadro19522" localSheetId="6">#REF!</definedName>
    <definedName name="Cuadro19522" localSheetId="7">#REF!</definedName>
    <definedName name="Cuadro19522" localSheetId="8">#REF!</definedName>
    <definedName name="Cuadro19522" localSheetId="9">#REF!</definedName>
    <definedName name="Cuadro19522">#REF!</definedName>
    <definedName name="Cuadro20523" localSheetId="0">'[26]20-5.2.3'!#REF!</definedName>
    <definedName name="Cuadro20523" localSheetId="1">'[26]20-5.2.3'!#REF!</definedName>
    <definedName name="Cuadro20523" localSheetId="2">'[26]20-5.2.3'!#REF!</definedName>
    <definedName name="Cuadro20523" localSheetId="3">'[26]20-5.2.3'!#REF!</definedName>
    <definedName name="Cuadro20523" localSheetId="4">'[26]20-5.2.3'!#REF!</definedName>
    <definedName name="Cuadro20523" localSheetId="5">'[26]20-5.2.3'!#REF!</definedName>
    <definedName name="Cuadro20523" localSheetId="6">'[26]20-5.2.3'!#REF!</definedName>
    <definedName name="Cuadro20523" localSheetId="7">'[26]20-5.2.3'!#REF!</definedName>
    <definedName name="Cuadro20523" localSheetId="8">'[26]20-5.2.3'!#REF!</definedName>
    <definedName name="Cuadro20523" localSheetId="9">'[26]20-5.2.3'!#REF!</definedName>
    <definedName name="Cuadro20523">'[26]20-5.2.3'!#REF!</definedName>
    <definedName name="cUADRO26529CR" localSheetId="0">#REF!</definedName>
    <definedName name="cUADRO26529CR" localSheetId="1">#REF!</definedName>
    <definedName name="cUADRO26529CR" localSheetId="2">#REF!</definedName>
    <definedName name="cUADRO26529CR" localSheetId="3">#REF!</definedName>
    <definedName name="cUADRO26529CR" localSheetId="4">#REF!</definedName>
    <definedName name="cUADRO26529CR" localSheetId="5">#REF!</definedName>
    <definedName name="cUADRO26529CR" localSheetId="6">#REF!</definedName>
    <definedName name="cUADRO26529CR" localSheetId="7">#REF!</definedName>
    <definedName name="cUADRO26529CR" localSheetId="8">#REF!</definedName>
    <definedName name="cUADRO26529CR" localSheetId="9">#REF!</definedName>
    <definedName name="cUADRO26529CR">#REF!</definedName>
    <definedName name="Cuadro30611">'[26]30-6.1.1'!$B$65:$M$120</definedName>
    <definedName name="Cuadro31613" localSheetId="0">#REF!</definedName>
    <definedName name="Cuadro31613" localSheetId="1">#REF!</definedName>
    <definedName name="Cuadro31613" localSheetId="2">#REF!</definedName>
    <definedName name="Cuadro31613" localSheetId="3">#REF!</definedName>
    <definedName name="Cuadro31613" localSheetId="4">#REF!</definedName>
    <definedName name="Cuadro31613" localSheetId="5">#REF!</definedName>
    <definedName name="Cuadro31613" localSheetId="6">#REF!</definedName>
    <definedName name="Cuadro31613" localSheetId="7">#REF!</definedName>
    <definedName name="Cuadro31613" localSheetId="8">#REF!</definedName>
    <definedName name="Cuadro31613" localSheetId="9">#REF!</definedName>
    <definedName name="Cuadro31613">#REF!</definedName>
    <definedName name="Cuadro33621" localSheetId="0">#REF!</definedName>
    <definedName name="Cuadro33621" localSheetId="1">#REF!</definedName>
    <definedName name="Cuadro33621" localSheetId="2">#REF!</definedName>
    <definedName name="Cuadro33621" localSheetId="3">#REF!</definedName>
    <definedName name="Cuadro33621" localSheetId="4">#REF!</definedName>
    <definedName name="Cuadro33621" localSheetId="5">#REF!</definedName>
    <definedName name="Cuadro33621" localSheetId="6">#REF!</definedName>
    <definedName name="Cuadro33621" localSheetId="7">#REF!</definedName>
    <definedName name="Cuadro33621" localSheetId="8">#REF!</definedName>
    <definedName name="Cuadro33621" localSheetId="9">#REF!</definedName>
    <definedName name="Cuadro33621">#REF!</definedName>
    <definedName name="cuotasem">'[8]Régimen financiero'!$E$3</definedName>
    <definedName name="DatodRamoUR">[27]DatosRamoUrEconomica!$A$1:$F$65536</definedName>
    <definedName name="Datos" localSheetId="0">#REF!</definedName>
    <definedName name="Datos" localSheetId="1">#REF!</definedName>
    <definedName name="Datos" localSheetId="2">#REF!</definedName>
    <definedName name="Datos" localSheetId="3">#REF!</definedName>
    <definedName name="Datos" localSheetId="4">#REF!</definedName>
    <definedName name="Datos" localSheetId="5">#REF!</definedName>
    <definedName name="Datos" localSheetId="6">#REF!</definedName>
    <definedName name="Datos" localSheetId="7">#REF!</definedName>
    <definedName name="Datos" localSheetId="8">#REF!</definedName>
    <definedName name="Datos" localSheetId="9">#REF!</definedName>
    <definedName name="Datos">#REF!</definedName>
    <definedName name="Datos_08_09_ServiciosPersonales" localSheetId="0">#REF!</definedName>
    <definedName name="Datos_08_09_ServiciosPersonales" localSheetId="1">#REF!</definedName>
    <definedName name="Datos_08_09_ServiciosPersonales" localSheetId="2">#REF!</definedName>
    <definedName name="Datos_08_09_ServiciosPersonales" localSheetId="3">#REF!</definedName>
    <definedName name="Datos_08_09_ServiciosPersonales" localSheetId="4">#REF!</definedName>
    <definedName name="Datos_08_09_ServiciosPersonales" localSheetId="5">#REF!</definedName>
    <definedName name="Datos_08_09_ServiciosPersonales" localSheetId="6">#REF!</definedName>
    <definedName name="Datos_08_09_ServiciosPersonales" localSheetId="7">#REF!</definedName>
    <definedName name="Datos_08_09_ServiciosPersonales" localSheetId="8">#REF!</definedName>
    <definedName name="Datos_08_09_ServiciosPersonales" localSheetId="9">#REF!</definedName>
    <definedName name="Datos_08_09_ServiciosPersonales">#REF!</definedName>
    <definedName name="Datos_CRC">[28]Hoja1!$A$5:$D$45</definedName>
    <definedName name="Datos_Servicios_Personales" localSheetId="0">#REF!</definedName>
    <definedName name="Datos_Servicios_Personales" localSheetId="1">#REF!</definedName>
    <definedName name="Datos_Servicios_Personales" localSheetId="2">#REF!</definedName>
    <definedName name="Datos_Servicios_Personales" localSheetId="3">#REF!</definedName>
    <definedName name="Datos_Servicios_Personales" localSheetId="4">#REF!</definedName>
    <definedName name="Datos_Servicios_Personales" localSheetId="5">#REF!</definedName>
    <definedName name="Datos_Servicios_Personales" localSheetId="6">#REF!</definedName>
    <definedName name="Datos_Servicios_Personales" localSheetId="7">#REF!</definedName>
    <definedName name="Datos_Servicios_Personales" localSheetId="8">#REF!</definedName>
    <definedName name="Datos_Servicios_Personales" localSheetId="9">#REF!</definedName>
    <definedName name="Datos_Servicios_Personales">#REF!</definedName>
    <definedName name="datosb" localSheetId="0">#REF!</definedName>
    <definedName name="datosb" localSheetId="1">#REF!</definedName>
    <definedName name="datosb" localSheetId="2">#REF!</definedName>
    <definedName name="datosb" localSheetId="3">#REF!</definedName>
    <definedName name="datosb" localSheetId="4">#REF!</definedName>
    <definedName name="datosb" localSheetId="5">#REF!</definedName>
    <definedName name="datosb" localSheetId="6">#REF!</definedName>
    <definedName name="datosb" localSheetId="7">#REF!</definedName>
    <definedName name="datosb" localSheetId="8">#REF!</definedName>
    <definedName name="datosb" localSheetId="9">#REF!</definedName>
    <definedName name="datosb">#REF!</definedName>
    <definedName name="DatosEconomica" localSheetId="0">#REF!</definedName>
    <definedName name="DatosEconomica" localSheetId="1">#REF!</definedName>
    <definedName name="DatosEconomica" localSheetId="2">#REF!</definedName>
    <definedName name="DatosEconomica" localSheetId="3">#REF!</definedName>
    <definedName name="DatosEconomica" localSheetId="4">#REF!</definedName>
    <definedName name="DatosEconomica" localSheetId="5">#REF!</definedName>
    <definedName name="DatosEconomica" localSheetId="6">#REF!</definedName>
    <definedName name="DatosEconomica" localSheetId="7">#REF!</definedName>
    <definedName name="DatosEconomica" localSheetId="8">#REF!</definedName>
    <definedName name="DatosEconomica" localSheetId="9">#REF!</definedName>
    <definedName name="DatosEconomica">#REF!</definedName>
    <definedName name="DatosGrupoyModPp" localSheetId="0">#REF!</definedName>
    <definedName name="DatosGrupoyModPp" localSheetId="1">#REF!</definedName>
    <definedName name="DatosGrupoyModPp" localSheetId="2">#REF!</definedName>
    <definedName name="DatosGrupoyModPp" localSheetId="3">#REF!</definedName>
    <definedName name="DatosGrupoyModPp" localSheetId="4">#REF!</definedName>
    <definedName name="DatosGrupoyModPp" localSheetId="5">#REF!</definedName>
    <definedName name="DatosGrupoyModPp" localSheetId="6">#REF!</definedName>
    <definedName name="DatosGrupoyModPp" localSheetId="7">#REF!</definedName>
    <definedName name="DatosGrupoyModPp" localSheetId="8">#REF!</definedName>
    <definedName name="DatosGrupoyModPp" localSheetId="9">#REF!</definedName>
    <definedName name="DatosGrupoyModPp">#REF!</definedName>
    <definedName name="DatosporProgPresupuestario" localSheetId="0">#REF!</definedName>
    <definedName name="DatosporProgPresupuestario" localSheetId="1">#REF!</definedName>
    <definedName name="DatosporProgPresupuestario" localSheetId="2">#REF!</definedName>
    <definedName name="DatosporProgPresupuestario" localSheetId="3">#REF!</definedName>
    <definedName name="DatosporProgPresupuestario" localSheetId="4">#REF!</definedName>
    <definedName name="DatosporProgPresupuestario" localSheetId="5">#REF!</definedName>
    <definedName name="DatosporProgPresupuestario" localSheetId="6">#REF!</definedName>
    <definedName name="DatosporProgPresupuestario" localSheetId="7">#REF!</definedName>
    <definedName name="DatosporProgPresupuestario" localSheetId="8">#REF!</definedName>
    <definedName name="DatosporProgPresupuestario" localSheetId="9">#REF!</definedName>
    <definedName name="DatosporProgPresupuestario">#REF!</definedName>
    <definedName name="DatosRamoFunción" localSheetId="0">#REF!</definedName>
    <definedName name="DatosRamoFunción" localSheetId="1">#REF!</definedName>
    <definedName name="DatosRamoFunción" localSheetId="2">#REF!</definedName>
    <definedName name="DatosRamoFunción" localSheetId="3">#REF!</definedName>
    <definedName name="DatosRamoFunción" localSheetId="4">#REF!</definedName>
    <definedName name="DatosRamoFunción" localSheetId="5">#REF!</definedName>
    <definedName name="DatosRamoFunción" localSheetId="6">#REF!</definedName>
    <definedName name="DatosRamoFunción" localSheetId="7">#REF!</definedName>
    <definedName name="DatosRamoFunción" localSheetId="8">#REF!</definedName>
    <definedName name="DatosRamoFunción" localSheetId="9">#REF!</definedName>
    <definedName name="DatosRamoFunción">#REF!</definedName>
    <definedName name="DatosRamoUR" localSheetId="0">#REF!</definedName>
    <definedName name="DatosRamoUR" localSheetId="1">#REF!</definedName>
    <definedName name="DatosRamoUR" localSheetId="2">#REF!</definedName>
    <definedName name="DatosRamoUR" localSheetId="3">#REF!</definedName>
    <definedName name="DatosRamoUR" localSheetId="4">#REF!</definedName>
    <definedName name="DatosRamoUR" localSheetId="5">#REF!</definedName>
    <definedName name="DatosRamoUR" localSheetId="6">#REF!</definedName>
    <definedName name="DatosRamoUR" localSheetId="7">#REF!</definedName>
    <definedName name="DatosRamoUR" localSheetId="8">#REF!</definedName>
    <definedName name="DatosRamoUR" localSheetId="9">#REF!</definedName>
    <definedName name="DatosRamoUR">#REF!</definedName>
    <definedName name="DCXCZXCZXCXCZ" localSheetId="0"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2"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4" hidden="1">{"Bruto",#N/A,FALSE,"CONV3T.XLS";"Neto",#N/A,FALSE,"CONV3T.XLS";"UnoB",#N/A,FALSE,"CONV3T.XLS";"Bruto",#N/A,FALSE,"CONV4T.XLS";"Neto",#N/A,FALSE,"CONV4T.XLS";"UnoB",#N/A,FALSE,"CONV4T.XLS"}</definedName>
    <definedName name="DCXCZXCZXCXCZ" localSheetId="5"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8"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0">[1]!AGO&amp;[1]!SEP&amp;[1]!OCT&amp;[1]!NOV&amp;[1]!DIC</definedName>
    <definedName name="ddd" localSheetId="1">[1]!AGO&amp;[1]!SEP&amp;[1]!OCT&amp;[1]!NOV&amp;[1]!DIC</definedName>
    <definedName name="ddd" localSheetId="2">[1]!AGO&amp;[1]!SEP&amp;[1]!OCT&amp;[1]!NOV&amp;[1]!DIC</definedName>
    <definedName name="ddd" localSheetId="3">[1]!AGO&amp;[1]!SEP&amp;[1]!OCT&amp;[1]!NOV&amp;[1]!DIC</definedName>
    <definedName name="ddd" localSheetId="4">[1]!AGO&amp;[1]!SEP&amp;[1]!OCT&amp;[1]!NOV&amp;[1]!DIC</definedName>
    <definedName name="ddd" localSheetId="5">[1]!AGO&amp;[1]!SEP&amp;[1]!OCT&amp;[1]!NOV&amp;[1]!DIC</definedName>
    <definedName name="ddd" localSheetId="6">[2]!AGO&amp;[2]!SEP&amp;[2]!OCT&amp;[2]!NOV&amp;[2]!DIC</definedName>
    <definedName name="ddd" localSheetId="7">[3]!AGO&amp;[3]!SEP&amp;[3]!OCT&amp;[3]!NOV&amp;[3]!DIC</definedName>
    <definedName name="ddd" localSheetId="8">[1]!AGO&amp;[1]!SEP&amp;[1]!OCT&amp;[1]!NOV&amp;[1]!DIC</definedName>
    <definedName name="ddd" localSheetId="9">[1]!AGO&amp;[1]!SEP&amp;[1]!OCT&amp;[1]!NOV&amp;[1]!DIC</definedName>
    <definedName name="ddd">[1]!AGO&amp;[1]!SEP&amp;[1]!OCT&amp;[1]!NOV&amp;[1]!DIC</definedName>
    <definedName name="dddd" localSheetId="0">#REF!</definedName>
    <definedName name="dddd" localSheetId="1">#REF!</definedName>
    <definedName name="dddd" localSheetId="2">#REF!</definedName>
    <definedName name="dddd" localSheetId="3">#REF!</definedName>
    <definedName name="dddd" localSheetId="4">#REF!</definedName>
    <definedName name="dddd" localSheetId="5">#REF!</definedName>
    <definedName name="dddd" localSheetId="6">#REF!</definedName>
    <definedName name="dddd" localSheetId="7">#REF!</definedName>
    <definedName name="dddd" localSheetId="8">#REF!</definedName>
    <definedName name="dddd" localSheetId="9">#REF!</definedName>
    <definedName name="dddd">#REF!</definedName>
    <definedName name="ddddd">[29]Clas_Econ!$B$2:$M$25</definedName>
    <definedName name="defi" localSheetId="0">[1]!AGO&amp;[1]!SEP&amp;[1]!OCT&amp;[1]!NOV&amp;[1]!DIC</definedName>
    <definedName name="defi" localSheetId="1">[1]!AGO&amp;[1]!SEP&amp;[1]!OCT&amp;[1]!NOV&amp;[1]!DIC</definedName>
    <definedName name="defi" localSheetId="2">[1]!AGO&amp;[1]!SEP&amp;[1]!OCT&amp;[1]!NOV&amp;[1]!DIC</definedName>
    <definedName name="defi" localSheetId="3">[1]!AGO&amp;[1]!SEP&amp;[1]!OCT&amp;[1]!NOV&amp;[1]!DIC</definedName>
    <definedName name="defi" localSheetId="4">[1]!AGO&amp;[1]!SEP&amp;[1]!OCT&amp;[1]!NOV&amp;[1]!DIC</definedName>
    <definedName name="defi" localSheetId="5">[1]!AGO&amp;[1]!SEP&amp;[1]!OCT&amp;[1]!NOV&amp;[1]!DIC</definedName>
    <definedName name="defi" localSheetId="6">[2]!AGO&amp;[2]!SEP&amp;[2]!OCT&amp;[2]!NOV&amp;[2]!DIC</definedName>
    <definedName name="defi" localSheetId="7">[3]!AGO&amp;[3]!SEP&amp;[3]!OCT&amp;[3]!NOV&amp;[3]!DIC</definedName>
    <definedName name="defi" localSheetId="8">[1]!AGO&amp;[1]!SEP&amp;[1]!OCT&amp;[1]!NOV&amp;[1]!DIC</definedName>
    <definedName name="defi" localSheetId="9">[1]!AGO&amp;[1]!SEP&amp;[1]!OCT&amp;[1]!NOV&amp;[1]!DIC</definedName>
    <definedName name="defi">[1]!AGO&amp;[1]!SEP&amp;[1]!OCT&amp;[1]!NOV&amp;[1]!DIC</definedName>
    <definedName name="DEFICIT4" localSheetId="0">#REF!</definedName>
    <definedName name="DEFICIT4" localSheetId="1">#REF!</definedName>
    <definedName name="DEFICIT4" localSheetId="2">#REF!</definedName>
    <definedName name="DEFICIT4" localSheetId="3">#REF!</definedName>
    <definedName name="DEFICIT4" localSheetId="4">#REF!</definedName>
    <definedName name="DEFICIT4" localSheetId="5">#REF!</definedName>
    <definedName name="DEFICIT4" localSheetId="6">#REF!</definedName>
    <definedName name="DEFICIT4" localSheetId="7">#REF!</definedName>
    <definedName name="DEFICIT4" localSheetId="8">#REF!</definedName>
    <definedName name="DEFICIT4" localSheetId="9">#REF!</definedName>
    <definedName name="DEFICIT4">#REF!</definedName>
    <definedName name="dfd">[30]Presupuesto!$T:$T</definedName>
    <definedName name="dfhzsdgzsd" localSheetId="0">[1]!AGO&amp;[1]!SEP&amp;[1]!OCT&amp;[1]!NOV&amp;[1]!DIC</definedName>
    <definedName name="dfhzsdgzsd" localSheetId="1">[1]!AGO&amp;[1]!SEP&amp;[1]!OCT&amp;[1]!NOV&amp;[1]!DIC</definedName>
    <definedName name="dfhzsdgzsd" localSheetId="2">[1]!AGO&amp;[1]!SEP&amp;[1]!OCT&amp;[1]!NOV&amp;[1]!DIC</definedName>
    <definedName name="dfhzsdgzsd" localSheetId="3">[1]!AGO&amp;[1]!SEP&amp;[1]!OCT&amp;[1]!NOV&amp;[1]!DIC</definedName>
    <definedName name="dfhzsdgzsd" localSheetId="4">[1]!AGO&amp;[1]!SEP&amp;[1]!OCT&amp;[1]!NOV&amp;[1]!DIC</definedName>
    <definedName name="dfhzsdgzsd" localSheetId="5">[1]!AGO&amp;[1]!SEP&amp;[1]!OCT&amp;[1]!NOV&amp;[1]!DIC</definedName>
    <definedName name="dfhzsdgzsd" localSheetId="6">[2]!AGO&amp;[2]!SEP&amp;[2]!OCT&amp;[2]!NOV&amp;[2]!DIC</definedName>
    <definedName name="dfhzsdgzsd" localSheetId="7">[3]!AGO&amp;[3]!SEP&amp;[3]!OCT&amp;[3]!NOV&amp;[3]!DIC</definedName>
    <definedName name="dfhzsdgzsd" localSheetId="8">[1]!AGO&amp;[1]!SEP&amp;[1]!OCT&amp;[1]!NOV&amp;[1]!DIC</definedName>
    <definedName name="dfhzsdgzsd" localSheetId="9">[1]!AGO&amp;[1]!SEP&amp;[1]!OCT&amp;[1]!NOV&amp;[1]!DIC</definedName>
    <definedName name="dfhzsdgzsd">[1]!AGO&amp;[1]!SEP&amp;[1]!OCT&amp;[1]!NOV&amp;[1]!DIC</definedName>
    <definedName name="DIC">"; DICIEMBRE.- "&amp;TEXT([13]edofza12!$C$24,"#,##0")</definedName>
    <definedName name="DIFERENCIAS">#N/A</definedName>
    <definedName name="direccion">'[31]ADEC II'!$B$9</definedName>
    <definedName name="directo" localSheetId="0">#REF!</definedName>
    <definedName name="directo" localSheetId="1">#REF!</definedName>
    <definedName name="directo" localSheetId="2">#REF!</definedName>
    <definedName name="directo" localSheetId="3">#REF!</definedName>
    <definedName name="directo" localSheetId="4">#REF!</definedName>
    <definedName name="directo" localSheetId="5">#REF!</definedName>
    <definedName name="directo" localSheetId="6">#REF!</definedName>
    <definedName name="directo" localSheetId="7">#REF!</definedName>
    <definedName name="directo" localSheetId="8">#REF!</definedName>
    <definedName name="directo" localSheetId="9">#REF!</definedName>
    <definedName name="directo">#REF!</definedName>
    <definedName name="directo03" localSheetId="0">#REF!</definedName>
    <definedName name="directo03" localSheetId="1">#REF!</definedName>
    <definedName name="directo03" localSheetId="2">#REF!</definedName>
    <definedName name="directo03" localSheetId="3">#REF!</definedName>
    <definedName name="directo03" localSheetId="4">#REF!</definedName>
    <definedName name="directo03" localSheetId="5">#REF!</definedName>
    <definedName name="directo03" localSheetId="6">#REF!</definedName>
    <definedName name="directo03" localSheetId="7">#REF!</definedName>
    <definedName name="directo03" localSheetId="8">#REF!</definedName>
    <definedName name="directo03" localSheetId="9">#REF!</definedName>
    <definedName name="directo03">#REF!</definedName>
    <definedName name="directoc03" localSheetId="0">#REF!</definedName>
    <definedName name="directoc03" localSheetId="1">#REF!</definedName>
    <definedName name="directoc03" localSheetId="2">#REF!</definedName>
    <definedName name="directoc03" localSheetId="3">#REF!</definedName>
    <definedName name="directoc03" localSheetId="4">#REF!</definedName>
    <definedName name="directoc03" localSheetId="5">#REF!</definedName>
    <definedName name="directoc03" localSheetId="6">#REF!</definedName>
    <definedName name="directoc03" localSheetId="7">#REF!</definedName>
    <definedName name="directoc03" localSheetId="8">#REF!</definedName>
    <definedName name="directoc03" localSheetId="9">#REF!</definedName>
    <definedName name="directoc03">#REF!</definedName>
    <definedName name="directoppef" localSheetId="0">#REF!</definedName>
    <definedName name="directoppef" localSheetId="1">#REF!</definedName>
    <definedName name="directoppef" localSheetId="2">#REF!</definedName>
    <definedName name="directoppef" localSheetId="3">#REF!</definedName>
    <definedName name="directoppef" localSheetId="4">#REF!</definedName>
    <definedName name="directoppef" localSheetId="5">#REF!</definedName>
    <definedName name="directoppef" localSheetId="6">#REF!</definedName>
    <definedName name="directoppef" localSheetId="7">#REF!</definedName>
    <definedName name="directoppef" localSheetId="8">#REF!</definedName>
    <definedName name="directoppef" localSheetId="9">#REF!</definedName>
    <definedName name="directoppef">#REF!</definedName>
    <definedName name="DOS" localSheetId="0"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2"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4" hidden="1">{"Bruto",#N/A,FALSE,"CONV3T.XLS";"Neto",#N/A,FALSE,"CONV3T.XLS";"UnoB",#N/A,FALSE,"CONV3T.XLS";"Bruto",#N/A,FALSE,"CONV4T.XLS";"Neto",#N/A,FALSE,"CONV4T.XLS";"UnoB",#N/A,FALSE,"CONV4T.XLS"}</definedName>
    <definedName name="DOS" localSheetId="5"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8"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'[4]Mod Eco Controlados 99'!#REF!</definedName>
    <definedName name="ds" localSheetId="1">'[4]Mod Eco Controlados 99'!#REF!</definedName>
    <definedName name="ds" localSheetId="2">'[4]Mod Eco Controlados 99'!#REF!</definedName>
    <definedName name="ds" localSheetId="3">'[4]Mod Eco Controlados 99'!#REF!</definedName>
    <definedName name="ds" localSheetId="4">'[4]Mod Eco Controlados 99'!#REF!</definedName>
    <definedName name="ds" localSheetId="5">'[4]Mod Eco Controlados 99'!#REF!</definedName>
    <definedName name="ds" localSheetId="6">'[4]Mod Eco Controlados 99'!#REF!</definedName>
    <definedName name="ds" localSheetId="7">'[4]Mod Eco Controlados 99'!#REF!</definedName>
    <definedName name="ds" localSheetId="8">'[4]Mod Eco Controlados 99'!#REF!</definedName>
    <definedName name="ds" localSheetId="9">'[4]Mod Eco Controlados 99'!#REF!</definedName>
    <definedName name="ds">'[4]Mod Eco Controlados 99'!#REF!</definedName>
    <definedName name="ECOADV" localSheetId="0">#REF!</definedName>
    <definedName name="ECOADV" localSheetId="1">#REF!</definedName>
    <definedName name="ECOADV" localSheetId="2">#REF!</definedName>
    <definedName name="ECOADV" localSheetId="3">#REF!</definedName>
    <definedName name="ECOADV" localSheetId="4">#REF!</definedName>
    <definedName name="ECOADV" localSheetId="5">#REF!</definedName>
    <definedName name="ECOADV" localSheetId="6">#REF!</definedName>
    <definedName name="ECOADV" localSheetId="7">#REF!</definedName>
    <definedName name="ECOADV" localSheetId="8">#REF!</definedName>
    <definedName name="ECOADV" localSheetId="9">#REF!</definedName>
    <definedName name="ECOADV">#REF!</definedName>
    <definedName name="ECOADV1" localSheetId="0">#REF!</definedName>
    <definedName name="ECOADV1" localSheetId="1">#REF!</definedName>
    <definedName name="ECOADV1" localSheetId="2">#REF!</definedName>
    <definedName name="ECOADV1" localSheetId="3">#REF!</definedName>
    <definedName name="ECOADV1" localSheetId="4">#REF!</definedName>
    <definedName name="ECOADV1" localSheetId="5">#REF!</definedName>
    <definedName name="ECOADV1" localSheetId="6">#REF!</definedName>
    <definedName name="ECOADV1" localSheetId="7">#REF!</definedName>
    <definedName name="ECOADV1" localSheetId="8">#REF!</definedName>
    <definedName name="ECOADV1" localSheetId="9">#REF!</definedName>
    <definedName name="ECOADV1">#REF!</definedName>
    <definedName name="ECPD02">[32]ECPD!$F$2:$I$29</definedName>
    <definedName name="ECPD1">[32]ECPD!$A$2:$E$1001</definedName>
    <definedName name="ecpi" localSheetId="0">#REF!</definedName>
    <definedName name="ecpi" localSheetId="1">#REF!</definedName>
    <definedName name="ecpi" localSheetId="2">#REF!</definedName>
    <definedName name="ecpi" localSheetId="3">#REF!</definedName>
    <definedName name="ecpi" localSheetId="4">#REF!</definedName>
    <definedName name="ecpi" localSheetId="5">#REF!</definedName>
    <definedName name="ecpi" localSheetId="6">#REF!</definedName>
    <definedName name="ecpi" localSheetId="7">#REF!</definedName>
    <definedName name="ecpi" localSheetId="8">#REF!</definedName>
    <definedName name="ecpi" localSheetId="9">#REF!</definedName>
    <definedName name="ecpi">#REF!</definedName>
    <definedName name="ecpi03" localSheetId="0">#REF!</definedName>
    <definedName name="ecpi03" localSheetId="1">#REF!</definedName>
    <definedName name="ecpi03" localSheetId="2">#REF!</definedName>
    <definedName name="ecpi03" localSheetId="3">#REF!</definedName>
    <definedName name="ecpi03" localSheetId="4">#REF!</definedName>
    <definedName name="ecpi03" localSheetId="5">#REF!</definedName>
    <definedName name="ecpi03" localSheetId="6">#REF!</definedName>
    <definedName name="ecpi03" localSheetId="7">#REF!</definedName>
    <definedName name="ecpi03" localSheetId="8">#REF!</definedName>
    <definedName name="ecpi03" localSheetId="9">#REF!</definedName>
    <definedName name="ecpi03">#REF!</definedName>
    <definedName name="ecpic03" localSheetId="0">#REF!</definedName>
    <definedName name="ecpic03" localSheetId="1">#REF!</definedName>
    <definedName name="ecpic03" localSheetId="2">#REF!</definedName>
    <definedName name="ecpic03" localSheetId="3">#REF!</definedName>
    <definedName name="ecpic03" localSheetId="4">#REF!</definedName>
    <definedName name="ecpic03" localSheetId="5">#REF!</definedName>
    <definedName name="ecpic03" localSheetId="6">#REF!</definedName>
    <definedName name="ecpic03" localSheetId="7">#REF!</definedName>
    <definedName name="ecpic03" localSheetId="8">#REF!</definedName>
    <definedName name="ecpic03" localSheetId="9">#REF!</definedName>
    <definedName name="ecpic03">#REF!</definedName>
    <definedName name="ecpippef" localSheetId="0">#REF!</definedName>
    <definedName name="ecpippef" localSheetId="1">#REF!</definedName>
    <definedName name="ecpippef" localSheetId="2">#REF!</definedName>
    <definedName name="ecpippef" localSheetId="3">#REF!</definedName>
    <definedName name="ecpippef" localSheetId="4">#REF!</definedName>
    <definedName name="ecpippef" localSheetId="5">#REF!</definedName>
    <definedName name="ecpippef" localSheetId="6">#REF!</definedName>
    <definedName name="ecpippef" localSheetId="7">#REF!</definedName>
    <definedName name="ecpippef" localSheetId="8">#REF!</definedName>
    <definedName name="ecpippef" localSheetId="9">#REF!</definedName>
    <definedName name="ecpippef">#REF!</definedName>
    <definedName name="EEE" localSheetId="0"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2"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4" hidden="1">{"Bruto",#N/A,FALSE,"CONV3T.XLS";"Neto",#N/A,FALSE,"CONV3T.XLS";"UnoB",#N/A,FALSE,"CONV3T.XLS";"Bruto",#N/A,FALSE,"CONV4T.XLS";"Neto",#N/A,FALSE,"CONV4T.XLS";"UnoB",#N/A,FALSE,"CONV4T.XLS"}</definedName>
    <definedName name="EEE" localSheetId="5"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8"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2"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4" hidden="1">{"Bruto",#N/A,FALSE,"CONV3T.XLS";"Neto",#N/A,FALSE,"CONV3T.XLS";"UnoB",#N/A,FALSE,"CONV3T.XLS";"Bruto",#N/A,FALSE,"CONV4T.XLS";"Neto",#N/A,FALSE,"CONV4T.XLS";"UnoB",#N/A,FALSE,"CONV4T.XLS"}</definedName>
    <definedName name="eeee2" localSheetId="5"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8"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2"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4" hidden="1">{"Bruto",#N/A,FALSE,"CONV3T.XLS";"Neto",#N/A,FALSE,"CONV3T.XLS";"UnoB",#N/A,FALSE,"CONV3T.XLS";"Bruto",#N/A,FALSE,"CONV4T.XLS";"Neto",#N/A,FALSE,"CONV4T.XLS";"UnoB",#N/A,FALSE,"CONV4T.XLS"}</definedName>
    <definedName name="EEEEE" localSheetId="5"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8"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2"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4" hidden="1">{"Bruto",#N/A,FALSE,"CONV3T.XLS";"Neto",#N/A,FALSE,"CONV3T.XLS";"UnoB",#N/A,FALSE,"CONV3T.XLS";"Bruto",#N/A,FALSE,"CONV4T.XLS";"Neto",#N/A,FALSE,"CONV4T.XLS";"UnoB",#N/A,FALSE,"CONV4T.XLS"}</definedName>
    <definedName name="EEEEEEEEEEE" localSheetId="5"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8"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2"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4" hidden="1">{"Bruto",#N/A,FALSE,"CONV3T.XLS";"Neto",#N/A,FALSE,"CONV3T.XLS";"UnoB",#N/A,FALSE,"CONV3T.XLS";"Bruto",#N/A,FALSE,"CONV4T.XLS";"Neto",#N/A,FALSE,"CONV4T.XLS";"UnoB",#N/A,FALSE,"CONV4T.XLS"}</definedName>
    <definedName name="eeww" localSheetId="5"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8"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2"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4" hidden="1">{"Bruto",#N/A,FALSE,"CONV3T.XLS";"Neto",#N/A,FALSE,"CONV3T.XLS";"UnoB",#N/A,FALSE,"CONV3T.XLS";"Bruto",#N/A,FALSE,"CONV4T.XLS";"Neto",#N/A,FALSE,"CONV4T.XLS";"UnoB",#N/A,FALSE,"CONV4T.XLS"}</definedName>
    <definedName name="EJEMP" localSheetId="5"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8"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"&amp;TEXT([13]edofza01!$C$24,"#,##0")</definedName>
    <definedName name="entidades2002" localSheetId="0">#REF!</definedName>
    <definedName name="entidades2002" localSheetId="1">#REF!</definedName>
    <definedName name="entidades2002" localSheetId="2">#REF!</definedName>
    <definedName name="entidades2002" localSheetId="3">#REF!</definedName>
    <definedName name="entidades2002" localSheetId="4">#REF!</definedName>
    <definedName name="entidades2002" localSheetId="5">#REF!</definedName>
    <definedName name="entidades2002" localSheetId="6">#REF!</definedName>
    <definedName name="entidades2002" localSheetId="7">#REF!</definedName>
    <definedName name="entidades2002" localSheetId="8">#REF!</definedName>
    <definedName name="entidades2002" localSheetId="9">#REF!</definedName>
    <definedName name="entidades2002">#REF!</definedName>
    <definedName name="entidadescierre2003" localSheetId="0">#REF!</definedName>
    <definedName name="entidadescierre2003" localSheetId="1">#REF!</definedName>
    <definedName name="entidadescierre2003" localSheetId="2">#REF!</definedName>
    <definedName name="entidadescierre2003" localSheetId="3">#REF!</definedName>
    <definedName name="entidadescierre2003" localSheetId="4">#REF!</definedName>
    <definedName name="entidadescierre2003" localSheetId="5">#REF!</definedName>
    <definedName name="entidadescierre2003" localSheetId="6">#REF!</definedName>
    <definedName name="entidadescierre2003" localSheetId="7">#REF!</definedName>
    <definedName name="entidadescierre2003" localSheetId="8">#REF!</definedName>
    <definedName name="entidadescierre2003" localSheetId="9">#REF!</definedName>
    <definedName name="entidadescierre2003">#REF!</definedName>
    <definedName name="esc" localSheetId="0"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2"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4" hidden="1">{"Bruto",#N/A,FALSE,"CONV3T.XLS";"Neto",#N/A,FALSE,"CONV3T.XLS";"UnoB",#N/A,FALSE,"CONV3T.XLS";"Bruto",#N/A,FALSE,"CONV4T.XLS";"Neto",#N/A,FALSE,"CONV4T.XLS";"UnoB",#N/A,FALSE,"CONV4T.XLS"}</definedName>
    <definedName name="esc" localSheetId="5"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8"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[11]BANPRO99!#REF!</definedName>
    <definedName name="EYM" localSheetId="1">[11]BANPRO99!#REF!</definedName>
    <definedName name="EYM" localSheetId="2">[11]BANPRO99!#REF!</definedName>
    <definedName name="EYM" localSheetId="3">[11]BANPRO99!#REF!</definedName>
    <definedName name="EYM" localSheetId="4">[11]BANPRO99!#REF!</definedName>
    <definedName name="EYM" localSheetId="5">[11]BANPRO99!#REF!</definedName>
    <definedName name="EYM" localSheetId="6">[11]BANPRO99!#REF!</definedName>
    <definedName name="EYM" localSheetId="7">[11]BANPRO99!#REF!</definedName>
    <definedName name="EYM" localSheetId="8">[11]BANPRO99!#REF!</definedName>
    <definedName name="EYM" localSheetId="9">[11]BANPRO99!#REF!</definedName>
    <definedName name="EYM">[11]BANPRO99!#REF!</definedName>
    <definedName name="familias" localSheetId="0">#REF!</definedName>
    <definedName name="familias" localSheetId="1">#REF!</definedName>
    <definedName name="familias" localSheetId="2">#REF!</definedName>
    <definedName name="familias" localSheetId="3">#REF!</definedName>
    <definedName name="familias" localSheetId="4">#REF!</definedName>
    <definedName name="familias" localSheetId="5">#REF!</definedName>
    <definedName name="familias" localSheetId="6">#REF!</definedName>
    <definedName name="familias" localSheetId="7">#REF!</definedName>
    <definedName name="familias" localSheetId="8">#REF!</definedName>
    <definedName name="familias" localSheetId="9">#REF!</definedName>
    <definedName name="familias">#REF!</definedName>
    <definedName name="fd" localSheetId="0">[1]!OCT&amp;[1]!NOV&amp;[1]!DIC</definedName>
    <definedName name="fd" localSheetId="1">[1]!OCT&amp;[1]!NOV&amp;[1]!DIC</definedName>
    <definedName name="fd" localSheetId="2">[1]!OCT&amp;[1]!NOV&amp;[1]!DIC</definedName>
    <definedName name="fd" localSheetId="3">[1]!OCT&amp;[1]!NOV&amp;[1]!DIC</definedName>
    <definedName name="fd" localSheetId="4">[1]!OCT&amp;[1]!NOV&amp;[1]!DIC</definedName>
    <definedName name="fd" localSheetId="5">[1]!OCT&amp;[1]!NOV&amp;[1]!DIC</definedName>
    <definedName name="fd" localSheetId="6">[2]!OCT&amp;[2]!NOV&amp;[2]!DIC</definedName>
    <definedName name="fd" localSheetId="7">[3]!OCT&amp;[3]!NOV&amp;[3]!DIC</definedName>
    <definedName name="fd" localSheetId="8">[1]!OCT&amp;[1]!NOV&amp;[1]!DIC</definedName>
    <definedName name="fd" localSheetId="9">[1]!OCT&amp;[1]!NOV&amp;[1]!DIC</definedName>
    <definedName name="fd">[1]!OCT&amp;[1]!NOV&amp;[1]!DIC</definedName>
    <definedName name="FEB">"; FEBRERO.- "&amp;TEXT([13]edofza02!$C$24,"#,##0")</definedName>
    <definedName name="FECHA" localSheetId="6">[6]CONTROL!$A$1</definedName>
    <definedName name="FECHA">[7]CONTROL!$A$1</definedName>
    <definedName name="federalizado" localSheetId="0">#REF!</definedName>
    <definedName name="federalizado" localSheetId="1">#REF!</definedName>
    <definedName name="federalizado" localSheetId="2">#REF!</definedName>
    <definedName name="federalizado" localSheetId="3">#REF!</definedName>
    <definedName name="federalizado" localSheetId="4">#REF!</definedName>
    <definedName name="federalizado" localSheetId="5">#REF!</definedName>
    <definedName name="federalizado" localSheetId="6">#REF!</definedName>
    <definedName name="federalizado" localSheetId="7">#REF!</definedName>
    <definedName name="federalizado" localSheetId="8">#REF!</definedName>
    <definedName name="federalizado" localSheetId="9">#REF!</definedName>
    <definedName name="federalizado">#REF!</definedName>
    <definedName name="federalizado03" localSheetId="0">#REF!</definedName>
    <definedName name="federalizado03" localSheetId="1">#REF!</definedName>
    <definedName name="federalizado03" localSheetId="2">#REF!</definedName>
    <definedName name="federalizado03" localSheetId="3">#REF!</definedName>
    <definedName name="federalizado03" localSheetId="4">#REF!</definedName>
    <definedName name="federalizado03" localSheetId="5">#REF!</definedName>
    <definedName name="federalizado03" localSheetId="6">#REF!</definedName>
    <definedName name="federalizado03" localSheetId="7">#REF!</definedName>
    <definedName name="federalizado03" localSheetId="8">#REF!</definedName>
    <definedName name="federalizado03" localSheetId="9">#REF!</definedName>
    <definedName name="federalizado03">#REF!</definedName>
    <definedName name="federalizadoc03" localSheetId="0">#REF!</definedName>
    <definedName name="federalizadoc03" localSheetId="1">#REF!</definedName>
    <definedName name="federalizadoc03" localSheetId="2">#REF!</definedName>
    <definedName name="federalizadoc03" localSheetId="3">#REF!</definedName>
    <definedName name="federalizadoc03" localSheetId="4">#REF!</definedName>
    <definedName name="federalizadoc03" localSheetId="5">#REF!</definedName>
    <definedName name="federalizadoc03" localSheetId="6">#REF!</definedName>
    <definedName name="federalizadoc03" localSheetId="7">#REF!</definedName>
    <definedName name="federalizadoc03" localSheetId="8">#REF!</definedName>
    <definedName name="federalizadoc03" localSheetId="9">#REF!</definedName>
    <definedName name="federalizadoc03">#REF!</definedName>
    <definedName name="federalizadoppef" localSheetId="0">#REF!</definedName>
    <definedName name="federalizadoppef" localSheetId="1">#REF!</definedName>
    <definedName name="federalizadoppef" localSheetId="2">#REF!</definedName>
    <definedName name="federalizadoppef" localSheetId="3">#REF!</definedName>
    <definedName name="federalizadoppef" localSheetId="4">#REF!</definedName>
    <definedName name="federalizadoppef" localSheetId="5">#REF!</definedName>
    <definedName name="federalizadoppef" localSheetId="6">#REF!</definedName>
    <definedName name="federalizadoppef" localSheetId="7">#REF!</definedName>
    <definedName name="federalizadoppef" localSheetId="8">#REF!</definedName>
    <definedName name="federalizadoppef" localSheetId="9">#REF!</definedName>
    <definedName name="federalizadoppef">#REF!</definedName>
    <definedName name="FERRO96" localSheetId="0">#REF!</definedName>
    <definedName name="FERRO96" localSheetId="1">#REF!</definedName>
    <definedName name="FERRO96" localSheetId="2">#REF!</definedName>
    <definedName name="FERRO96" localSheetId="3">#REF!</definedName>
    <definedName name="FERRO96" localSheetId="4">#REF!</definedName>
    <definedName name="FERRO96" localSheetId="5">#REF!</definedName>
    <definedName name="FERRO96" localSheetId="6">#REF!</definedName>
    <definedName name="FERRO96" localSheetId="7">#REF!</definedName>
    <definedName name="FERRO96" localSheetId="8">#REF!</definedName>
    <definedName name="FERRO96" localSheetId="9">#REF!</definedName>
    <definedName name="FERRO96">#REF!</definedName>
    <definedName name="FFSDSDSDFSDF" localSheetId="0" hidden="1">{#N/A,#N/A,FALSE,"TOT";#N/A,#N/A,FALSE,"PEP";#N/A,#N/A,FALSE,"REF";#N/A,#N/A,FALSE,"GAS";#N/A,#N/A,FALSE,"PET";#N/A,#N/A,FALSE,"COR"}</definedName>
    <definedName name="FFSDSDSDFSDF" localSheetId="1" hidden="1">{#N/A,#N/A,FALSE,"TOT";#N/A,#N/A,FALSE,"PEP";#N/A,#N/A,FALSE,"REF";#N/A,#N/A,FALSE,"GAS";#N/A,#N/A,FALSE,"PET";#N/A,#N/A,FALSE,"COR"}</definedName>
    <definedName name="FFSDSDSDFSDF" localSheetId="2" hidden="1">{#N/A,#N/A,FALSE,"TOT";#N/A,#N/A,FALSE,"PEP";#N/A,#N/A,FALSE,"REF";#N/A,#N/A,FALSE,"GAS";#N/A,#N/A,FALSE,"PET";#N/A,#N/A,FALSE,"COR"}</definedName>
    <definedName name="FFSDSDSDFSDF" localSheetId="3" hidden="1">{#N/A,#N/A,FALSE,"TOT";#N/A,#N/A,FALSE,"PEP";#N/A,#N/A,FALSE,"REF";#N/A,#N/A,FALSE,"GAS";#N/A,#N/A,FALSE,"PET";#N/A,#N/A,FALSE,"COR"}</definedName>
    <definedName name="FFSDSDSDFSDF" localSheetId="4" hidden="1">{#N/A,#N/A,FALSE,"TOT";#N/A,#N/A,FALSE,"PEP";#N/A,#N/A,FALSE,"REF";#N/A,#N/A,FALSE,"GAS";#N/A,#N/A,FALSE,"PET";#N/A,#N/A,FALSE,"COR"}</definedName>
    <definedName name="FFSDSDSDFSDF" localSheetId="5"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8"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2">#REF!</definedName>
    <definedName name="FORM" localSheetId="3">#REF!</definedName>
    <definedName name="FORM" localSheetId="4">#REF!</definedName>
    <definedName name="FORM" localSheetId="5">#REF!</definedName>
    <definedName name="FORM" localSheetId="6">#REF!</definedName>
    <definedName name="FORM" localSheetId="7">#REF!</definedName>
    <definedName name="FORM" localSheetId="8">#REF!</definedName>
    <definedName name="FORM" localSheetId="9">#REF!</definedName>
    <definedName name="FORM">#REF!</definedName>
    <definedName name="función" localSheetId="0">#REF!</definedName>
    <definedName name="función" localSheetId="1">#REF!</definedName>
    <definedName name="función" localSheetId="2">#REF!</definedName>
    <definedName name="función" localSheetId="3">#REF!</definedName>
    <definedName name="función" localSheetId="4">#REF!</definedName>
    <definedName name="función" localSheetId="5">#REF!</definedName>
    <definedName name="función" localSheetId="6">#REF!</definedName>
    <definedName name="función" localSheetId="7">#REF!</definedName>
    <definedName name="función" localSheetId="8">#REF!</definedName>
    <definedName name="función" localSheetId="9">#REF!</definedName>
    <definedName name="función">#REF!</definedName>
    <definedName name="funciones">[33]funciones!$C$2:$D$30</definedName>
    <definedName name="geova" localSheetId="0">#REF!</definedName>
    <definedName name="geova" localSheetId="1">#REF!</definedName>
    <definedName name="geova" localSheetId="2">#REF!</definedName>
    <definedName name="geova" localSheetId="3">#REF!</definedName>
    <definedName name="geova" localSheetId="4">#REF!</definedName>
    <definedName name="geova" localSheetId="6">#REF!</definedName>
    <definedName name="geova" localSheetId="7">#REF!</definedName>
    <definedName name="geova" localSheetId="8">#REF!</definedName>
    <definedName name="geova" localSheetId="9">#REF!</definedName>
    <definedName name="geova">#REF!</definedName>
    <definedName name="gf">#N/A</definedName>
    <definedName name="gfd" localSheetId="0">[1]!SEP&amp;[1]!OCT&amp;[1]!NOV&amp;[1]!DIC</definedName>
    <definedName name="gfd" localSheetId="1">[1]!SEP&amp;[1]!OCT&amp;[1]!NOV&amp;[1]!DIC</definedName>
    <definedName name="gfd" localSheetId="2">[1]!SEP&amp;[1]!OCT&amp;[1]!NOV&amp;[1]!DIC</definedName>
    <definedName name="gfd" localSheetId="3">[1]!SEP&amp;[1]!OCT&amp;[1]!NOV&amp;[1]!DIC</definedName>
    <definedName name="gfd" localSheetId="4">[1]!SEP&amp;[1]!OCT&amp;[1]!NOV&amp;[1]!DIC</definedName>
    <definedName name="gfd" localSheetId="5">[1]!SEP&amp;[1]!OCT&amp;[1]!NOV&amp;[1]!DIC</definedName>
    <definedName name="gfd" localSheetId="6">[2]!SEP&amp;[2]!OCT&amp;[2]!NOV&amp;[2]!DIC</definedName>
    <definedName name="gfd" localSheetId="7">[3]!SEP&amp;[3]!OCT&amp;[3]!NOV&amp;[3]!DIC</definedName>
    <definedName name="gfd" localSheetId="8">[1]!SEP&amp;[1]!OCT&amp;[1]!NOV&amp;[1]!DIC</definedName>
    <definedName name="gfd" localSheetId="9">[1]!SEP&amp;[1]!OCT&amp;[1]!NOV&amp;[1]!DIC</definedName>
    <definedName name="gfd">[1]!SEP&amp;[1]!OCT&amp;[1]!NOV&amp;[1]!DIC</definedName>
    <definedName name="gfddd" localSheetId="0">+IF([1]!MES=1,[1]!ddd,IF([1]!MES=2,[1]!_________SEP1,IF([1]!MES=3,[1]!_________OCT1,IF([1]!MES=4,[1]!_________OCT1,IF([1]!MES=5,[1]!_________NOV1,IF([1]!MES=6,[1]!DIC))))))</definedName>
    <definedName name="gfddd" localSheetId="1">+IF([1]!MES=1,[1]!ddd,IF([1]!MES=2,[1]!_________SEP1,IF([1]!MES=3,[1]!_________OCT1,IF([1]!MES=4,[1]!_________OCT1,IF([1]!MES=5,[1]!_________NOV1,IF([1]!MES=6,[1]!DIC))))))</definedName>
    <definedName name="gfddd" localSheetId="2">+IF([1]!MES=1,[1]!ddd,IF([1]!MES=2,[1]!_________SEP1,IF([1]!MES=3,[1]!_________OCT1,IF([1]!MES=4,[1]!_________OCT1,IF([1]!MES=5,[1]!_________NOV1,IF([1]!MES=6,[1]!DIC))))))</definedName>
    <definedName name="gfddd" localSheetId="3">+IF([1]!MES=1,[1]!ddd,IF([1]!MES=2,[1]!_________SEP1,IF([1]!MES=3,[1]!_________OCT1,IF([1]!MES=4,[1]!_________OCT1,IF([1]!MES=5,[1]!_________NOV1,IF([1]!MES=6,[1]!DIC))))))</definedName>
    <definedName name="gfddd" localSheetId="4">+IF([1]!MES=1,[1]!ddd,IF([1]!MES=2,[1]!_________SEP1,IF([1]!MES=3,[1]!_________OCT1,IF([1]!MES=4,[1]!_________OCT1,IF([1]!MES=5,[1]!_________NOV1,IF([1]!MES=6,[1]!DIC))))))</definedName>
    <definedName name="gfddd" localSheetId="5">+IF([1]!MES=1,[1]!ddd,IF([1]!MES=2,[1]!_________SEP1,IF([1]!MES=3,[1]!_________OCT1,IF([1]!MES=4,[1]!_________OCT1,IF([1]!MES=5,[1]!_________NOV1,IF([1]!MES=6,[1]!DIC))))))</definedName>
    <definedName name="gfddd" localSheetId="6">+IF([2]!MES=1,[2]!ddd,IF([2]!MES=2,[2]!_________SEP1,IF([2]!MES=3,[2]!_________OCT1,IF([2]!MES=4,[2]!_________OCT1,IF([2]!MES=5,[2]!_________NOV1,IF([2]!MES=6,[2]!DIC))))))</definedName>
    <definedName name="gfddd" localSheetId="7">+IF([3]!MES=1,[3]!ddd,IF([3]!MES=2,[3]!_________SEP1,IF([3]!MES=3,[3]!_________OCT1,IF([3]!MES=4,[3]!_________OCT1,IF([3]!MES=5,[3]!_________NOV1,IF([3]!MES=6,[3]!DIC))))))</definedName>
    <definedName name="gfddd" localSheetId="8">+IF([1]!MES=1,[1]!ddd,IF([1]!MES=2,[1]!_________SEP1,IF([1]!MES=3,[1]!_________OCT1,IF([1]!MES=4,[1]!_________OCT1,IF([1]!MES=5,[1]!_________NOV1,IF([1]!MES=6,[1]!DIC))))))</definedName>
    <definedName name="gfddd" localSheetId="9">+IF([1]!MES=1,[1]!ddd,IF([1]!MES=2,[1]!_________SEP1,IF([1]!MES=3,[1]!_________OCT1,IF([1]!MES=4,[1]!_________OCT1,IF([1]!MES=5,[1]!_________NOV1,IF([1]!MES=6,[1]!DIC))))))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0">[1]!FEB&amp;[1]!MAR&amp;[1]!ABR&amp;[1]!MAY&amp;[1]!JUN&amp;[1]!JUL</definedName>
    <definedName name="ggg" localSheetId="1">[1]!FEB&amp;[1]!MAR&amp;[1]!ABR&amp;[1]!MAY&amp;[1]!JUN&amp;[1]!JUL</definedName>
    <definedName name="ggg" localSheetId="2">[1]!FEB&amp;[1]!MAR&amp;[1]!ABR&amp;[1]!MAY&amp;[1]!JUN&amp;[1]!JUL</definedName>
    <definedName name="ggg" localSheetId="3">[1]!FEB&amp;[1]!MAR&amp;[1]!ABR&amp;[1]!MAY&amp;[1]!JUN&amp;[1]!JUL</definedName>
    <definedName name="ggg" localSheetId="4">[1]!FEB&amp;[1]!MAR&amp;[1]!ABR&amp;[1]!MAY&amp;[1]!JUN&amp;[1]!JUL</definedName>
    <definedName name="ggg" localSheetId="5">[1]!FEB&amp;[1]!MAR&amp;[1]!ABR&amp;[1]!MAY&amp;[1]!JUN&amp;[1]!JUL</definedName>
    <definedName name="ggg" localSheetId="6">[2]!FEB&amp;[2]!MAR&amp;[2]!ABR&amp;[2]!MAY&amp;[2]!JUN&amp;[2]!JUL</definedName>
    <definedName name="ggg" localSheetId="7">[3]!FEB&amp;[3]!MAR&amp;[3]!ABR&amp;[3]!MAY&amp;[3]!JUN&amp;[3]!JUL</definedName>
    <definedName name="ggg" localSheetId="8">[1]!FEB&amp;[1]!MAR&amp;[1]!ABR&amp;[1]!MAY&amp;[1]!JUN&amp;[1]!JUL</definedName>
    <definedName name="ggg" localSheetId="9">[1]!FEB&amp;[1]!MAR&amp;[1]!ABR&amp;[1]!MAY&amp;[1]!JUN&amp;[1]!JUL</definedName>
    <definedName name="ggg">[1]!FEB&amp;[1]!MAR&amp;[1]!ABR&amp;[1]!MAY&amp;[1]!JUN&amp;[1]!JUL</definedName>
    <definedName name="GPRG02" localSheetId="0">#REF!</definedName>
    <definedName name="GPRG02" localSheetId="1">#REF!</definedName>
    <definedName name="GPRG02" localSheetId="2">#REF!</definedName>
    <definedName name="GPRG02" localSheetId="3">#REF!</definedName>
    <definedName name="GPRG02" localSheetId="4">#REF!</definedName>
    <definedName name="GPRG02" localSheetId="5">#REF!</definedName>
    <definedName name="GPRG02" localSheetId="6">#REF!</definedName>
    <definedName name="GPRG02" localSheetId="7">#REF!</definedName>
    <definedName name="GPRG02" localSheetId="8">#REF!</definedName>
    <definedName name="GPRG02" localSheetId="9">#REF!</definedName>
    <definedName name="GPRG02">#REF!</definedName>
    <definedName name="GPRG03" localSheetId="0">#REF!</definedName>
    <definedName name="GPRG03" localSheetId="1">#REF!</definedName>
    <definedName name="GPRG03" localSheetId="2">#REF!</definedName>
    <definedName name="GPRG03" localSheetId="3">#REF!</definedName>
    <definedName name="GPRG03" localSheetId="4">#REF!</definedName>
    <definedName name="GPRG03" localSheetId="5">#REF!</definedName>
    <definedName name="GPRG03" localSheetId="6">#REF!</definedName>
    <definedName name="GPRG03" localSheetId="7">#REF!</definedName>
    <definedName name="GPRG03" localSheetId="8">#REF!</definedName>
    <definedName name="GPRG03" localSheetId="9">#REF!</definedName>
    <definedName name="GPRG03">#REF!</definedName>
    <definedName name="GPRG04" localSheetId="0">#REF!</definedName>
    <definedName name="GPRG04" localSheetId="1">#REF!</definedName>
    <definedName name="GPRG04" localSheetId="2">#REF!</definedName>
    <definedName name="GPRG04" localSheetId="3">#REF!</definedName>
    <definedName name="GPRG04" localSheetId="4">#REF!</definedName>
    <definedName name="GPRG04" localSheetId="5">#REF!</definedName>
    <definedName name="GPRG04" localSheetId="6">#REF!</definedName>
    <definedName name="GPRG04" localSheetId="7">#REF!</definedName>
    <definedName name="GPRG04" localSheetId="8">#REF!</definedName>
    <definedName name="GPRG04" localSheetId="9">#REF!</definedName>
    <definedName name="GPRG04">#REF!</definedName>
    <definedName name="GPRG05" localSheetId="0">#REF!</definedName>
    <definedName name="GPRG05" localSheetId="1">#REF!</definedName>
    <definedName name="GPRG05" localSheetId="2">#REF!</definedName>
    <definedName name="GPRG05" localSheetId="3">#REF!</definedName>
    <definedName name="GPRG05" localSheetId="4">#REF!</definedName>
    <definedName name="GPRG05" localSheetId="5">#REF!</definedName>
    <definedName name="GPRG05" localSheetId="6">#REF!</definedName>
    <definedName name="GPRG05" localSheetId="7">#REF!</definedName>
    <definedName name="GPRG05" localSheetId="8">#REF!</definedName>
    <definedName name="GPRG05" localSheetId="9">#REF!</definedName>
    <definedName name="GPRG05">#REF!</definedName>
    <definedName name="GPRG06" localSheetId="0">#REF!</definedName>
    <definedName name="GPRG06" localSheetId="1">#REF!</definedName>
    <definedName name="GPRG06" localSheetId="2">#REF!</definedName>
    <definedName name="GPRG06" localSheetId="3">#REF!</definedName>
    <definedName name="GPRG06" localSheetId="4">#REF!</definedName>
    <definedName name="GPRG06" localSheetId="5">#REF!</definedName>
    <definedName name="GPRG06" localSheetId="6">#REF!</definedName>
    <definedName name="GPRG06" localSheetId="7">#REF!</definedName>
    <definedName name="GPRG06" localSheetId="8">#REF!</definedName>
    <definedName name="GPRG06" localSheetId="9">#REF!</definedName>
    <definedName name="GPRG06">#REF!</definedName>
    <definedName name="GPRG07" localSheetId="0">#REF!</definedName>
    <definedName name="GPRG07" localSheetId="1">#REF!</definedName>
    <definedName name="GPRG07" localSheetId="2">#REF!</definedName>
    <definedName name="GPRG07" localSheetId="3">#REF!</definedName>
    <definedName name="GPRG07" localSheetId="4">#REF!</definedName>
    <definedName name="GPRG07" localSheetId="5">#REF!</definedName>
    <definedName name="GPRG07" localSheetId="6">#REF!</definedName>
    <definedName name="GPRG07" localSheetId="7">#REF!</definedName>
    <definedName name="GPRG07" localSheetId="8">#REF!</definedName>
    <definedName name="GPRG07" localSheetId="9">#REF!</definedName>
    <definedName name="GPRG07">#REF!</definedName>
    <definedName name="GPRG08" localSheetId="0">#REF!</definedName>
    <definedName name="GPRG08" localSheetId="1">#REF!</definedName>
    <definedName name="GPRG08" localSheetId="2">#REF!</definedName>
    <definedName name="GPRG08" localSheetId="3">#REF!</definedName>
    <definedName name="GPRG08" localSheetId="4">#REF!</definedName>
    <definedName name="GPRG08" localSheetId="5">#REF!</definedName>
    <definedName name="GPRG08" localSheetId="6">#REF!</definedName>
    <definedName name="GPRG08" localSheetId="7">#REF!</definedName>
    <definedName name="GPRG08" localSheetId="8">#REF!</definedName>
    <definedName name="GPRG08" localSheetId="9">#REF!</definedName>
    <definedName name="GPRG08">#REF!</definedName>
    <definedName name="GPRG09" localSheetId="0">#REF!</definedName>
    <definedName name="GPRG09" localSheetId="1">#REF!</definedName>
    <definedName name="GPRG09" localSheetId="2">#REF!</definedName>
    <definedName name="GPRG09" localSheetId="3">#REF!</definedName>
    <definedName name="GPRG09" localSheetId="4">#REF!</definedName>
    <definedName name="GPRG09" localSheetId="5">#REF!</definedName>
    <definedName name="GPRG09" localSheetId="6">#REF!</definedName>
    <definedName name="GPRG09" localSheetId="7">#REF!</definedName>
    <definedName name="GPRG09" localSheetId="8">#REF!</definedName>
    <definedName name="GPRG09" localSheetId="9">#REF!</definedName>
    <definedName name="GPRG09">#REF!</definedName>
    <definedName name="GPRG10" localSheetId="0">#REF!</definedName>
    <definedName name="GPRG10" localSheetId="1">#REF!</definedName>
    <definedName name="GPRG10" localSheetId="2">#REF!</definedName>
    <definedName name="GPRG10" localSheetId="3">#REF!</definedName>
    <definedName name="GPRG10" localSheetId="4">#REF!</definedName>
    <definedName name="GPRG10" localSheetId="5">#REF!</definedName>
    <definedName name="GPRG10" localSheetId="6">#REF!</definedName>
    <definedName name="GPRG10" localSheetId="7">#REF!</definedName>
    <definedName name="GPRG10" localSheetId="8">#REF!</definedName>
    <definedName name="GPRG10" localSheetId="9">#REF!</definedName>
    <definedName name="GPRG10">#REF!</definedName>
    <definedName name="GPRG11" localSheetId="0">#REF!</definedName>
    <definedName name="GPRG11" localSheetId="1">#REF!</definedName>
    <definedName name="GPRG11" localSheetId="2">#REF!</definedName>
    <definedName name="GPRG11" localSheetId="3">#REF!</definedName>
    <definedName name="GPRG11" localSheetId="4">#REF!</definedName>
    <definedName name="GPRG11" localSheetId="5">#REF!</definedName>
    <definedName name="GPRG11" localSheetId="6">#REF!</definedName>
    <definedName name="GPRG11" localSheetId="7">#REF!</definedName>
    <definedName name="GPRG11" localSheetId="8">#REF!</definedName>
    <definedName name="GPRG11" localSheetId="9">#REF!</definedName>
    <definedName name="GPRG11">#REF!</definedName>
    <definedName name="GPS" localSheetId="0">[11]BANPRO99!#REF!</definedName>
    <definedName name="GPS" localSheetId="1">[11]BANPRO99!#REF!</definedName>
    <definedName name="GPS" localSheetId="2">[11]BANPRO99!#REF!</definedName>
    <definedName name="GPS" localSheetId="3">[11]BANPRO99!#REF!</definedName>
    <definedName name="GPS" localSheetId="4">[11]BANPRO99!#REF!</definedName>
    <definedName name="GPS" localSheetId="5">[11]BANPRO99!#REF!</definedName>
    <definedName name="GPS" localSheetId="6">[11]BANPRO99!#REF!</definedName>
    <definedName name="GPS" localSheetId="7">[11]BANPRO99!#REF!</definedName>
    <definedName name="GPS" localSheetId="8">[11]BANPRO99!#REF!</definedName>
    <definedName name="GPS" localSheetId="9">[11]BANPRO99!#REF!</definedName>
    <definedName name="GPS">[11]BANPRO99!#REF!</definedName>
    <definedName name="GTtoNoProgRamos">'[34]GP Ramos'!$A$1:$N$11204</definedName>
    <definedName name="HABERES">#N/A</definedName>
    <definedName name="HJK" localSheetId="0">[1]!ABR&amp;[1]!MAY&amp;[1]!JUN&amp;[1]!JUL&amp;[1]!AGO&amp;[1]!SEP</definedName>
    <definedName name="HJK" localSheetId="1">[1]!ABR&amp;[1]!MAY&amp;[1]!JUN&amp;[1]!JUL&amp;[1]!AGO&amp;[1]!SEP</definedName>
    <definedName name="HJK" localSheetId="2">[1]!ABR&amp;[1]!MAY&amp;[1]!JUN&amp;[1]!JUL&amp;[1]!AGO&amp;[1]!SEP</definedName>
    <definedName name="HJK" localSheetId="3">[1]!ABR&amp;[1]!MAY&amp;[1]!JUN&amp;[1]!JUL&amp;[1]!AGO&amp;[1]!SEP</definedName>
    <definedName name="HJK" localSheetId="4">[1]!ABR&amp;[1]!MAY&amp;[1]!JUN&amp;[1]!JUL&amp;[1]!AGO&amp;[1]!SEP</definedName>
    <definedName name="HJK" localSheetId="5">[1]!ABR&amp;[1]!MAY&amp;[1]!JUN&amp;[1]!JUL&amp;[1]!AGO&amp;[1]!SEP</definedName>
    <definedName name="HJK" localSheetId="6">[2]!ABR&amp;[2]!MAY&amp;[2]!JUN&amp;[2]!JUL&amp;[2]!AGO&amp;[2]!SEP</definedName>
    <definedName name="HJK" localSheetId="7">[3]!ABR&amp;[3]!MAY&amp;[3]!JUN&amp;[3]!JUL&amp;[3]!AGO&amp;[3]!SEP</definedName>
    <definedName name="HJK" localSheetId="8">[1]!ABR&amp;[1]!MAY&amp;[1]!JUN&amp;[1]!JUL&amp;[1]!AGO&amp;[1]!SEP</definedName>
    <definedName name="HJK" localSheetId="9">[1]!ABR&amp;[1]!MAY&amp;[1]!JUN&amp;[1]!JUL&amp;[1]!AGO&amp;[1]!SEP</definedName>
    <definedName name="HJK">[1]!ABR&amp;[1]!MAY&amp;[1]!JUN&amp;[1]!JUL&amp;[1]!AGO&amp;[1]!SEP</definedName>
    <definedName name="hoja1" localSheetId="0">#REF!</definedName>
    <definedName name="hoja1" localSheetId="1">#REF!</definedName>
    <definedName name="hoja1" localSheetId="2">#REF!</definedName>
    <definedName name="hoja1" localSheetId="3">#REF!</definedName>
    <definedName name="hoja1" localSheetId="4">#REF!</definedName>
    <definedName name="hoja1" localSheetId="5">#REF!</definedName>
    <definedName name="hoja1" localSheetId="6">#REF!</definedName>
    <definedName name="hoja1" localSheetId="7">#REF!</definedName>
    <definedName name="hoja1" localSheetId="8">#REF!</definedName>
    <definedName name="hoja1" localSheetId="9">#REF!</definedName>
    <definedName name="hoja1">#REF!</definedName>
    <definedName name="hoja2" localSheetId="0">#REF!</definedName>
    <definedName name="hoja2" localSheetId="1">#REF!</definedName>
    <definedName name="hoja2" localSheetId="2">#REF!</definedName>
    <definedName name="hoja2" localSheetId="3">#REF!</definedName>
    <definedName name="hoja2" localSheetId="4">#REF!</definedName>
    <definedName name="hoja2" localSheetId="5">#REF!</definedName>
    <definedName name="hoja2" localSheetId="6">#REF!</definedName>
    <definedName name="hoja2" localSheetId="7">#REF!</definedName>
    <definedName name="hoja2" localSheetId="8">#REF!</definedName>
    <definedName name="hoja2" localSheetId="9">#REF!</definedName>
    <definedName name="hoja2">#REF!</definedName>
    <definedName name="hoja3" localSheetId="0">#REF!</definedName>
    <definedName name="hoja3" localSheetId="1">#REF!</definedName>
    <definedName name="hoja3" localSheetId="2">#REF!</definedName>
    <definedName name="hoja3" localSheetId="3">#REF!</definedName>
    <definedName name="hoja3" localSheetId="4">#REF!</definedName>
    <definedName name="hoja3" localSheetId="5">#REF!</definedName>
    <definedName name="hoja3" localSheetId="6">#REF!</definedName>
    <definedName name="hoja3" localSheetId="7">#REF!</definedName>
    <definedName name="hoja3" localSheetId="8">#REF!</definedName>
    <definedName name="hoja3" localSheetId="9">#REF!</definedName>
    <definedName name="hoja3">#REF!</definedName>
    <definedName name="hoja4" localSheetId="0">#REF!+#REF!</definedName>
    <definedName name="hoja4" localSheetId="1">#REF!+#REF!</definedName>
    <definedName name="hoja4" localSheetId="2">#REF!+#REF!</definedName>
    <definedName name="hoja4" localSheetId="3">#REF!+#REF!</definedName>
    <definedName name="hoja4" localSheetId="4">#REF!+#REF!</definedName>
    <definedName name="hoja4" localSheetId="5">#REF!+#REF!</definedName>
    <definedName name="hoja4" localSheetId="6">#REF!+#REF!</definedName>
    <definedName name="hoja4" localSheetId="7">#REF!+#REF!</definedName>
    <definedName name="hoja4" localSheetId="8">#REF!+#REF!</definedName>
    <definedName name="hoja4" localSheetId="9">#REF!+#REF!</definedName>
    <definedName name="hoja4">#REF!+#REF!</definedName>
    <definedName name="HT_1" localSheetId="0">#REF!</definedName>
    <definedName name="HT_1" localSheetId="1">#REF!</definedName>
    <definedName name="HT_1" localSheetId="2">#REF!</definedName>
    <definedName name="HT_1" localSheetId="3">#REF!</definedName>
    <definedName name="HT_1" localSheetId="4">#REF!</definedName>
    <definedName name="HT_1" localSheetId="5">#REF!</definedName>
    <definedName name="HT_1" localSheetId="6">#REF!</definedName>
    <definedName name="HT_1" localSheetId="7">#REF!</definedName>
    <definedName name="HT_1" localSheetId="8">#REF!</definedName>
    <definedName name="HT_1" localSheetId="9">#REF!</definedName>
    <definedName name="HT_1">#REF!</definedName>
    <definedName name="I" localSheetId="0">#REF!</definedName>
    <definedName name="I" localSheetId="1">#REF!</definedName>
    <definedName name="I" localSheetId="2">#REF!</definedName>
    <definedName name="I" localSheetId="3">#REF!</definedName>
    <definedName name="I" localSheetId="4">#REF!</definedName>
    <definedName name="I" localSheetId="5">#REF!</definedName>
    <definedName name="I" localSheetId="6">#REF!</definedName>
    <definedName name="I" localSheetId="7">#REF!</definedName>
    <definedName name="I" localSheetId="8">#REF!</definedName>
    <definedName name="I" localSheetId="9">#REF!</definedName>
    <definedName name="I">#REF!</definedName>
    <definedName name="ID_GFS" localSheetId="0">#REF!</definedName>
    <definedName name="ID_GFS" localSheetId="1">#REF!</definedName>
    <definedName name="ID_GFS" localSheetId="2">#REF!</definedName>
    <definedName name="ID_GFS" localSheetId="3">#REF!</definedName>
    <definedName name="ID_GFS" localSheetId="4">#REF!</definedName>
    <definedName name="ID_GFS" localSheetId="6">#REF!</definedName>
    <definedName name="ID_GFS" localSheetId="7">#REF!</definedName>
    <definedName name="ID_GFS" localSheetId="8">#REF!</definedName>
    <definedName name="ID_GFS" localSheetId="9">#REF!</definedName>
    <definedName name="ID_GFS">#REF!</definedName>
    <definedName name="ID_PP" localSheetId="0">#REF!</definedName>
    <definedName name="ID_PP" localSheetId="1">#REF!</definedName>
    <definedName name="ID_PP" localSheetId="2">#REF!</definedName>
    <definedName name="ID_PP" localSheetId="3">#REF!</definedName>
    <definedName name="ID_PP" localSheetId="4">#REF!</definedName>
    <definedName name="ID_PP" localSheetId="6">#REF!</definedName>
    <definedName name="ID_PP" localSheetId="7">#REF!</definedName>
    <definedName name="ID_PP" localSheetId="8">#REF!</definedName>
    <definedName name="ID_PP" localSheetId="9">#REF!</definedName>
    <definedName name="ID_PP">#REF!</definedName>
    <definedName name="ID_UR" localSheetId="0">#REF!</definedName>
    <definedName name="ID_UR" localSheetId="1">#REF!</definedName>
    <definedName name="ID_UR" localSheetId="2">#REF!</definedName>
    <definedName name="ID_UR" localSheetId="3">#REF!</definedName>
    <definedName name="ID_UR" localSheetId="4">#REF!</definedName>
    <definedName name="ID_UR" localSheetId="6">#REF!</definedName>
    <definedName name="ID_UR" localSheetId="7">#REF!</definedName>
    <definedName name="ID_UR" localSheetId="8">#REF!</definedName>
    <definedName name="ID_UR" localSheetId="9">#REF!</definedName>
    <definedName name="ID_UR">#REF!</definedName>
    <definedName name="iii" localSheetId="0">#REF!</definedName>
    <definedName name="iii" localSheetId="1">#REF!</definedName>
    <definedName name="iii" localSheetId="2">#REF!</definedName>
    <definedName name="iii" localSheetId="3">#REF!</definedName>
    <definedName name="iii" localSheetId="4">#REF!</definedName>
    <definedName name="iii" localSheetId="5">#REF!</definedName>
    <definedName name="iii" localSheetId="6">#REF!</definedName>
    <definedName name="iii" localSheetId="7">#REF!</definedName>
    <definedName name="iii" localSheetId="8">#REF!</definedName>
    <definedName name="iii" localSheetId="9">#REF!</definedName>
    <definedName name="iii">#REF!</definedName>
    <definedName name="IMP_APORTA" localSheetId="0">#REF!</definedName>
    <definedName name="IMP_APORTA" localSheetId="1">#REF!</definedName>
    <definedName name="IMP_APORTA" localSheetId="2">#REF!</definedName>
    <definedName name="IMP_APORTA" localSheetId="3">#REF!</definedName>
    <definedName name="IMP_APORTA" localSheetId="4">#REF!</definedName>
    <definedName name="IMP_APORTA" localSheetId="5">#REF!</definedName>
    <definedName name="IMP_APORTA" localSheetId="6">#REF!</definedName>
    <definedName name="IMP_APORTA" localSheetId="7">#REF!</definedName>
    <definedName name="IMP_APORTA" localSheetId="8">#REF!</definedName>
    <definedName name="IMP_APORTA" localSheetId="9">#REF!</definedName>
    <definedName name="IMP_APORTA">#REF!</definedName>
    <definedName name="IMP_BRUTOT" localSheetId="0">#REF!</definedName>
    <definedName name="IMP_BRUTOT" localSheetId="1">#REF!</definedName>
    <definedName name="IMP_BRUTOT" localSheetId="2">#REF!</definedName>
    <definedName name="IMP_BRUTOT" localSheetId="3">#REF!</definedName>
    <definedName name="IMP_BRUTOT" localSheetId="4">#REF!</definedName>
    <definedName name="IMP_BRUTOT" localSheetId="5">#REF!</definedName>
    <definedName name="IMP_BRUTOT" localSheetId="6">#REF!</definedName>
    <definedName name="IMP_BRUTOT" localSheetId="7">#REF!</definedName>
    <definedName name="IMP_BRUTOT" localSheetId="8">#REF!</definedName>
    <definedName name="IMP_BRUTOT" localSheetId="9">#REF!</definedName>
    <definedName name="IMP_BRUTOT">#REF!</definedName>
    <definedName name="imp_control" localSheetId="0">#REF!</definedName>
    <definedName name="imp_control" localSheetId="1">#REF!</definedName>
    <definedName name="imp_control" localSheetId="2">#REF!</definedName>
    <definedName name="imp_control" localSheetId="3">#REF!</definedName>
    <definedName name="imp_control" localSheetId="4">#REF!</definedName>
    <definedName name="imp_control" localSheetId="5">#REF!</definedName>
    <definedName name="imp_control" localSheetId="6">#REF!</definedName>
    <definedName name="imp_control" localSheetId="7">#REF!</definedName>
    <definedName name="imp_control" localSheetId="8">#REF!</definedName>
    <definedName name="imp_control" localSheetId="9">#REF!</definedName>
    <definedName name="imp_control">#REF!</definedName>
    <definedName name="Imprimir_área_IM" localSheetId="0">#REF!</definedName>
    <definedName name="Imprimir_área_IM" localSheetId="1">#REF!</definedName>
    <definedName name="Imprimir_área_IM" localSheetId="2">#REF!</definedName>
    <definedName name="Imprimir_área_IM" localSheetId="3">#REF!</definedName>
    <definedName name="Imprimir_área_IM" localSheetId="4">#REF!</definedName>
    <definedName name="Imprimir_área_IM" localSheetId="5">#REF!</definedName>
    <definedName name="Imprimir_área_IM" localSheetId="6">#REF!</definedName>
    <definedName name="Imprimir_área_IM" localSheetId="7">#REF!</definedName>
    <definedName name="Imprimir_área_IM" localSheetId="8">#REF!</definedName>
    <definedName name="Imprimir_área_IM" localSheetId="9">#REF!</definedName>
    <definedName name="Imprimir_área_IM">#REF!</definedName>
    <definedName name="IMSS96" localSheetId="0">#REF!</definedName>
    <definedName name="IMSS96" localSheetId="1">#REF!</definedName>
    <definedName name="IMSS96" localSheetId="2">#REF!</definedName>
    <definedName name="IMSS96" localSheetId="3">#REF!</definedName>
    <definedName name="IMSS96" localSheetId="4">#REF!</definedName>
    <definedName name="IMSS96" localSheetId="5">#REF!</definedName>
    <definedName name="IMSS96" localSheetId="6">#REF!</definedName>
    <definedName name="IMSS96" localSheetId="7">#REF!</definedName>
    <definedName name="IMSS96" localSheetId="8">#REF!</definedName>
    <definedName name="IMSS96" localSheetId="9">#REF!</definedName>
    <definedName name="IMSS96">#REF!</definedName>
    <definedName name="IMSSE">'[20] '!$Z$99:$AE$143</definedName>
    <definedName name="IMSSM">'[20] '!$Z$51:$AE$95</definedName>
    <definedName name="IMSSO">'[20] '!$Z$3:$AE$47</definedName>
    <definedName name="ISSSTE96" localSheetId="0">#REF!</definedName>
    <definedName name="ISSSTE96" localSheetId="1">#REF!</definedName>
    <definedName name="ISSSTE96" localSheetId="2">#REF!</definedName>
    <definedName name="ISSSTE96" localSheetId="3">#REF!</definedName>
    <definedName name="ISSSTE96" localSheetId="4">#REF!</definedName>
    <definedName name="ISSSTE96" localSheetId="5">#REF!</definedName>
    <definedName name="ISSSTE96" localSheetId="6">#REF!</definedName>
    <definedName name="ISSSTE96" localSheetId="7">#REF!</definedName>
    <definedName name="ISSSTE96" localSheetId="8">#REF!</definedName>
    <definedName name="ISSSTE96" localSheetId="9">#REF!</definedName>
    <definedName name="ISSSTE96">#REF!</definedName>
    <definedName name="ISSSTEE">'[20] '!$T$99:$Y$143</definedName>
    <definedName name="ISSSTEM">'[20] '!$T$51:$Y$95</definedName>
    <definedName name="ISSSTEO">'[20] '!$T$3:$Y$47</definedName>
    <definedName name="IV" localSheetId="0">[11]BANPRO99!#REF!</definedName>
    <definedName name="IV" localSheetId="1">[11]BANPRO99!#REF!</definedName>
    <definedName name="IV" localSheetId="2">[11]BANPRO99!#REF!</definedName>
    <definedName name="IV" localSheetId="3">[11]BANPRO99!#REF!</definedName>
    <definedName name="IV" localSheetId="4">[11]BANPRO99!#REF!</definedName>
    <definedName name="IV" localSheetId="5">[11]BANPRO99!#REF!</definedName>
    <definedName name="IV" localSheetId="6">[11]BANPRO99!#REF!</definedName>
    <definedName name="IV" localSheetId="7">[11]BANPRO99!#REF!</definedName>
    <definedName name="IV" localSheetId="8">[11]BANPRO99!#REF!</definedName>
    <definedName name="IV" localSheetId="9">[11]BANPRO99!#REF!</definedName>
    <definedName name="IV">[11]BANPRO99!#REF!</definedName>
    <definedName name="jjj" localSheetId="0">#REF!</definedName>
    <definedName name="jjj" localSheetId="1">#REF!</definedName>
    <definedName name="jjj" localSheetId="2">#REF!</definedName>
    <definedName name="jjj" localSheetId="3">#REF!</definedName>
    <definedName name="jjj" localSheetId="4">#REF!</definedName>
    <definedName name="jjj" localSheetId="5">#REF!</definedName>
    <definedName name="jjj" localSheetId="6">#REF!</definedName>
    <definedName name="jjj" localSheetId="7">#REF!</definedName>
    <definedName name="jjj" localSheetId="8">#REF!</definedName>
    <definedName name="jjj" localSheetId="9">#REF!</definedName>
    <definedName name="jjj">#REF!</definedName>
    <definedName name="JUL">"; JULIO.- "&amp;TEXT([13]edofza07!$C$24,"#,##0")</definedName>
    <definedName name="JULIO" localSheetId="0">[1]!FEB&amp;[1]!MAR&amp;[1]!ABR&amp;[1]!MAY&amp;[1]!JUN&amp;[1]!JUL</definedName>
    <definedName name="JULIO" localSheetId="1">[1]!FEB&amp;[1]!MAR&amp;[1]!ABR&amp;[1]!MAY&amp;[1]!JUN&amp;[1]!JUL</definedName>
    <definedName name="JULIO" localSheetId="2">[1]!FEB&amp;[1]!MAR&amp;[1]!ABR&amp;[1]!MAY&amp;[1]!JUN&amp;[1]!JUL</definedName>
    <definedName name="JULIO" localSheetId="3">[1]!FEB&amp;[1]!MAR&amp;[1]!ABR&amp;[1]!MAY&amp;[1]!JUN&amp;[1]!JUL</definedName>
    <definedName name="JULIO" localSheetId="4">[1]!FEB&amp;[1]!MAR&amp;[1]!ABR&amp;[1]!MAY&amp;[1]!JUN&amp;[1]!JUL</definedName>
    <definedName name="JULIO" localSheetId="5">[1]!FEB&amp;[1]!MAR&amp;[1]!ABR&amp;[1]!MAY&amp;[1]!JUN&amp;[1]!JUL</definedName>
    <definedName name="JULIO" localSheetId="6">[2]!FEB&amp;[2]!MAR&amp;[2]!ABR&amp;[2]!MAY&amp;[2]!JUN&amp;[2]!JUL</definedName>
    <definedName name="JULIO" localSheetId="7">[3]!FEB&amp;[3]!MAR&amp;[3]!ABR&amp;[3]!MAY&amp;[3]!JUN&amp;[3]!JUL</definedName>
    <definedName name="JULIO" localSheetId="8">[1]!FEB&amp;[1]!MAR&amp;[1]!ABR&amp;[1]!MAY&amp;[1]!JUN&amp;[1]!JUL</definedName>
    <definedName name="JULIO" localSheetId="9">[1]!FEB&amp;[1]!MAR&amp;[1]!ABR&amp;[1]!MAY&amp;[1]!JUN&amp;[1]!JUL</definedName>
    <definedName name="JULIO">[1]!FEB&amp;[1]!MAR&amp;[1]!ABR&amp;[1]!MAY&amp;[1]!JUN&amp;[1]!JUL</definedName>
    <definedName name="JUN">"; JUNIO.- "&amp;TEXT([13]edofza06!$C$24,"#,##0")</definedName>
    <definedName name="kkk" localSheetId="0">#REF!</definedName>
    <definedName name="kkk" localSheetId="1">#REF!</definedName>
    <definedName name="kkk" localSheetId="2">#REF!</definedName>
    <definedName name="kkk" localSheetId="3">#REF!</definedName>
    <definedName name="kkk" localSheetId="4">#REF!</definedName>
    <definedName name="kkk" localSheetId="5">#REF!</definedName>
    <definedName name="kkk" localSheetId="6">#REF!</definedName>
    <definedName name="kkk" localSheetId="7">#REF!</definedName>
    <definedName name="kkk" localSheetId="8">#REF!</definedName>
    <definedName name="kkk" localSheetId="9">#REF!</definedName>
    <definedName name="kkk">#REF!</definedName>
    <definedName name="lfc" localSheetId="0">+TEXT(IF(AND(OR(DAY([1]!FECHA)&gt;=1,DAY([1]!FECHA)&lt;=10),MONTH([1]!FECHA)=1),YEAR([1]!FECHA)-1,YEAR([1]!FECHA)),"0")</definedName>
    <definedName name="lfc" localSheetId="1">+TEXT(IF(AND(OR(DAY([1]!FECHA)&gt;=1,DAY([1]!FECHA)&lt;=10),MONTH([1]!FECHA)=1),YEAR([1]!FECHA)-1,YEAR([1]!FECHA)),"0")</definedName>
    <definedName name="lfc" localSheetId="2">+TEXT(IF(AND(OR(DAY([1]!FECHA)&gt;=1,DAY([1]!FECHA)&lt;=10),MONTH([1]!FECHA)=1),YEAR([1]!FECHA)-1,YEAR([1]!FECHA)),"0")</definedName>
    <definedName name="lfc" localSheetId="3">+TEXT(IF(AND(OR(DAY([1]!FECHA)&gt;=1,DAY([1]!FECHA)&lt;=10),MONTH([1]!FECHA)=1),YEAR([1]!FECHA)-1,YEAR([1]!FECHA)),"0")</definedName>
    <definedName name="lfc" localSheetId="4">+TEXT(IF(AND(OR(DAY([1]!FECHA)&gt;=1,DAY([1]!FECHA)&lt;=10),MONTH([1]!FECHA)=1),YEAR([1]!FECHA)-1,YEAR([1]!FECHA)),"0")</definedName>
    <definedName name="lfc" localSheetId="5">+TEXT(IF(AND(OR(DAY([1]!FECHA)&gt;=1,DAY([1]!FECHA)&lt;=10),MONTH([1]!FECHA)=1),YEAR([1]!FECHA)-1,YEAR([1]!FECHA)),"0")</definedName>
    <definedName name="lfc" localSheetId="6">+TEXT(IF(AND(OR(DAY([2]!FECHA)&gt;=1,DAY([2]!FECHA)&lt;=10),MONTH([2]!FECHA)=1),YEAR([2]!FECHA)-1,YEAR([2]!FECHA)),"0")</definedName>
    <definedName name="lfc" localSheetId="7">+TEXT(IF(AND(OR(DAY([3]!FECHA)&gt;=1,DAY([3]!FECHA)&lt;=10),MONTH([3]!FECHA)=1),YEAR([3]!FECHA)-1,YEAR([3]!FECHA)),"0")</definedName>
    <definedName name="lfc" localSheetId="8">+TEXT(IF(AND(OR(DAY([1]!FECHA)&gt;=1,DAY([1]!FECHA)&lt;=10),MONTH([1]!FECHA)=1),YEAR([1]!FECHA)-1,YEAR([1]!FECHA)),"0")</definedName>
    <definedName name="lfc" localSheetId="9">+TEXT(IF(AND(OR(DAY([1]!FECHA)&gt;=1,DAY([1]!FECHA)&lt;=10),MONTH([1]!FECHA)=1),YEAR([1]!FECHA)-1,YEAR([1]!FECHA)),"0")</definedName>
    <definedName name="lfc">+TEXT(IF(AND(OR(DAY([1]!FECHA)&gt;=1,DAY([1]!FECHA)&lt;=10),MONTH([1]!FECHA)=1),YEAR([1]!FECHA)-1,YEAR([1]!FECHA)),"0")</definedName>
    <definedName name="LFCE">'[20] '!$N$99:$S$143</definedName>
    <definedName name="LFCM">'[20] '!$N$51:$S$95</definedName>
    <definedName name="LFCO">'[20] '!$N$3:$S$47</definedName>
    <definedName name="lll" localSheetId="0">[1]!OCT&amp;[1]!NOV&amp;[1]!DIC</definedName>
    <definedName name="lll" localSheetId="1">[1]!OCT&amp;[1]!NOV&amp;[1]!DIC</definedName>
    <definedName name="lll" localSheetId="2">[1]!OCT&amp;[1]!NOV&amp;[1]!DIC</definedName>
    <definedName name="lll" localSheetId="3">[1]!OCT&amp;[1]!NOV&amp;[1]!DIC</definedName>
    <definedName name="lll" localSheetId="4">[1]!OCT&amp;[1]!NOV&amp;[1]!DIC</definedName>
    <definedName name="lll" localSheetId="5">[1]!OCT&amp;[1]!NOV&amp;[1]!DIC</definedName>
    <definedName name="lll" localSheetId="6">[2]!OCT&amp;[2]!NOV&amp;[2]!DIC</definedName>
    <definedName name="lll" localSheetId="7">[3]!OCT&amp;[3]!NOV&amp;[3]!DIC</definedName>
    <definedName name="lll" localSheetId="8">[1]!OCT&amp;[1]!NOV&amp;[1]!DIC</definedName>
    <definedName name="lll" localSheetId="9">[1]!OCT&amp;[1]!NOV&amp;[1]!DIC</definedName>
    <definedName name="lll">[1]!OCT&amp;[1]!NOV&amp;[1]!DIC</definedName>
    <definedName name="LOTE96" localSheetId="0">#REF!</definedName>
    <definedName name="LOTE96" localSheetId="1">#REF!</definedName>
    <definedName name="LOTE96" localSheetId="2">#REF!</definedName>
    <definedName name="LOTE96" localSheetId="3">#REF!</definedName>
    <definedName name="LOTE96" localSheetId="4">#REF!</definedName>
    <definedName name="LOTE96" localSheetId="5">#REF!</definedName>
    <definedName name="LOTE96" localSheetId="6">#REF!</definedName>
    <definedName name="LOTE96" localSheetId="7">#REF!</definedName>
    <definedName name="LOTE96" localSheetId="8">#REF!</definedName>
    <definedName name="LOTE96" localSheetId="9">#REF!</definedName>
    <definedName name="LOTE96">#REF!</definedName>
    <definedName name="LUCY">#N/A</definedName>
    <definedName name="LYFC96" localSheetId="0">#REF!</definedName>
    <definedName name="LYFC96" localSheetId="1">#REF!</definedName>
    <definedName name="LYFC96" localSheetId="2">#REF!</definedName>
    <definedName name="LYFC96" localSheetId="3">#REF!</definedName>
    <definedName name="LYFC96" localSheetId="4">#REF!</definedName>
    <definedName name="LYFC96" localSheetId="5">#REF!</definedName>
    <definedName name="LYFC96" localSheetId="6">#REF!</definedName>
    <definedName name="LYFC96" localSheetId="7">#REF!</definedName>
    <definedName name="LYFC96" localSheetId="8">#REF!</definedName>
    <definedName name="LYFC96" localSheetId="9">#REF!</definedName>
    <definedName name="LYFC96">#REF!</definedName>
    <definedName name="m" localSheetId="0">[1]!MAR&amp;[1]!ABR&amp;[1]!MAY&amp;[1]!JUN&amp;[1]!JUL&amp;[1]!AGO</definedName>
    <definedName name="m" localSheetId="1">[1]!MAR&amp;[1]!ABR&amp;[1]!MAY&amp;[1]!JUN&amp;[1]!JUL&amp;[1]!AGO</definedName>
    <definedName name="m" localSheetId="2">[1]!MAR&amp;[1]!ABR&amp;[1]!MAY&amp;[1]!JUN&amp;[1]!JUL&amp;[1]!AGO</definedName>
    <definedName name="m" localSheetId="3">[1]!MAR&amp;[1]!ABR&amp;[1]!MAY&amp;[1]!JUN&amp;[1]!JUL&amp;[1]!AGO</definedName>
    <definedName name="m" localSheetId="4">[1]!MAR&amp;[1]!ABR&amp;[1]!MAY&amp;[1]!JUN&amp;[1]!JUL&amp;[1]!AGO</definedName>
    <definedName name="m" localSheetId="5">[1]!MAR&amp;[1]!ABR&amp;[1]!MAY&amp;[1]!JUN&amp;[1]!JUL&amp;[1]!AGO</definedName>
    <definedName name="m" localSheetId="6">[2]!MAR&amp;[2]!ABR&amp;[2]!MAY&amp;[2]!JUN&amp;[2]!JUL&amp;[2]!AGO</definedName>
    <definedName name="m" localSheetId="7">[3]!MAR&amp;[3]!ABR&amp;[3]!MAY&amp;[3]!JUN&amp;[3]!JUL&amp;[3]!AGO</definedName>
    <definedName name="m" localSheetId="8">[1]!MAR&amp;[1]!ABR&amp;[1]!MAY&amp;[1]!JUN&amp;[1]!JUL&amp;[1]!AGO</definedName>
    <definedName name="m" localSheetId="9">[1]!MAR&amp;[1]!ABR&amp;[1]!MAY&amp;[1]!JUN&amp;[1]!JUL&amp;[1]!AGO</definedName>
    <definedName name="m">[1]!MAR&amp;[1]!ABR&amp;[1]!MAY&amp;[1]!JUN&amp;[1]!JUL&amp;[1]!AGO</definedName>
    <definedName name="mamá">'[8]Premisas IMSS'!$M$14</definedName>
    <definedName name="maña">'[8]Premisas IMSS'!$M$13</definedName>
    <definedName name="MAR">"; MARZO.- "&amp;TEXT([13]edofza03!$C$24,"#,##0")</definedName>
    <definedName name="MARI">#N/A</definedName>
    <definedName name="MAS" localSheetId="0"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2"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4" hidden="1">{"Bruto",#N/A,FALSE,"CONV3T.XLS";"Neto",#N/A,FALSE,"CONV3T.XLS";"UnoB",#N/A,FALSE,"CONV3T.XLS";"Bruto",#N/A,FALSE,"CONV4T.XLS";"Neto",#N/A,FALSE,"CONV4T.XLS";"UnoB",#N/A,FALSE,"CONV4T.XLS"}</definedName>
    <definedName name="MAS" localSheetId="5"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8"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"&amp;TEXT([13]edofza05!$C$24,"#,##0")</definedName>
    <definedName name="MES">[13]Hoja1!$A$3</definedName>
    <definedName name="Mesppto" localSheetId="0">#REF!</definedName>
    <definedName name="Mesppto" localSheetId="1">#REF!</definedName>
    <definedName name="Mesppto" localSheetId="2">#REF!</definedName>
    <definedName name="Mesppto" localSheetId="3">#REF!</definedName>
    <definedName name="Mesppto" localSheetId="4">#REF!</definedName>
    <definedName name="Mesppto" localSheetId="5">#REF!</definedName>
    <definedName name="Mesppto" localSheetId="6">#REF!</definedName>
    <definedName name="Mesppto" localSheetId="7">#REF!</definedName>
    <definedName name="Mesppto" localSheetId="8">#REF!</definedName>
    <definedName name="Mesppto" localSheetId="9">#REF!</definedName>
    <definedName name="Mesppto">#REF!</definedName>
    <definedName name="METAS" localSheetId="0">[11]BANPRO99!#REF!</definedName>
    <definedName name="METAS" localSheetId="1">[11]BANPRO99!#REF!</definedName>
    <definedName name="METAS" localSheetId="2">[11]BANPRO99!#REF!</definedName>
    <definedName name="METAS" localSheetId="3">[11]BANPRO99!#REF!</definedName>
    <definedName name="METAS" localSheetId="4">[11]BANPRO99!#REF!</definedName>
    <definedName name="METAS" localSheetId="5">[11]BANPRO99!#REF!</definedName>
    <definedName name="METAS" localSheetId="6">[11]BANPRO99!#REF!</definedName>
    <definedName name="METAS" localSheetId="7">[11]BANPRO99!#REF!</definedName>
    <definedName name="METAS" localSheetId="8">[11]BANPRO99!#REF!</definedName>
    <definedName name="METAS" localSheetId="9">[11]BANPRO99!#REF!</definedName>
    <definedName name="METAS">[11]BANPRO99!#REF!</definedName>
    <definedName name="modif_anual" localSheetId="0">#REF!</definedName>
    <definedName name="modif_anual" localSheetId="1">#REF!</definedName>
    <definedName name="modif_anual" localSheetId="2">#REF!</definedName>
    <definedName name="modif_anual" localSheetId="3">#REF!</definedName>
    <definedName name="modif_anual" localSheetId="4">#REF!</definedName>
    <definedName name="modif_anual" localSheetId="6">#REF!</definedName>
    <definedName name="modif_anual" localSheetId="7">#REF!</definedName>
    <definedName name="modif_anual" localSheetId="8">#REF!</definedName>
    <definedName name="modif_anual" localSheetId="9">#REF!</definedName>
    <definedName name="modif_anual">#REF!</definedName>
    <definedName name="Modif00" localSheetId="0">#REF!</definedName>
    <definedName name="Modif00" localSheetId="1">#REF!</definedName>
    <definedName name="Modif00" localSheetId="2">#REF!</definedName>
    <definedName name="Modif00" localSheetId="3">#REF!</definedName>
    <definedName name="Modif00" localSheetId="4">#REF!</definedName>
    <definedName name="Modif00" localSheetId="5">#REF!</definedName>
    <definedName name="Modif00" localSheetId="6">#REF!</definedName>
    <definedName name="Modif00" localSheetId="7">#REF!</definedName>
    <definedName name="Modif00" localSheetId="8">#REF!</definedName>
    <definedName name="Modif00" localSheetId="9">#REF!</definedName>
    <definedName name="Modif00">#REF!</definedName>
    <definedName name="modifalmes" localSheetId="0">#REF!</definedName>
    <definedName name="modifalmes" localSheetId="1">#REF!</definedName>
    <definedName name="modifalmes" localSheetId="2">#REF!</definedName>
    <definedName name="modifalmes" localSheetId="3">#REF!</definedName>
    <definedName name="modifalmes" localSheetId="4">#REF!</definedName>
    <definedName name="modifalmes" localSheetId="6">#REF!</definedName>
    <definedName name="modifalmes" localSheetId="7">#REF!</definedName>
    <definedName name="modifalmes" localSheetId="8">#REF!</definedName>
    <definedName name="modifalmes" localSheetId="9">#REF!</definedName>
    <definedName name="modifalmes">#REF!</definedName>
    <definedName name="mor" localSheetId="0"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2"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4" hidden="1">{"Bruto",#N/A,FALSE,"CONV3T.XLS";"Neto",#N/A,FALSE,"CONV3T.XLS";"UnoB",#N/A,FALSE,"CONV3T.XLS";"Bruto",#N/A,FALSE,"CONV4T.XLS";"Neto",#N/A,FALSE,"CONV4T.XLS";"UnoB",#N/A,FALSE,"CONV4T.XLS"}</definedName>
    <definedName name="mor" localSheetId="5"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8"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'[8]Premisas IMSS'!$M$15</definedName>
    <definedName name="mun" localSheetId="0">[1]!ABR&amp;[1]!MAY&amp;[1]!JUN&amp;[1]!JUL&amp;[1]!AGO&amp;[1]!SEP</definedName>
    <definedName name="mun" localSheetId="1">[1]!ABR&amp;[1]!MAY&amp;[1]!JUN&amp;[1]!JUL&amp;[1]!AGO&amp;[1]!SEP</definedName>
    <definedName name="mun" localSheetId="2">[1]!ABR&amp;[1]!MAY&amp;[1]!JUN&amp;[1]!JUL&amp;[1]!AGO&amp;[1]!SEP</definedName>
    <definedName name="mun" localSheetId="3">[1]!ABR&amp;[1]!MAY&amp;[1]!JUN&amp;[1]!JUL&amp;[1]!AGO&amp;[1]!SEP</definedName>
    <definedName name="mun" localSheetId="4">[1]!ABR&amp;[1]!MAY&amp;[1]!JUN&amp;[1]!JUL&amp;[1]!AGO&amp;[1]!SEP</definedName>
    <definedName name="mun" localSheetId="5">[1]!ABR&amp;[1]!MAY&amp;[1]!JUN&amp;[1]!JUL&amp;[1]!AGO&amp;[1]!SEP</definedName>
    <definedName name="mun" localSheetId="6">[2]!ABR&amp;[2]!MAY&amp;[2]!JUN&amp;[2]!JUL&amp;[2]!AGO&amp;[2]!SEP</definedName>
    <definedName name="mun" localSheetId="7">[3]!ABR&amp;[3]!MAY&amp;[3]!JUN&amp;[3]!JUL&amp;[3]!AGO&amp;[3]!SEP</definedName>
    <definedName name="mun" localSheetId="8">[1]!ABR&amp;[1]!MAY&amp;[1]!JUN&amp;[1]!JUL&amp;[1]!AGO&amp;[1]!SEP</definedName>
    <definedName name="mun" localSheetId="9">[1]!ABR&amp;[1]!MAY&amp;[1]!JUN&amp;[1]!JUL&amp;[1]!AGO&amp;[1]!SEP</definedName>
    <definedName name="mun">[1]!ABR&amp;[1]!MAY&amp;[1]!JUN&amp;[1]!JUL&amp;[1]!AGO&amp;[1]!SEP</definedName>
    <definedName name="NINGUNO" localSheetId="0">[1]!SEP&amp;[1]!OCT&amp;[1]!NOV&amp;[1]!DIC</definedName>
    <definedName name="NINGUNO" localSheetId="1">[1]!SEP&amp;[1]!OCT&amp;[1]!NOV&amp;[1]!DIC</definedName>
    <definedName name="NINGUNO" localSheetId="2">[1]!SEP&amp;[1]!OCT&amp;[1]!NOV&amp;[1]!DIC</definedName>
    <definedName name="NINGUNO" localSheetId="3">[1]!SEP&amp;[1]!OCT&amp;[1]!NOV&amp;[1]!DIC</definedName>
    <definedName name="NINGUNO" localSheetId="4">[1]!SEP&amp;[1]!OCT&amp;[1]!NOV&amp;[1]!DIC</definedName>
    <definedName name="NINGUNO" localSheetId="5">[1]!SEP&amp;[1]!OCT&amp;[1]!NOV&amp;[1]!DIC</definedName>
    <definedName name="NINGUNO" localSheetId="6">[2]!SEP&amp;[2]!OCT&amp;[2]!NOV&amp;[2]!DIC</definedName>
    <definedName name="NINGUNO" localSheetId="7">[3]!SEP&amp;[3]!OCT&amp;[3]!NOV&amp;[3]!DIC</definedName>
    <definedName name="NINGUNO" localSheetId="8">[1]!SEP&amp;[1]!OCT&amp;[1]!NOV&amp;[1]!DIC</definedName>
    <definedName name="NINGUNO" localSheetId="9">[1]!SEP&amp;[1]!OCT&amp;[1]!NOV&amp;[1]!DIC</definedName>
    <definedName name="NINGUNO">[1]!SEP&amp;[1]!OCT&amp;[1]!NOV&amp;[1]!DIC</definedName>
    <definedName name="NIV">#N/A</definedName>
    <definedName name="NOV">"; NOVIEMBRE.- "&amp;TEXT([13]edofza11!$C$45,"#,##0")</definedName>
    <definedName name="nuevo" localSheetId="0" hidden="1">#REF!</definedName>
    <definedName name="nuevo" localSheetId="1" hidden="1">#REF!</definedName>
    <definedName name="nuevo" localSheetId="2" hidden="1">#REF!</definedName>
    <definedName name="nuevo" localSheetId="3" hidden="1">#REF!</definedName>
    <definedName name="nuevo" localSheetId="4" hidden="1">#REF!</definedName>
    <definedName name="nuevo" localSheetId="5" hidden="1">#REF!</definedName>
    <definedName name="nuevo" localSheetId="6" hidden="1">#REF!</definedName>
    <definedName name="nuevo" localSheetId="7" hidden="1">#REF!</definedName>
    <definedName name="nuevo" localSheetId="8" hidden="1">#REF!</definedName>
    <definedName name="nuevo" localSheetId="9" hidden="1">#REF!</definedName>
    <definedName name="nuevo" hidden="1">#REF!</definedName>
    <definedName name="ñ" localSheetId="0">+TEXT(IF(AND(OR(DAY([1]!FECHA)&gt;=1,DAY([1]!FECHA)&lt;=10),MONTH([1]!FECHA)=1),YEAR([1]!FECHA)-1,YEAR([1]!FECHA)),"0")</definedName>
    <definedName name="ñ" localSheetId="1">+TEXT(IF(AND(OR(DAY([1]!FECHA)&gt;=1,DAY([1]!FECHA)&lt;=10),MONTH([1]!FECHA)=1),YEAR([1]!FECHA)-1,YEAR([1]!FECHA)),"0")</definedName>
    <definedName name="ñ" localSheetId="2">+TEXT(IF(AND(OR(DAY([1]!FECHA)&gt;=1,DAY([1]!FECHA)&lt;=10),MONTH([1]!FECHA)=1),YEAR([1]!FECHA)-1,YEAR([1]!FECHA)),"0")</definedName>
    <definedName name="ñ" localSheetId="3">+TEXT(IF(AND(OR(DAY([1]!FECHA)&gt;=1,DAY([1]!FECHA)&lt;=10),MONTH([1]!FECHA)=1),YEAR([1]!FECHA)-1,YEAR([1]!FECHA)),"0")</definedName>
    <definedName name="ñ" localSheetId="4">+TEXT(IF(AND(OR(DAY([1]!FECHA)&gt;=1,DAY([1]!FECHA)&lt;=10),MONTH([1]!FECHA)=1),YEAR([1]!FECHA)-1,YEAR([1]!FECHA)),"0")</definedName>
    <definedName name="ñ" localSheetId="5">+TEXT(IF(AND(OR(DAY([1]!FECHA)&gt;=1,DAY([1]!FECHA)&lt;=10),MONTH([1]!FECHA)=1),YEAR([1]!FECHA)-1,YEAR([1]!FECHA)),"0")</definedName>
    <definedName name="ñ" localSheetId="6">+TEXT(IF(AND(OR(DAY([2]!FECHA)&gt;=1,DAY([2]!FECHA)&lt;=10),MONTH([2]!FECHA)=1),YEAR([2]!FECHA)-1,YEAR([2]!FECHA)),"0")</definedName>
    <definedName name="ñ" localSheetId="7">+TEXT(IF(AND(OR(DAY([3]!FECHA)&gt;=1,DAY([3]!FECHA)&lt;=10),MONTH([3]!FECHA)=1),YEAR([3]!FECHA)-1,YEAR([3]!FECHA)),"0")</definedName>
    <definedName name="ñ" localSheetId="8">+TEXT(IF(AND(OR(DAY([1]!FECHA)&gt;=1,DAY([1]!FECHA)&lt;=10),MONTH([1]!FECHA)=1),YEAR([1]!FECHA)-1,YEAR([1]!FECHA)),"0")</definedName>
    <definedName name="ñ" localSheetId="9">+TEXT(IF(AND(OR(DAY([1]!FECHA)&gt;=1,DAY([1]!FECHA)&lt;=10),MONTH([1]!FECHA)=1),YEAR([1]!FECHA)-1,YEAR([1]!FECHA)),"0")</definedName>
    <definedName name="ñ">+TEXT(IF(AND(OR(DAY([1]!FECHA)&gt;=1,DAY([1]!FECHA)&lt;=10),MONTH([1]!FECHA)=1),YEAR([1]!FECHA)-1,YEAR([1]!FECHA)),"0")</definedName>
    <definedName name="ÑÑÑ" localSheetId="0">[1]!AGO&amp;[1]!SEP&amp;[1]!OCT&amp;[1]!NOV&amp;[1]!DIC</definedName>
    <definedName name="ÑÑÑ" localSheetId="1">[1]!AGO&amp;[1]!SEP&amp;[1]!OCT&amp;[1]!NOV&amp;[1]!DIC</definedName>
    <definedName name="ÑÑÑ" localSheetId="2">[1]!AGO&amp;[1]!SEP&amp;[1]!OCT&amp;[1]!NOV&amp;[1]!DIC</definedName>
    <definedName name="ÑÑÑ" localSheetId="3">[1]!AGO&amp;[1]!SEP&amp;[1]!OCT&amp;[1]!NOV&amp;[1]!DIC</definedName>
    <definedName name="ÑÑÑ" localSheetId="4">[1]!AGO&amp;[1]!SEP&amp;[1]!OCT&amp;[1]!NOV&amp;[1]!DIC</definedName>
    <definedName name="ÑÑÑ" localSheetId="5">[1]!AGO&amp;[1]!SEP&amp;[1]!OCT&amp;[1]!NOV&amp;[1]!DIC</definedName>
    <definedName name="ÑÑÑ" localSheetId="6">[2]!AGO&amp;[2]!SEP&amp;[2]!OCT&amp;[2]!NOV&amp;[2]!DIC</definedName>
    <definedName name="ÑÑÑ" localSheetId="7">[3]!AGO&amp;[3]!SEP&amp;[3]!OCT&amp;[3]!NOV&amp;[3]!DIC</definedName>
    <definedName name="ÑÑÑ" localSheetId="8">[1]!AGO&amp;[1]!SEP&amp;[1]!OCT&amp;[1]!NOV&amp;[1]!DIC</definedName>
    <definedName name="ÑÑÑ" localSheetId="9">[1]!AGO&amp;[1]!SEP&amp;[1]!OCT&amp;[1]!NOV&amp;[1]!DIC</definedName>
    <definedName name="ÑÑÑ">[1]!AGO&amp;[1]!SEP&amp;[1]!OCT&amp;[1]!NOV&amp;[1]!DIC</definedName>
    <definedName name="OBRA_DEF">#N/A</definedName>
    <definedName name="OCT">"; OCTUBRE.- "&amp;TEXT([13]edofza10!$C$24,"#,##0")</definedName>
    <definedName name="oic">[35]oics!$C$2:$D$21</definedName>
    <definedName name="oooo" localSheetId="0">#REF!</definedName>
    <definedName name="oooo" localSheetId="1">#REF!</definedName>
    <definedName name="oooo" localSheetId="2">#REF!</definedName>
    <definedName name="oooo" localSheetId="3">#REF!</definedName>
    <definedName name="oooo" localSheetId="4">#REF!</definedName>
    <definedName name="oooo" localSheetId="5">#REF!</definedName>
    <definedName name="oooo" localSheetId="6">#REF!</definedName>
    <definedName name="oooo" localSheetId="7">#REF!</definedName>
    <definedName name="oooo" localSheetId="8">#REF!</definedName>
    <definedName name="oooo" localSheetId="9">#REF!</definedName>
    <definedName name="oooo">#REF!</definedName>
    <definedName name="Original" localSheetId="0">#REF!</definedName>
    <definedName name="Original" localSheetId="1">#REF!</definedName>
    <definedName name="Original" localSheetId="2">#REF!</definedName>
    <definedName name="Original" localSheetId="3">#REF!</definedName>
    <definedName name="Original" localSheetId="4">#REF!</definedName>
    <definedName name="Original" localSheetId="6">#REF!</definedName>
    <definedName name="Original" localSheetId="7">#REF!</definedName>
    <definedName name="Original" localSheetId="8">#REF!</definedName>
    <definedName name="Original" localSheetId="9">#REF!</definedName>
    <definedName name="Original">#REF!</definedName>
    <definedName name="p" localSheetId="0">[36]SPC!#REF!</definedName>
    <definedName name="p" localSheetId="1">[36]SPC!#REF!</definedName>
    <definedName name="p" localSheetId="2">[36]SPC!#REF!</definedName>
    <definedName name="p" localSheetId="3">[36]SPC!#REF!</definedName>
    <definedName name="p" localSheetId="4">[36]SPC!#REF!</definedName>
    <definedName name="p" localSheetId="5">[36]SPC!#REF!</definedName>
    <definedName name="p" localSheetId="6">[36]SPC!#REF!</definedName>
    <definedName name="p" localSheetId="7">[36]SPC!#REF!</definedName>
    <definedName name="p" localSheetId="8">[36]SPC!#REF!</definedName>
    <definedName name="p" localSheetId="9">[36]SPC!#REF!</definedName>
    <definedName name="p">[36]SPC!#REF!</definedName>
    <definedName name="PAD" localSheetId="0">[11]BANPRO99!#REF!</definedName>
    <definedName name="PAD" localSheetId="1">[11]BANPRO99!#REF!</definedName>
    <definedName name="PAD" localSheetId="2">[11]BANPRO99!#REF!</definedName>
    <definedName name="PAD" localSheetId="3">[11]BANPRO99!#REF!</definedName>
    <definedName name="PAD" localSheetId="4">[11]BANPRO99!#REF!</definedName>
    <definedName name="PAD" localSheetId="5">[11]BANPRO99!#REF!</definedName>
    <definedName name="PAD" localSheetId="6">[11]BANPRO99!#REF!</definedName>
    <definedName name="PAD" localSheetId="7">[11]BANPRO99!#REF!</definedName>
    <definedName name="PAD" localSheetId="8">[11]BANPRO99!#REF!</definedName>
    <definedName name="PAD" localSheetId="9">[11]BANPRO99!#REF!</definedName>
    <definedName name="PAD">[11]BANPRO99!#REF!</definedName>
    <definedName name="pagadoalmes" localSheetId="0">#REF!</definedName>
    <definedName name="pagadoalmes" localSheetId="1">#REF!</definedName>
    <definedName name="pagadoalmes" localSheetId="2">#REF!</definedName>
    <definedName name="pagadoalmes" localSheetId="3">#REF!</definedName>
    <definedName name="pagadoalmes" localSheetId="4">#REF!</definedName>
    <definedName name="pagadoalmes" localSheetId="6">#REF!</definedName>
    <definedName name="pagadoalmes" localSheetId="7">#REF!</definedName>
    <definedName name="pagadoalmes" localSheetId="8">#REF!</definedName>
    <definedName name="pagadoalmes" localSheetId="9">#REF!</definedName>
    <definedName name="pagadoalmes">#REF!</definedName>
    <definedName name="paj" localSheetId="0"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2"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4" hidden="1">{"Bruto",#N/A,FALSE,"CONV3T.XLS";"Neto",#N/A,FALSE,"CONV3T.XLS";"UnoB",#N/A,FALSE,"CONV3T.XLS";"Bruto",#N/A,FALSE,"CONV4T.XLS";"Neto",#N/A,FALSE,"CONV4T.XLS";"UnoB",#N/A,FALSE,"CONV4T.XLS"}</definedName>
    <definedName name="paj" localSheetId="5"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8"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'[8]Premisas IMSS'!$M$15</definedName>
    <definedName name="PARTE" localSheetId="0">#REF!</definedName>
    <definedName name="PARTE" localSheetId="1">#REF!</definedName>
    <definedName name="PARTE" localSheetId="2">#REF!</definedName>
    <definedName name="PARTE" localSheetId="3">#REF!</definedName>
    <definedName name="PARTE" localSheetId="4">#REF!</definedName>
    <definedName name="PARTE" localSheetId="5">#REF!</definedName>
    <definedName name="PARTE" localSheetId="6">#REF!</definedName>
    <definedName name="PARTE" localSheetId="7">#REF!</definedName>
    <definedName name="PARTE" localSheetId="8">#REF!</definedName>
    <definedName name="PARTE" localSheetId="9">#REF!</definedName>
    <definedName name="PARTE">#REF!</definedName>
    <definedName name="PCONS" localSheetId="0">[11]BANPRO99!#REF!</definedName>
    <definedName name="PCONS" localSheetId="1">[11]BANPRO99!#REF!</definedName>
    <definedName name="PCONS" localSheetId="2">[11]BANPRO99!#REF!</definedName>
    <definedName name="PCONS" localSheetId="3">[11]BANPRO99!#REF!</definedName>
    <definedName name="PCONS" localSheetId="4">[11]BANPRO99!#REF!</definedName>
    <definedName name="PCONS" localSheetId="5">[11]BANPRO99!#REF!</definedName>
    <definedName name="PCONS" localSheetId="6">[11]BANPRO99!#REF!</definedName>
    <definedName name="PCONS" localSheetId="7">[11]BANPRO99!#REF!</definedName>
    <definedName name="PCONS" localSheetId="8">[11]BANPRO99!#REF!</definedName>
    <definedName name="PCONS" localSheetId="9">[11]BANPRO99!#REF!</definedName>
    <definedName name="PCONS">[11]BANPRO99!#REF!</definedName>
    <definedName name="pec" localSheetId="0">#REF!</definedName>
    <definedName name="pec" localSheetId="1">#REF!</definedName>
    <definedName name="pec" localSheetId="2">#REF!</definedName>
    <definedName name="pec" localSheetId="3">#REF!</definedName>
    <definedName name="pec" localSheetId="4">#REF!</definedName>
    <definedName name="pec" localSheetId="5">#REF!</definedName>
    <definedName name="pec" localSheetId="6">#REF!</definedName>
    <definedName name="pec" localSheetId="7">#REF!</definedName>
    <definedName name="pec" localSheetId="8">#REF!</definedName>
    <definedName name="pec" localSheetId="9">#REF!</definedName>
    <definedName name="pec">#REF!</definedName>
    <definedName name="pef" localSheetId="0">#REF!</definedName>
    <definedName name="pef" localSheetId="1">#REF!</definedName>
    <definedName name="pef" localSheetId="2">#REF!</definedName>
    <definedName name="pef" localSheetId="3">#REF!</definedName>
    <definedName name="pef" localSheetId="4">#REF!</definedName>
    <definedName name="pef" localSheetId="5">#REF!</definedName>
    <definedName name="pef" localSheetId="6">#REF!</definedName>
    <definedName name="pef" localSheetId="7">#REF!</definedName>
    <definedName name="pef" localSheetId="8">#REF!</definedName>
    <definedName name="pef" localSheetId="9">#REF!</definedName>
    <definedName name="pef">#REF!</definedName>
    <definedName name="PEMEXE">'[20] '!$B$99:$G$143</definedName>
    <definedName name="PEMEXM">'[20] '!$B$51:$G$95</definedName>
    <definedName name="PEMEXO">'[20] '!$B$3:$G$47</definedName>
    <definedName name="pendientepagomes" localSheetId="0">#REF!</definedName>
    <definedName name="pendientepagomes" localSheetId="1">#REF!</definedName>
    <definedName name="pendientepagomes" localSheetId="2">#REF!</definedName>
    <definedName name="pendientepagomes" localSheetId="3">#REF!</definedName>
    <definedName name="pendientepagomes" localSheetId="4">#REF!</definedName>
    <definedName name="pendientepagomes" localSheetId="6">#REF!</definedName>
    <definedName name="pendientepagomes" localSheetId="7">#REF!</definedName>
    <definedName name="pendientepagomes" localSheetId="8">#REF!</definedName>
    <definedName name="pendientepagomes" localSheetId="9">#REF!</definedName>
    <definedName name="pendientepagomes">#REF!</definedName>
    <definedName name="PER_EST1">#N/A</definedName>
    <definedName name="PER_EST2">#N/A</definedName>
    <definedName name="PER_REAL1">#N/A</definedName>
    <definedName name="PER_REAL2">#N/A</definedName>
    <definedName name="PEyM" localSheetId="0">[11]BANPRO99!#REF!</definedName>
    <definedName name="PEyM" localSheetId="1">[11]BANPRO99!#REF!</definedName>
    <definedName name="PEyM" localSheetId="2">[11]BANPRO99!#REF!</definedName>
    <definedName name="PEyM" localSheetId="3">[11]BANPRO99!#REF!</definedName>
    <definedName name="PEyM" localSheetId="4">[11]BANPRO99!#REF!</definedName>
    <definedName name="PEyM" localSheetId="5">[11]BANPRO99!#REF!</definedName>
    <definedName name="PEyM" localSheetId="6">[11]BANPRO99!#REF!</definedName>
    <definedName name="PEyM" localSheetId="7">[11]BANPRO99!#REF!</definedName>
    <definedName name="PEyM" localSheetId="8">[11]BANPRO99!#REF!</definedName>
    <definedName name="PEyM" localSheetId="9">[11]BANPRO99!#REF!</definedName>
    <definedName name="PEyM">[11]BANPRO99!#REF!</definedName>
    <definedName name="PGPS" localSheetId="0">[11]BANPRO99!#REF!</definedName>
    <definedName name="PGPS" localSheetId="1">[11]BANPRO99!#REF!</definedName>
    <definedName name="PGPS" localSheetId="2">[11]BANPRO99!#REF!</definedName>
    <definedName name="PGPS" localSheetId="3">[11]BANPRO99!#REF!</definedName>
    <definedName name="PGPS" localSheetId="4">[11]BANPRO99!#REF!</definedName>
    <definedName name="PGPS" localSheetId="5">[11]BANPRO99!#REF!</definedName>
    <definedName name="PGPS" localSheetId="6">[11]BANPRO99!#REF!</definedName>
    <definedName name="PGPS" localSheetId="7">[11]BANPRO99!#REF!</definedName>
    <definedName name="PGPS" localSheetId="8">[11]BANPRO99!#REF!</definedName>
    <definedName name="PGPS" localSheetId="9">[11]BANPRO99!#REF!</definedName>
    <definedName name="PGPS">[11]BANPRO99!#REF!</definedName>
    <definedName name="PIBR" localSheetId="0">#REF!</definedName>
    <definedName name="PIBR" localSheetId="1">#REF!</definedName>
    <definedName name="PIBR" localSheetId="2">#REF!</definedName>
    <definedName name="PIBR" localSheetId="3">#REF!</definedName>
    <definedName name="PIBR" localSheetId="4">#REF!</definedName>
    <definedName name="PIBR" localSheetId="5">#REF!</definedName>
    <definedName name="PIBR" localSheetId="6">#REF!</definedName>
    <definedName name="PIBR" localSheetId="7">#REF!</definedName>
    <definedName name="PIBR" localSheetId="8">#REF!</definedName>
    <definedName name="PIBR" localSheetId="9">#REF!</definedName>
    <definedName name="PIBR">#REF!</definedName>
    <definedName name="PIV" localSheetId="0">[11]BANPRO99!#REF!</definedName>
    <definedName name="PIV" localSheetId="1">[11]BANPRO99!#REF!</definedName>
    <definedName name="PIV" localSheetId="2">[11]BANPRO99!#REF!</definedName>
    <definedName name="PIV" localSheetId="3">[11]BANPRO99!#REF!</definedName>
    <definedName name="PIV" localSheetId="4">[11]BANPRO99!#REF!</definedName>
    <definedName name="PIV" localSheetId="5">[11]BANPRO99!#REF!</definedName>
    <definedName name="PIV" localSheetId="6">[11]BANPRO99!#REF!</definedName>
    <definedName name="PIV" localSheetId="7">[11]BANPRO99!#REF!</definedName>
    <definedName name="PIV" localSheetId="8">[11]BANPRO99!#REF!</definedName>
    <definedName name="PIV" localSheetId="9">[11]BANPRO99!#REF!</definedName>
    <definedName name="PIV">[11]BANPRO99!#REF!</definedName>
    <definedName name="PLAZAS">#N/A</definedName>
    <definedName name="PLAZAS2">#N/A</definedName>
    <definedName name="POA" localSheetId="0">[1]!OCT&amp;[1]!NOV&amp;[1]!DIC</definedName>
    <definedName name="POA" localSheetId="1">[1]!OCT&amp;[1]!NOV&amp;[1]!DIC</definedName>
    <definedName name="POA" localSheetId="2">[1]!OCT&amp;[1]!NOV&amp;[1]!DIC</definedName>
    <definedName name="POA" localSheetId="3">[1]!OCT&amp;[1]!NOV&amp;[1]!DIC</definedName>
    <definedName name="POA" localSheetId="4">[1]!OCT&amp;[1]!NOV&amp;[1]!DIC</definedName>
    <definedName name="POA" localSheetId="5">[1]!OCT&amp;[1]!NOV&amp;[1]!DIC</definedName>
    <definedName name="POA" localSheetId="6">[2]!OCT&amp;[2]!NOV&amp;[2]!DIC</definedName>
    <definedName name="POA" localSheetId="7">[3]!OCT&amp;[3]!NOV&amp;[3]!DIC</definedName>
    <definedName name="POA" localSheetId="8">[1]!OCT&amp;[1]!NOV&amp;[1]!DIC</definedName>
    <definedName name="POA" localSheetId="9">[1]!OCT&amp;[1]!NOV&amp;[1]!DIC</definedName>
    <definedName name="POA">[1]!OCT&amp;[1]!NOV&amp;[1]!DIC</definedName>
    <definedName name="POADO7" localSheetId="0">[1]!JUL&amp;[1]!AGO&amp;[1]!SEP&amp;[1]!OCT&amp;[1]!NOV</definedName>
    <definedName name="POADO7" localSheetId="1">[1]!JUL&amp;[1]!AGO&amp;[1]!SEP&amp;[1]!OCT&amp;[1]!NOV</definedName>
    <definedName name="POADO7" localSheetId="2">[1]!JUL&amp;[1]!AGO&amp;[1]!SEP&amp;[1]!OCT&amp;[1]!NOV</definedName>
    <definedName name="POADO7" localSheetId="3">[1]!JUL&amp;[1]!AGO&amp;[1]!SEP&amp;[1]!OCT&amp;[1]!NOV</definedName>
    <definedName name="POADO7" localSheetId="4">[1]!JUL&amp;[1]!AGO&amp;[1]!SEP&amp;[1]!OCT&amp;[1]!NOV</definedName>
    <definedName name="POADO7" localSheetId="5">[1]!JUL&amp;[1]!AGO&amp;[1]!SEP&amp;[1]!OCT&amp;[1]!NOV</definedName>
    <definedName name="POADO7" localSheetId="6">[2]!JUL&amp;[2]!AGO&amp;[2]!SEP&amp;[2]!OCT&amp;[2]!NOV</definedName>
    <definedName name="POADO7" localSheetId="7">[3]!JUL&amp;[3]!AGO&amp;[3]!SEP&amp;[3]!OCT&amp;[3]!NOV</definedName>
    <definedName name="POADO7" localSheetId="8">[1]!JUL&amp;[1]!AGO&amp;[1]!SEP&amp;[1]!OCT&amp;[1]!NOV</definedName>
    <definedName name="POADO7" localSheetId="9">[1]!JUL&amp;[1]!AGO&amp;[1]!SEP&amp;[1]!OCT&amp;[1]!NOV</definedName>
    <definedName name="POADO7">[1]!JUL&amp;[1]!AGO&amp;[1]!SEP&amp;[1]!OCT&amp;[1]!NOV</definedName>
    <definedName name="porcentaje" localSheetId="0">'[21]BASE DEFINITIVA 2002'!#REF!</definedName>
    <definedName name="porcentaje" localSheetId="1">'[21]BASE DEFINITIVA 2002'!#REF!</definedName>
    <definedName name="porcentaje" localSheetId="2">'[21]BASE DEFINITIVA 2002'!#REF!</definedName>
    <definedName name="porcentaje" localSheetId="3">'[21]BASE DEFINITIVA 2002'!#REF!</definedName>
    <definedName name="porcentaje" localSheetId="4">'[21]BASE DEFINITIVA 2002'!#REF!</definedName>
    <definedName name="porcentaje" localSheetId="5">'[21]BASE DEFINITIVA 2002'!#REF!</definedName>
    <definedName name="porcentaje" localSheetId="6">'[21]BASE DEFINITIVA 2002'!#REF!</definedName>
    <definedName name="porcentaje" localSheetId="7">'[21]BASE DEFINITIVA 2002'!#REF!</definedName>
    <definedName name="porcentaje" localSheetId="8">'[21]BASE DEFINITIVA 2002'!#REF!</definedName>
    <definedName name="porcentaje" localSheetId="9">'[21]BASE DEFINITIVA 2002'!#REF!</definedName>
    <definedName name="porcentaje">'[21]BASE DEFINITIVA 2002'!#REF!</definedName>
    <definedName name="PP">[35]pps!$I$10:$J$1730</definedName>
    <definedName name="pppp" localSheetId="0">#REF!</definedName>
    <definedName name="pppp" localSheetId="1">#REF!</definedName>
    <definedName name="pppp" localSheetId="2">#REF!</definedName>
    <definedName name="pppp" localSheetId="3">#REF!</definedName>
    <definedName name="pppp" localSheetId="4">#REF!</definedName>
    <definedName name="pppp" localSheetId="5">#REF!</definedName>
    <definedName name="pppp" localSheetId="6">#REF!</definedName>
    <definedName name="pppp" localSheetId="7">#REF!</definedName>
    <definedName name="pppp" localSheetId="8">#REF!</definedName>
    <definedName name="pppp" localSheetId="9">#REF!</definedName>
    <definedName name="pppp">#REF!</definedName>
    <definedName name="PRCV" localSheetId="0">[11]BANPRO99!#REF!</definedName>
    <definedName name="PRCV" localSheetId="1">[11]BANPRO99!#REF!</definedName>
    <definedName name="PRCV" localSheetId="2">[11]BANPRO99!#REF!</definedName>
    <definedName name="PRCV" localSheetId="3">[11]BANPRO99!#REF!</definedName>
    <definedName name="PRCV" localSheetId="4">[11]BANPRO99!#REF!</definedName>
    <definedName name="PRCV" localSheetId="5">[11]BANPRO99!#REF!</definedName>
    <definedName name="PRCV" localSheetId="6">[11]BANPRO99!#REF!</definedName>
    <definedName name="PRCV" localSheetId="7">[11]BANPRO99!#REF!</definedName>
    <definedName name="PRCV" localSheetId="8">[11]BANPRO99!#REF!</definedName>
    <definedName name="PRCV" localSheetId="9">[11]BANPRO99!#REF!</definedName>
    <definedName name="PRCV">[11]BANPRO99!#REF!</definedName>
    <definedName name="PRESUPUESTO_1997" localSheetId="0">#REF!</definedName>
    <definedName name="PRESUPUESTO_1997" localSheetId="1">#REF!</definedName>
    <definedName name="PRESUPUESTO_1997" localSheetId="2">#REF!</definedName>
    <definedName name="PRESUPUESTO_1997" localSheetId="3">#REF!</definedName>
    <definedName name="PRESUPUESTO_1997" localSheetId="4">#REF!</definedName>
    <definedName name="PRESUPUESTO_1997" localSheetId="5">#REF!</definedName>
    <definedName name="PRESUPUESTO_1997" localSheetId="6">#REF!</definedName>
    <definedName name="PRESUPUESTO_1997" localSheetId="7">#REF!</definedName>
    <definedName name="PRESUPUESTO_1997" localSheetId="8">#REF!</definedName>
    <definedName name="PRESUPUESTO_1997" localSheetId="9">#REF!</definedName>
    <definedName name="PRESUPUESTO_1997">#REF!</definedName>
    <definedName name="PRIMAPS">#N/A</definedName>
    <definedName name="Print_Area_MI" localSheetId="0">[17]FP1996!#REF!</definedName>
    <definedName name="Print_Area_MI" localSheetId="1">[17]FP1996!#REF!</definedName>
    <definedName name="Print_Area_MI" localSheetId="2">[17]FP1996!#REF!</definedName>
    <definedName name="Print_Area_MI" localSheetId="3">[17]FP1996!#REF!</definedName>
    <definedName name="Print_Area_MI" localSheetId="4">[17]FP1996!#REF!</definedName>
    <definedName name="Print_Area_MI" localSheetId="5">[17]FP1996!#REF!</definedName>
    <definedName name="Print_Area_MI" localSheetId="6">[17]FP1996!#REF!</definedName>
    <definedName name="Print_Area_MI" localSheetId="7">[17]FP1996!#REF!</definedName>
    <definedName name="Print_Area_MI" localSheetId="8">[17]FP1996!#REF!</definedName>
    <definedName name="Print_Area_MI" localSheetId="9">[17]FP1996!#REF!</definedName>
    <definedName name="Print_Area_MI">[17]FP1996!#REF!</definedName>
    <definedName name="prior">'[37]sal 2'!$A$26:$AD$548</definedName>
    <definedName name="Prioritarios" localSheetId="0">#REF!</definedName>
    <definedName name="Prioritarios" localSheetId="1">#REF!</definedName>
    <definedName name="Prioritarios" localSheetId="2">#REF!</definedName>
    <definedName name="Prioritarios" localSheetId="3">#REF!</definedName>
    <definedName name="Prioritarios" localSheetId="4">#REF!</definedName>
    <definedName name="Prioritarios" localSheetId="5">#REF!</definedName>
    <definedName name="Prioritarios" localSheetId="6">#REF!</definedName>
    <definedName name="Prioritarios" localSheetId="7">#REF!</definedName>
    <definedName name="Prioritarios" localSheetId="8">#REF!</definedName>
    <definedName name="Prioritarios" localSheetId="9">#REF!</definedName>
    <definedName name="Prioritarios">#REF!</definedName>
    <definedName name="programas" localSheetId="0">#REF!</definedName>
    <definedName name="programas" localSheetId="1">#REF!</definedName>
    <definedName name="programas" localSheetId="2">#REF!</definedName>
    <definedName name="programas" localSheetId="3">#REF!</definedName>
    <definedName name="programas" localSheetId="4">#REF!</definedName>
    <definedName name="programas" localSheetId="5">#REF!</definedName>
    <definedName name="programas" localSheetId="6">#REF!</definedName>
    <definedName name="programas" localSheetId="7">#REF!</definedName>
    <definedName name="programas" localSheetId="8">#REF!</definedName>
    <definedName name="programas" localSheetId="9">#REF!</definedName>
    <definedName name="programas">#REF!</definedName>
    <definedName name="PROY1">#N/A</definedName>
    <definedName name="PROY2" localSheetId="0">+IF([1]!MES=7,[1]!_________AGO1,IF([1]!MES=8,[1]!_________SEP1,IF([1]!MES=9,[1]!_________OCT1,IF([1]!MES=10,[1]!_________NOV1,IF([1]!MES=11,[1]!DIC)))))</definedName>
    <definedName name="PROY2" localSheetId="1">+IF([1]!MES=7,[1]!_________AGO1,IF([1]!MES=8,[1]!_________SEP1,IF([1]!MES=9,[1]!_________OCT1,IF([1]!MES=10,[1]!_________NOV1,IF([1]!MES=11,[1]!DIC)))))</definedName>
    <definedName name="PROY2" localSheetId="2">+IF([1]!MES=7,[1]!_________AGO1,IF([1]!MES=8,[1]!_________SEP1,IF([1]!MES=9,[1]!_________OCT1,IF([1]!MES=10,[1]!_________NOV1,IF([1]!MES=11,[1]!DIC)))))</definedName>
    <definedName name="PROY2" localSheetId="3">+IF([1]!MES=7,[1]!_________AGO1,IF([1]!MES=8,[1]!_________SEP1,IF([1]!MES=9,[1]!_________OCT1,IF([1]!MES=10,[1]!_________NOV1,IF([1]!MES=11,[1]!DIC)))))</definedName>
    <definedName name="PROY2" localSheetId="4">+IF([1]!MES=7,[1]!_________AGO1,IF([1]!MES=8,[1]!_________SEP1,IF([1]!MES=9,[1]!_________OCT1,IF([1]!MES=10,[1]!_________NOV1,IF([1]!MES=11,[1]!DIC)))))</definedName>
    <definedName name="PROY2" localSheetId="5">+IF([1]!MES=7,[1]!_________AGO1,IF([1]!MES=8,[1]!_________SEP1,IF([1]!MES=9,[1]!_________OCT1,IF([1]!MES=10,[1]!_________NOV1,IF([1]!MES=11,[1]!DIC)))))</definedName>
    <definedName name="PROY2" localSheetId="6">+IF([2]!MES=7,[2]!_________AGO1,IF([2]!MES=8,[2]!_________SEP1,IF([2]!MES=9,[2]!_________OCT1,IF([2]!MES=10,[2]!_________NOV1,IF([2]!MES=11,[2]!DIC)))))</definedName>
    <definedName name="PROY2" localSheetId="7">+IF([3]!MES=7,[3]!_________AGO1,IF([3]!MES=8,[3]!_________SEP1,IF([3]!MES=9,[3]!_________OCT1,IF([3]!MES=10,[3]!_________NOV1,IF([3]!MES=11,[3]!DIC)))))</definedName>
    <definedName name="PROY2" localSheetId="8">+IF([1]!MES=7,[1]!_________AGO1,IF([1]!MES=8,[1]!_________SEP1,IF([1]!MES=9,[1]!_________OCT1,IF([1]!MES=10,[1]!_________NOV1,IF([1]!MES=11,[1]!DIC)))))</definedName>
    <definedName name="PROY2" localSheetId="9">+IF([1]!MES=7,[1]!_________AGO1,IF([1]!MES=8,[1]!_________SEP1,IF([1]!MES=9,[1]!_________OCT1,IF([1]!MES=10,[1]!_________NOV1,IF([1]!MES=11,[1]!DIC)))))</definedName>
    <definedName name="PROY2">+IF([1]!MES=7,[1]!_________AGO1,IF([1]!MES=8,[1]!_________SEP1,IF([1]!MES=9,[1]!_________OCT1,IF([1]!MES=10,[1]!_________NOV1,IF([1]!MES=11,[1]!DIC)))))</definedName>
    <definedName name="PROY3" localSheetId="0">+IF([1]!MES=1,[1]!_________AGO1,IF([1]!MES=2,[1]!_________SEP1,IF([1]!MES=3,[1]!_________OCT1,IF([1]!MES=4,[1]!_________OCT1,IF([1]!MES=5,[1]!_________NOV1,IF([1]!MES=6,[1]!DIC))))))</definedName>
    <definedName name="PROY3" localSheetId="1">+IF([1]!MES=1,[1]!_________AGO1,IF([1]!MES=2,[1]!_________SEP1,IF([1]!MES=3,[1]!_________OCT1,IF([1]!MES=4,[1]!_________OCT1,IF([1]!MES=5,[1]!_________NOV1,IF([1]!MES=6,[1]!DIC))))))</definedName>
    <definedName name="PROY3" localSheetId="2">+IF([1]!MES=1,[1]!_________AGO1,IF([1]!MES=2,[1]!_________SEP1,IF([1]!MES=3,[1]!_________OCT1,IF([1]!MES=4,[1]!_________OCT1,IF([1]!MES=5,[1]!_________NOV1,IF([1]!MES=6,[1]!DIC))))))</definedName>
    <definedName name="PROY3" localSheetId="3">+IF([1]!MES=1,[1]!_________AGO1,IF([1]!MES=2,[1]!_________SEP1,IF([1]!MES=3,[1]!_________OCT1,IF([1]!MES=4,[1]!_________OCT1,IF([1]!MES=5,[1]!_________NOV1,IF([1]!MES=6,[1]!DIC))))))</definedName>
    <definedName name="PROY3" localSheetId="4">+IF([1]!MES=1,[1]!_________AGO1,IF([1]!MES=2,[1]!_________SEP1,IF([1]!MES=3,[1]!_________OCT1,IF([1]!MES=4,[1]!_________OCT1,IF([1]!MES=5,[1]!_________NOV1,IF([1]!MES=6,[1]!DIC))))))</definedName>
    <definedName name="PROY3" localSheetId="5">+IF([1]!MES=1,[1]!_________AGO1,IF([1]!MES=2,[1]!_________SEP1,IF([1]!MES=3,[1]!_________OCT1,IF([1]!MES=4,[1]!_________OCT1,IF([1]!MES=5,[1]!_________NOV1,IF([1]!MES=6,[1]!DIC))))))</definedName>
    <definedName name="PROY3" localSheetId="6">+IF([2]!MES=1,[2]!_________AGO1,IF([2]!MES=2,[2]!_________SEP1,IF([2]!MES=3,[2]!_________OCT1,IF([2]!MES=4,[2]!_________OCT1,IF([2]!MES=5,[2]!_________NOV1,IF([2]!MES=6,[2]!DIC))))))</definedName>
    <definedName name="PROY3" localSheetId="7">+IF([3]!MES=1,[3]!_________AGO1,IF([3]!MES=2,[3]!_________SEP1,IF([3]!MES=3,[3]!_________OCT1,IF([3]!MES=4,[3]!_________OCT1,IF([3]!MES=5,[3]!_________NOV1,IF([3]!MES=6,[3]!DIC))))))</definedName>
    <definedName name="PROY3" localSheetId="8">+IF([1]!MES=1,[1]!_________AGO1,IF([1]!MES=2,[1]!_________SEP1,IF([1]!MES=3,[1]!_________OCT1,IF([1]!MES=4,[1]!_________OCT1,IF([1]!MES=5,[1]!_________NOV1,IF([1]!MES=6,[1]!DIC))))))</definedName>
    <definedName name="PROY3" localSheetId="9">+IF([1]!MES=1,[1]!_________AGO1,IF([1]!MES=2,[1]!_________SEP1,IF([1]!MES=3,[1]!_________OCT1,IF([1]!MES=4,[1]!_________OCT1,IF([1]!MES=5,[1]!_________NOV1,IF([1]!MES=6,[1]!DIC))))))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0">[11]BANPRO99!#REF!</definedName>
    <definedName name="PRT" localSheetId="1">[11]BANPRO99!#REF!</definedName>
    <definedName name="PRT" localSheetId="2">[11]BANPRO99!#REF!</definedName>
    <definedName name="PRT" localSheetId="3">[11]BANPRO99!#REF!</definedName>
    <definedName name="PRT" localSheetId="4">[11]BANPRO99!#REF!</definedName>
    <definedName name="PRT" localSheetId="5">[11]BANPRO99!#REF!</definedName>
    <definedName name="PRT" localSheetId="6">[11]BANPRO99!#REF!</definedName>
    <definedName name="PRT" localSheetId="7">[11]BANPRO99!#REF!</definedName>
    <definedName name="PRT" localSheetId="8">[11]BANPRO99!#REF!</definedName>
    <definedName name="PRT" localSheetId="9">[11]BANPRO99!#REF!</definedName>
    <definedName name="PRT">[11]BANPRO99!#REF!</definedName>
    <definedName name="PSF" localSheetId="0">[11]BANPRO99!#REF!</definedName>
    <definedName name="PSF" localSheetId="1">[11]BANPRO99!#REF!</definedName>
    <definedName name="PSF" localSheetId="2">[11]BANPRO99!#REF!</definedName>
    <definedName name="PSF" localSheetId="3">[11]BANPRO99!#REF!</definedName>
    <definedName name="PSF" localSheetId="4">[11]BANPRO99!#REF!</definedName>
    <definedName name="PSF" localSheetId="5">[11]BANPRO99!#REF!</definedName>
    <definedName name="PSF" localSheetId="6">[11]BANPRO99!#REF!</definedName>
    <definedName name="PSF" localSheetId="7">[11]BANPRO99!#REF!</definedName>
    <definedName name="PSF" localSheetId="8">[11]BANPRO99!#REF!</definedName>
    <definedName name="PSF" localSheetId="9">[11]BANPRO99!#REF!</definedName>
    <definedName name="PSF">[11]BANPRO99!#REF!</definedName>
    <definedName name="pta" localSheetId="0">#REF!</definedName>
    <definedName name="pta" localSheetId="1">#REF!</definedName>
    <definedName name="pta" localSheetId="2">#REF!</definedName>
    <definedName name="pta" localSheetId="3">#REF!</definedName>
    <definedName name="pta" localSheetId="4">#REF!</definedName>
    <definedName name="pta" localSheetId="5">#REF!</definedName>
    <definedName name="pta" localSheetId="6">#REF!</definedName>
    <definedName name="pta" localSheetId="7">#REF!</definedName>
    <definedName name="pta" localSheetId="8">#REF!</definedName>
    <definedName name="pta" localSheetId="9">#REF!</definedName>
    <definedName name="pta">#REF!</definedName>
    <definedName name="ptb" localSheetId="0">#REF!</definedName>
    <definedName name="ptb" localSheetId="1">#REF!</definedName>
    <definedName name="ptb" localSheetId="2">#REF!</definedName>
    <definedName name="ptb" localSheetId="3">#REF!</definedName>
    <definedName name="ptb" localSheetId="4">#REF!</definedName>
    <definedName name="ptb" localSheetId="5">#REF!</definedName>
    <definedName name="ptb" localSheetId="6">#REF!</definedName>
    <definedName name="ptb" localSheetId="7">#REF!</definedName>
    <definedName name="ptb" localSheetId="8">#REF!</definedName>
    <definedName name="ptb" localSheetId="9">#REF!</definedName>
    <definedName name="ptb">#REF!</definedName>
    <definedName name="ptc" localSheetId="0">#REF!</definedName>
    <definedName name="ptc" localSheetId="1">#REF!</definedName>
    <definedName name="ptc" localSheetId="2">#REF!</definedName>
    <definedName name="ptc" localSheetId="3">#REF!</definedName>
    <definedName name="ptc" localSheetId="4">#REF!</definedName>
    <definedName name="ptc" localSheetId="5">#REF!</definedName>
    <definedName name="ptc" localSheetId="6">#REF!</definedName>
    <definedName name="ptc" localSheetId="7">#REF!</definedName>
    <definedName name="ptc" localSheetId="8">#REF!</definedName>
    <definedName name="ptc" localSheetId="9">#REF!</definedName>
    <definedName name="ptc">#REF!</definedName>
    <definedName name="ptd" localSheetId="0">#REF!</definedName>
    <definedName name="ptd" localSheetId="1">#REF!</definedName>
    <definedName name="ptd" localSheetId="2">#REF!</definedName>
    <definedName name="ptd" localSheetId="3">#REF!</definedName>
    <definedName name="ptd" localSheetId="4">#REF!</definedName>
    <definedName name="ptd" localSheetId="5">#REF!</definedName>
    <definedName name="ptd" localSheetId="6">#REF!</definedName>
    <definedName name="ptd" localSheetId="7">#REF!</definedName>
    <definedName name="ptd" localSheetId="8">#REF!</definedName>
    <definedName name="ptd" localSheetId="9">#REF!</definedName>
    <definedName name="ptd">#REF!</definedName>
    <definedName name="pte" localSheetId="0">#REF!</definedName>
    <definedName name="pte" localSheetId="1">#REF!</definedName>
    <definedName name="pte" localSheetId="2">#REF!</definedName>
    <definedName name="pte" localSheetId="3">#REF!</definedName>
    <definedName name="pte" localSheetId="4">#REF!</definedName>
    <definedName name="pte" localSheetId="5">#REF!</definedName>
    <definedName name="pte" localSheetId="6">#REF!</definedName>
    <definedName name="pte" localSheetId="7">#REF!</definedName>
    <definedName name="pte" localSheetId="8">#REF!</definedName>
    <definedName name="pte" localSheetId="9">#REF!</definedName>
    <definedName name="pte">#REF!</definedName>
    <definedName name="QQQ" localSheetId="0">#REF!</definedName>
    <definedName name="QQQ" localSheetId="1">#REF!</definedName>
    <definedName name="QQQ" localSheetId="2">#REF!</definedName>
    <definedName name="QQQ" localSheetId="3">#REF!</definedName>
    <definedName name="QQQ" localSheetId="4">#REF!</definedName>
    <definedName name="QQQ" localSheetId="5">#REF!</definedName>
    <definedName name="QQQ" localSheetId="6">#REF!</definedName>
    <definedName name="QQQ" localSheetId="7">#REF!</definedName>
    <definedName name="QQQ" localSheetId="8">#REF!</definedName>
    <definedName name="QQQ" localSheetId="9">#REF!</definedName>
    <definedName name="QQQ">#REF!</definedName>
    <definedName name="qww" localSheetId="0">[1]!FEB&amp;[1]!MAR&amp;[1]!ABR&amp;[1]!MAY&amp;[1]!JUN&amp;[1]!JUL</definedName>
    <definedName name="qww" localSheetId="1">[1]!FEB&amp;[1]!MAR&amp;[1]!ABR&amp;[1]!MAY&amp;[1]!JUN&amp;[1]!JUL</definedName>
    <definedName name="qww" localSheetId="2">[1]!FEB&amp;[1]!MAR&amp;[1]!ABR&amp;[1]!MAY&amp;[1]!JUN&amp;[1]!JUL</definedName>
    <definedName name="qww" localSheetId="3">[1]!FEB&amp;[1]!MAR&amp;[1]!ABR&amp;[1]!MAY&amp;[1]!JUN&amp;[1]!JUL</definedName>
    <definedName name="qww" localSheetId="4">[1]!FEB&amp;[1]!MAR&amp;[1]!ABR&amp;[1]!MAY&amp;[1]!JUN&amp;[1]!JUL</definedName>
    <definedName name="qww" localSheetId="5">[1]!FEB&amp;[1]!MAR&amp;[1]!ABR&amp;[1]!MAY&amp;[1]!JUN&amp;[1]!JUL</definedName>
    <definedName name="qww" localSheetId="6">[2]!FEB&amp;[2]!MAR&amp;[2]!ABR&amp;[2]!MAY&amp;[2]!JUN&amp;[2]!JUL</definedName>
    <definedName name="qww" localSheetId="7">[3]!FEB&amp;[3]!MAR&amp;[3]!ABR&amp;[3]!MAY&amp;[3]!JUN&amp;[3]!JUL</definedName>
    <definedName name="qww" localSheetId="8">[1]!FEB&amp;[1]!MAR&amp;[1]!ABR&amp;[1]!MAY&amp;[1]!JUN&amp;[1]!JUL</definedName>
    <definedName name="qww" localSheetId="9">[1]!FEB&amp;[1]!MAR&amp;[1]!ABR&amp;[1]!MAY&amp;[1]!JUN&amp;[1]!JUL</definedName>
    <definedName name="qww">[1]!FEB&amp;[1]!MAR&amp;[1]!ABR&amp;[1]!MAY&amp;[1]!JUN&amp;[1]!JUL</definedName>
    <definedName name="R_Bife">'[38]ADEC II'!$A$1:$A$1016</definedName>
    <definedName name="ra">'[39]cat ramos'!$A$10:$B$52</definedName>
    <definedName name="ramo" localSheetId="0">#REF!</definedName>
    <definedName name="ramo" localSheetId="1">#REF!</definedName>
    <definedName name="ramo" localSheetId="2">#REF!</definedName>
    <definedName name="ramo" localSheetId="3">#REF!</definedName>
    <definedName name="ramo" localSheetId="4">#REF!</definedName>
    <definedName name="ramo" localSheetId="5">#REF!</definedName>
    <definedName name="ramo" localSheetId="6">#REF!</definedName>
    <definedName name="ramo" localSheetId="7">#REF!</definedName>
    <definedName name="ramo" localSheetId="8">#REF!</definedName>
    <definedName name="ramo" localSheetId="9">#REF!</definedName>
    <definedName name="ramo">#REF!</definedName>
    <definedName name="Ramo_Rubro" localSheetId="0">#REF!</definedName>
    <definedName name="Ramo_Rubro" localSheetId="1">#REF!</definedName>
    <definedName name="Ramo_Rubro" localSheetId="2">#REF!</definedName>
    <definedName name="Ramo_Rubro" localSheetId="3">#REF!</definedName>
    <definedName name="Ramo_Rubro" localSheetId="4">#REF!</definedName>
    <definedName name="Ramo_Rubro" localSheetId="5">#REF!</definedName>
    <definedName name="Ramo_Rubro" localSheetId="6">#REF!</definedName>
    <definedName name="Ramo_Rubro" localSheetId="7">#REF!</definedName>
    <definedName name="Ramo_Rubro" localSheetId="8">#REF!</definedName>
    <definedName name="Ramo_Rubro" localSheetId="9">#REF!</definedName>
    <definedName name="Ramo_Rubro">#REF!</definedName>
    <definedName name="ramoscierredos2003" localSheetId="0">#REF!</definedName>
    <definedName name="ramoscierredos2003" localSheetId="1">#REF!</definedName>
    <definedName name="ramoscierredos2003" localSheetId="2">#REF!</definedName>
    <definedName name="ramoscierredos2003" localSheetId="3">#REF!</definedName>
    <definedName name="ramoscierredos2003" localSheetId="4">#REF!</definedName>
    <definedName name="ramoscierredos2003" localSheetId="5">#REF!</definedName>
    <definedName name="ramoscierredos2003" localSheetId="6">#REF!</definedName>
    <definedName name="ramoscierredos2003" localSheetId="7">#REF!</definedName>
    <definedName name="ramoscierredos2003" localSheetId="8">#REF!</definedName>
    <definedName name="ramoscierredos2003" localSheetId="9">#REF!</definedName>
    <definedName name="ramoscierredos2003">#REF!</definedName>
    <definedName name="ramoscierreuno2003" localSheetId="0">#REF!</definedName>
    <definedName name="ramoscierreuno2003" localSheetId="1">#REF!</definedName>
    <definedName name="ramoscierreuno2003" localSheetId="2">#REF!</definedName>
    <definedName name="ramoscierreuno2003" localSheetId="3">#REF!</definedName>
    <definedName name="ramoscierreuno2003" localSheetId="4">#REF!</definedName>
    <definedName name="ramoscierreuno2003" localSheetId="5">#REF!</definedName>
    <definedName name="ramoscierreuno2003" localSheetId="6">#REF!</definedName>
    <definedName name="ramoscierreuno2003" localSheetId="7">#REF!</definedName>
    <definedName name="ramoscierreuno2003" localSheetId="8">#REF!</definedName>
    <definedName name="ramoscierreuno2003" localSheetId="9">#REF!</definedName>
    <definedName name="ramoscierreuno2003">#REF!</definedName>
    <definedName name="ramosdos2002" localSheetId="0">#REF!</definedName>
    <definedName name="ramosdos2002" localSheetId="1">#REF!</definedName>
    <definedName name="ramosdos2002" localSheetId="2">#REF!</definedName>
    <definedName name="ramosdos2002" localSheetId="3">#REF!</definedName>
    <definedName name="ramosdos2002" localSheetId="4">#REF!</definedName>
    <definedName name="ramosdos2002" localSheetId="5">#REF!</definedName>
    <definedName name="ramosdos2002" localSheetId="6">#REF!</definedName>
    <definedName name="ramosdos2002" localSheetId="7">#REF!</definedName>
    <definedName name="ramosdos2002" localSheetId="8">#REF!</definedName>
    <definedName name="ramosdos2002" localSheetId="9">#REF!</definedName>
    <definedName name="ramosdos2002">#REF!</definedName>
    <definedName name="ramosuno2002" localSheetId="0">#REF!</definedName>
    <definedName name="ramosuno2002" localSheetId="1">#REF!</definedName>
    <definedName name="ramosuno2002" localSheetId="2">#REF!</definedName>
    <definedName name="ramosuno2002" localSheetId="3">#REF!</definedName>
    <definedName name="ramosuno2002" localSheetId="4">#REF!</definedName>
    <definedName name="ramosuno2002" localSheetId="5">#REF!</definedName>
    <definedName name="ramosuno2002" localSheetId="6">#REF!</definedName>
    <definedName name="ramosuno2002" localSheetId="7">#REF!</definedName>
    <definedName name="ramosuno2002" localSheetId="8">#REF!</definedName>
    <definedName name="ramosuno2002" localSheetId="9">#REF!</definedName>
    <definedName name="ramosuno2002">#REF!</definedName>
    <definedName name="ramoUR" localSheetId="0">#REF!</definedName>
    <definedName name="ramoUR" localSheetId="1">#REF!</definedName>
    <definedName name="ramoUR" localSheetId="2">#REF!</definedName>
    <definedName name="ramoUR" localSheetId="3">#REF!</definedName>
    <definedName name="ramoUR" localSheetId="4">#REF!</definedName>
    <definedName name="ramoUR" localSheetId="6">#REF!</definedName>
    <definedName name="ramoUR" localSheetId="7">#REF!</definedName>
    <definedName name="ramoUR" localSheetId="8">#REF!</definedName>
    <definedName name="ramoUR" localSheetId="9">#REF!</definedName>
    <definedName name="ramoUR">#REF!</definedName>
    <definedName name="RANGO">#N/A</definedName>
    <definedName name="RANGO2">#N/A</definedName>
    <definedName name="RCV" localSheetId="0">[11]BANPRO99!#REF!</definedName>
    <definedName name="RCV" localSheetId="1">[11]BANPRO99!#REF!</definedName>
    <definedName name="RCV" localSheetId="2">[11]BANPRO99!#REF!</definedName>
    <definedName name="RCV" localSheetId="3">[11]BANPRO99!#REF!</definedName>
    <definedName name="RCV" localSheetId="4">[11]BANPRO99!#REF!</definedName>
    <definedName name="RCV" localSheetId="5">[11]BANPRO99!#REF!</definedName>
    <definedName name="RCV" localSheetId="6">[11]BANPRO99!#REF!</definedName>
    <definedName name="RCV" localSheetId="7">[11]BANPRO99!#REF!</definedName>
    <definedName name="RCV" localSheetId="8">[11]BANPRO99!#REF!</definedName>
    <definedName name="RCV" localSheetId="9">[11]BANPRO99!#REF!</definedName>
    <definedName name="RCV">[11]BANPRO99!#REF!</definedName>
    <definedName name="reducciones" localSheetId="0">#REF!</definedName>
    <definedName name="reducciones" localSheetId="1">#REF!</definedName>
    <definedName name="reducciones" localSheetId="2">#REF!</definedName>
    <definedName name="reducciones" localSheetId="3">#REF!</definedName>
    <definedName name="reducciones" localSheetId="4">#REF!</definedName>
    <definedName name="reducciones" localSheetId="5">#REF!</definedName>
    <definedName name="reducciones" localSheetId="6">#REF!</definedName>
    <definedName name="reducciones" localSheetId="7">#REF!</definedName>
    <definedName name="reducciones" localSheetId="8">#REF!</definedName>
    <definedName name="reducciones" localSheetId="9">#REF!</definedName>
    <definedName name="reducciones">#REF!</definedName>
    <definedName name="REG">#N/A</definedName>
    <definedName name="res" localSheetId="0">#REF!</definedName>
    <definedName name="res" localSheetId="1">#REF!</definedName>
    <definedName name="res" localSheetId="2">#REF!</definedName>
    <definedName name="res" localSheetId="3">#REF!</definedName>
    <definedName name="res" localSheetId="4">#REF!</definedName>
    <definedName name="res" localSheetId="5">#REF!</definedName>
    <definedName name="res" localSheetId="6">#REF!</definedName>
    <definedName name="res" localSheetId="7">#REF!</definedName>
    <definedName name="res" localSheetId="8">#REF!</definedName>
    <definedName name="res" localSheetId="9">#REF!</definedName>
    <definedName name="res">#REF!</definedName>
    <definedName name="RF" localSheetId="0">[11]BANPRO99!#REF!</definedName>
    <definedName name="RF" localSheetId="1">[11]BANPRO99!#REF!</definedName>
    <definedName name="RF" localSheetId="2">[11]BANPRO99!#REF!</definedName>
    <definedName name="RF" localSheetId="3">[11]BANPRO99!#REF!</definedName>
    <definedName name="RF" localSheetId="4">[11]BANPRO99!#REF!</definedName>
    <definedName name="RF" localSheetId="5">[11]BANPRO99!#REF!</definedName>
    <definedName name="RF" localSheetId="6">[11]BANPRO99!#REF!</definedName>
    <definedName name="RF" localSheetId="7">[11]BANPRO99!#REF!</definedName>
    <definedName name="RF" localSheetId="8">[11]BANPRO99!#REF!</definedName>
    <definedName name="RF" localSheetId="9">[11]BANPRO99!#REF!</definedName>
    <definedName name="RF">[11]BANPRO99!#REF!</definedName>
    <definedName name="RP" localSheetId="0">[11]BANPRO99!#REF!</definedName>
    <definedName name="RP" localSheetId="1">[11]BANPRO99!#REF!</definedName>
    <definedName name="RP" localSheetId="2">[11]BANPRO99!#REF!</definedName>
    <definedName name="RP" localSheetId="3">[11]BANPRO99!#REF!</definedName>
    <definedName name="RP" localSheetId="4">[11]BANPRO99!#REF!</definedName>
    <definedName name="RP" localSheetId="5">[11]BANPRO99!#REF!</definedName>
    <definedName name="RP" localSheetId="6">[11]BANPRO99!#REF!</definedName>
    <definedName name="RP" localSheetId="7">[11]BANPRO99!#REF!</definedName>
    <definedName name="RP" localSheetId="8">[11]BANPRO99!#REF!</definedName>
    <definedName name="RP" localSheetId="9">[11]BANPRO99!#REF!</definedName>
    <definedName name="RP">[11]BANPRO99!#REF!</definedName>
    <definedName name="RT" localSheetId="0">[11]BANPRO99!#REF!</definedName>
    <definedName name="RT" localSheetId="1">[11]BANPRO99!#REF!</definedName>
    <definedName name="RT" localSheetId="2">[11]BANPRO99!#REF!</definedName>
    <definedName name="RT" localSheetId="3">[11]BANPRO99!#REF!</definedName>
    <definedName name="RT" localSheetId="4">[11]BANPRO99!#REF!</definedName>
    <definedName name="RT" localSheetId="5">[11]BANPRO99!#REF!</definedName>
    <definedName name="RT" localSheetId="6">[11]BANPRO99!#REF!</definedName>
    <definedName name="RT" localSheetId="7">[11]BANPRO99!#REF!</definedName>
    <definedName name="RT" localSheetId="8">[11]BANPRO99!#REF!</definedName>
    <definedName name="RT" localSheetId="9">[11]BANPRO99!#REF!</definedName>
    <definedName name="RT">[11]BANPRO99!#REF!</definedName>
    <definedName name="s" localSheetId="0">[1]!SEP&amp;[1]!OCT&amp;[1]!NOV&amp;[1]!DIC</definedName>
    <definedName name="s" localSheetId="1">[1]!SEP&amp;[1]!OCT&amp;[1]!NOV&amp;[1]!DIC</definedName>
    <definedName name="s" localSheetId="2">[1]!SEP&amp;[1]!OCT&amp;[1]!NOV&amp;[1]!DIC</definedName>
    <definedName name="s" localSheetId="3">[1]!SEP&amp;[1]!OCT&amp;[1]!NOV&amp;[1]!DIC</definedName>
    <definedName name="s" localSheetId="4">[1]!SEP&amp;[1]!OCT&amp;[1]!NOV&amp;[1]!DIC</definedName>
    <definedName name="s" localSheetId="5">[1]!SEP&amp;[1]!OCT&amp;[1]!NOV&amp;[1]!DIC</definedName>
    <definedName name="s" localSheetId="6">[2]!SEP&amp;[2]!OCT&amp;[2]!NOV&amp;[2]!DIC</definedName>
    <definedName name="s" localSheetId="7">[3]!SEP&amp;[3]!OCT&amp;[3]!NOV&amp;[3]!DIC</definedName>
    <definedName name="s" localSheetId="8">[1]!SEP&amp;[1]!OCT&amp;[1]!NOV&amp;[1]!DIC</definedName>
    <definedName name="s" localSheetId="9">[1]!SEP&amp;[1]!OCT&amp;[1]!NOV&amp;[1]!DIC</definedName>
    <definedName name="s">[1]!SEP&amp;[1]!OCT&amp;[1]!NOV&amp;[1]!DIC</definedName>
    <definedName name="sa" localSheetId="0">#REF!</definedName>
    <definedName name="sa" localSheetId="1">#REF!</definedName>
    <definedName name="sa" localSheetId="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#REF!</definedName>
    <definedName name="saasa" localSheetId="0"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2"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4" hidden="1">{"Bruto",#N/A,FALSE,"CONV3T.XLS";"Neto",#N/A,FALSE,"CONV3T.XLS";"UnoB",#N/A,FALSE,"CONV3T.XLS";"Bruto",#N/A,FALSE,"CONV4T.XLS";"Neto",#N/A,FALSE,"CONV4T.XLS";"UnoB",#N/A,FALSE,"CONV4T.XLS"}</definedName>
    <definedName name="saasa" localSheetId="5"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8"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0" hidden="1">{#N/A,#N/A,FALSE,"TOT";#N/A,#N/A,FALSE,"PEP";#N/A,#N/A,FALSE,"REF";#N/A,#N/A,FALSE,"GAS";#N/A,#N/A,FALSE,"PET";#N/A,#N/A,FALSE,"COR"}</definedName>
    <definedName name="sasaas" localSheetId="1" hidden="1">{#N/A,#N/A,FALSE,"TOT";#N/A,#N/A,FALSE,"PEP";#N/A,#N/A,FALSE,"REF";#N/A,#N/A,FALSE,"GAS";#N/A,#N/A,FALSE,"PET";#N/A,#N/A,FALSE,"COR"}</definedName>
    <definedName name="sasaas" localSheetId="2" hidden="1">{#N/A,#N/A,FALSE,"TOT";#N/A,#N/A,FALSE,"PEP";#N/A,#N/A,FALSE,"REF";#N/A,#N/A,FALSE,"GAS";#N/A,#N/A,FALSE,"PET";#N/A,#N/A,FALSE,"COR"}</definedName>
    <definedName name="sasaas" localSheetId="3" hidden="1">{#N/A,#N/A,FALSE,"TOT";#N/A,#N/A,FALSE,"PEP";#N/A,#N/A,FALSE,"REF";#N/A,#N/A,FALSE,"GAS";#N/A,#N/A,FALSE,"PET";#N/A,#N/A,FALSE,"COR"}</definedName>
    <definedName name="sasaas" localSheetId="4" hidden="1">{#N/A,#N/A,FALSE,"TOT";#N/A,#N/A,FALSE,"PEP";#N/A,#N/A,FALSE,"REF";#N/A,#N/A,FALSE,"GAS";#N/A,#N/A,FALSE,"PET";#N/A,#N/A,FALSE,"COR"}</definedName>
    <definedName name="sasaas" localSheetId="5"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8"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2">#REF!</definedName>
    <definedName name="sb" localSheetId="3">#REF!</definedName>
    <definedName name="sb" localSheetId="4">#REF!</definedName>
    <definedName name="sb" localSheetId="5">#REF!</definedName>
    <definedName name="sb" localSheetId="6">#REF!</definedName>
    <definedName name="sb" localSheetId="7">#REF!</definedName>
    <definedName name="sb" localSheetId="8">#REF!</definedName>
    <definedName name="sb" localSheetId="9">#REF!</definedName>
    <definedName name="sb">#REF!</definedName>
    <definedName name="sc" localSheetId="0">#REF!</definedName>
    <definedName name="sc" localSheetId="1">#REF!</definedName>
    <definedName name="sc" localSheetId="2">#REF!</definedName>
    <definedName name="sc" localSheetId="3">#REF!</definedName>
    <definedName name="sc" localSheetId="4">#REF!</definedName>
    <definedName name="sc" localSheetId="5">#REF!</definedName>
    <definedName name="sc" localSheetId="6">#REF!</definedName>
    <definedName name="sc" localSheetId="7">#REF!</definedName>
    <definedName name="sc" localSheetId="8">#REF!</definedName>
    <definedName name="sc" localSheetId="9">#REF!</definedName>
    <definedName name="sc">#REF!</definedName>
    <definedName name="SCHP">'[8]Premisas IMSS'!$M$13</definedName>
    <definedName name="sd" localSheetId="0">#REF!</definedName>
    <definedName name="sd" localSheetId="1">#REF!</definedName>
    <definedName name="sd" localSheetId="2">#REF!</definedName>
    <definedName name="sd" localSheetId="3">#REF!</definedName>
    <definedName name="sd" localSheetId="4">#REF!</definedName>
    <definedName name="sd" localSheetId="5">#REF!</definedName>
    <definedName name="sd" localSheetId="6">#REF!</definedName>
    <definedName name="sd" localSheetId="7">#REF!</definedName>
    <definedName name="sd" localSheetId="8">#REF!</definedName>
    <definedName name="sd" localSheetId="9">#REF!</definedName>
    <definedName name="sd">#REF!</definedName>
    <definedName name="sds">[30]Presupuesto!$T:$T</definedName>
    <definedName name="sdsdds" localSheetId="0"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2"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4" hidden="1">{"Bruto",#N/A,FALSE,"CONV3T.XLS";"Neto",#N/A,FALSE,"CONV3T.XLS";"UnoB",#N/A,FALSE,"CONV3T.XLS";"Bruto",#N/A,FALSE,"CONV4T.XLS";"Neto",#N/A,FALSE,"CONV4T.XLS";"UnoB",#N/A,FALSE,"CONV4T.XLS"}</definedName>
    <definedName name="sdsdds" localSheetId="5"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8"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2">#REF!</definedName>
    <definedName name="se" localSheetId="3">#REF!</definedName>
    <definedName name="se" localSheetId="4">#REF!</definedName>
    <definedName name="se" localSheetId="5">#REF!</definedName>
    <definedName name="se" localSheetId="6">#REF!</definedName>
    <definedName name="se" localSheetId="7">#REF!</definedName>
    <definedName name="se" localSheetId="8">#REF!</definedName>
    <definedName name="se" localSheetId="9">#REF!</definedName>
    <definedName name="se">#REF!</definedName>
    <definedName name="SEP">"; SEPTIEMBRE.- "&amp;TEXT([13]edofza09!$C$24,"#,##0")</definedName>
    <definedName name="sero" localSheetId="0"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2"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4" hidden="1">{"Bruto",#N/A,FALSE,"CONV3T.XLS";"Neto",#N/A,FALSE,"CONV3T.XLS";"UnoB",#N/A,FALSE,"CONV3T.XLS";"Bruto",#N/A,FALSE,"CONV4T.XLS";"Neto",#N/A,FALSE,"CONV4T.XLS";"UnoB",#N/A,FALSE,"CONV4T.XLS"}</definedName>
    <definedName name="sero" localSheetId="5"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8"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[11]BANPRO99!#REF!</definedName>
    <definedName name="SF" localSheetId="1">[11]BANPRO99!#REF!</definedName>
    <definedName name="SF" localSheetId="2">[11]BANPRO99!#REF!</definedName>
    <definedName name="SF" localSheetId="3">[11]BANPRO99!#REF!</definedName>
    <definedName name="SF" localSheetId="4">[11]BANPRO99!#REF!</definedName>
    <definedName name="SF" localSheetId="5">[11]BANPRO99!#REF!</definedName>
    <definedName name="SF" localSheetId="6">[11]BANPRO99!#REF!</definedName>
    <definedName name="SF" localSheetId="7">[11]BANPRO99!#REF!</definedName>
    <definedName name="SF" localSheetId="8">[11]BANPRO99!#REF!</definedName>
    <definedName name="SF" localSheetId="9">[11]BANPRO99!#REF!</definedName>
    <definedName name="SF">[11]BANPRO99!#REF!</definedName>
    <definedName name="SHCP" localSheetId="0" hidden="1">#REF!</definedName>
    <definedName name="SHCP" localSheetId="1" hidden="1">#REF!</definedName>
    <definedName name="SHCP" localSheetId="2" hidden="1">#REF!</definedName>
    <definedName name="SHCP" localSheetId="3" hidden="1">#REF!</definedName>
    <definedName name="SHCP" localSheetId="4" hidden="1">#REF!</definedName>
    <definedName name="SHCP" localSheetId="5" hidden="1">#REF!</definedName>
    <definedName name="SHCP" localSheetId="6" hidden="1">#REF!</definedName>
    <definedName name="SHCP" localSheetId="7" hidden="1">#REF!</definedName>
    <definedName name="SHCP" localSheetId="8" hidden="1">#REF!</definedName>
    <definedName name="SHCP" localSheetId="9" hidden="1">#REF!</definedName>
    <definedName name="SHCP" hidden="1">#REF!</definedName>
    <definedName name="sinpec" localSheetId="0">#REF!</definedName>
    <definedName name="sinpec" localSheetId="1">#REF!</definedName>
    <definedName name="sinpec" localSheetId="2">#REF!</definedName>
    <definedName name="sinpec" localSheetId="3">#REF!</definedName>
    <definedName name="sinpec" localSheetId="4">#REF!</definedName>
    <definedName name="sinpec" localSheetId="5">#REF!</definedName>
    <definedName name="sinpec" localSheetId="6">#REF!</definedName>
    <definedName name="sinpec" localSheetId="7">#REF!</definedName>
    <definedName name="sinpec" localSheetId="8">#REF!</definedName>
    <definedName name="sinpec" localSheetId="9">#REF!</definedName>
    <definedName name="sinpec">#REF!</definedName>
    <definedName name="smdf97">'[8]Premisa macro'!$C$4</definedName>
    <definedName name="SPEM96" localSheetId="0">#REF!</definedName>
    <definedName name="SPEM96" localSheetId="1">#REF!</definedName>
    <definedName name="SPEM96" localSheetId="2">#REF!</definedName>
    <definedName name="SPEM96" localSheetId="3">#REF!</definedName>
    <definedName name="SPEM96" localSheetId="4">#REF!</definedName>
    <definedName name="SPEM96" localSheetId="5">#REF!</definedName>
    <definedName name="SPEM96" localSheetId="6">#REF!</definedName>
    <definedName name="SPEM96" localSheetId="7">#REF!</definedName>
    <definedName name="SPEM96" localSheetId="8">#REF!</definedName>
    <definedName name="SPEM96" localSheetId="9">#REF!</definedName>
    <definedName name="SPEM96">#REF!</definedName>
    <definedName name="sta" localSheetId="0">#REF!</definedName>
    <definedName name="sta" localSheetId="1">#REF!</definedName>
    <definedName name="sta" localSheetId="2">#REF!</definedName>
    <definedName name="sta" localSheetId="3">#REF!</definedName>
    <definedName name="sta" localSheetId="4">#REF!</definedName>
    <definedName name="sta" localSheetId="5">#REF!</definedName>
    <definedName name="sta" localSheetId="6">#REF!</definedName>
    <definedName name="sta" localSheetId="7">#REF!</definedName>
    <definedName name="sta" localSheetId="8">#REF!</definedName>
    <definedName name="sta" localSheetId="9">#REF!</definedName>
    <definedName name="sta">#REF!</definedName>
    <definedName name="stb" localSheetId="0">#REF!</definedName>
    <definedName name="stb" localSheetId="1">#REF!</definedName>
    <definedName name="stb" localSheetId="2">#REF!</definedName>
    <definedName name="stb" localSheetId="3">#REF!</definedName>
    <definedName name="stb" localSheetId="4">#REF!</definedName>
    <definedName name="stb" localSheetId="5">#REF!</definedName>
    <definedName name="stb" localSheetId="6">#REF!</definedName>
    <definedName name="stb" localSheetId="7">#REF!</definedName>
    <definedName name="stb" localSheetId="8">#REF!</definedName>
    <definedName name="stb" localSheetId="9">#REF!</definedName>
    <definedName name="stb">#REF!</definedName>
    <definedName name="stc" localSheetId="0">#REF!</definedName>
    <definedName name="stc" localSheetId="1">#REF!</definedName>
    <definedName name="stc" localSheetId="2">#REF!</definedName>
    <definedName name="stc" localSheetId="3">#REF!</definedName>
    <definedName name="stc" localSheetId="4">#REF!</definedName>
    <definedName name="stc" localSheetId="5">#REF!</definedName>
    <definedName name="stc" localSheetId="6">#REF!</definedName>
    <definedName name="stc" localSheetId="7">#REF!</definedName>
    <definedName name="stc" localSheetId="8">#REF!</definedName>
    <definedName name="stc" localSheetId="9">#REF!</definedName>
    <definedName name="stc">#REF!</definedName>
    <definedName name="std" localSheetId="0">#REF!</definedName>
    <definedName name="std" localSheetId="1">#REF!</definedName>
    <definedName name="std" localSheetId="2">#REF!</definedName>
    <definedName name="std" localSheetId="3">#REF!</definedName>
    <definedName name="std" localSheetId="4">#REF!</definedName>
    <definedName name="std" localSheetId="5">#REF!</definedName>
    <definedName name="std" localSheetId="6">#REF!</definedName>
    <definedName name="std" localSheetId="7">#REF!</definedName>
    <definedName name="std" localSheetId="8">#REF!</definedName>
    <definedName name="std" localSheetId="9">#REF!</definedName>
    <definedName name="std">#REF!</definedName>
    <definedName name="ste" localSheetId="0">#REF!</definedName>
    <definedName name="ste" localSheetId="1">#REF!</definedName>
    <definedName name="ste" localSheetId="2">#REF!</definedName>
    <definedName name="ste" localSheetId="3">#REF!</definedName>
    <definedName name="ste" localSheetId="4">#REF!</definedName>
    <definedName name="ste" localSheetId="5">#REF!</definedName>
    <definedName name="ste" localSheetId="6">#REF!</definedName>
    <definedName name="ste" localSheetId="7">#REF!</definedName>
    <definedName name="ste" localSheetId="8">#REF!</definedName>
    <definedName name="ste" localSheetId="9">#REF!</definedName>
    <definedName name="ste">#REF!</definedName>
    <definedName name="subfunción" localSheetId="0">#REF!</definedName>
    <definedName name="subfunción" localSheetId="1">#REF!</definedName>
    <definedName name="subfunción" localSheetId="2">#REF!</definedName>
    <definedName name="subfunción" localSheetId="3">#REF!</definedName>
    <definedName name="subfunción" localSheetId="4">#REF!</definedName>
    <definedName name="subfunción" localSheetId="5">#REF!</definedName>
    <definedName name="subfunción" localSheetId="6">#REF!</definedName>
    <definedName name="subfunción" localSheetId="7">#REF!</definedName>
    <definedName name="subfunción" localSheetId="8">#REF!</definedName>
    <definedName name="subfunción" localSheetId="9">#REF!</definedName>
    <definedName name="subfunción">#REF!</definedName>
    <definedName name="syt" localSheetId="0">#REF!</definedName>
    <definedName name="syt" localSheetId="1">#REF!</definedName>
    <definedName name="syt" localSheetId="2">#REF!</definedName>
    <definedName name="syt" localSheetId="3">#REF!</definedName>
    <definedName name="syt" localSheetId="4">#REF!</definedName>
    <definedName name="syt" localSheetId="5">#REF!</definedName>
    <definedName name="syt" localSheetId="6">#REF!</definedName>
    <definedName name="syt" localSheetId="7">#REF!</definedName>
    <definedName name="syt" localSheetId="8">#REF!</definedName>
    <definedName name="syt" localSheetId="9">#REF!</definedName>
    <definedName name="syt">#REF!</definedName>
    <definedName name="sytc03" localSheetId="0">#REF!</definedName>
    <definedName name="sytc03" localSheetId="1">#REF!</definedName>
    <definedName name="sytc03" localSheetId="2">#REF!</definedName>
    <definedName name="sytc03" localSheetId="3">#REF!</definedName>
    <definedName name="sytc03" localSheetId="4">#REF!</definedName>
    <definedName name="sytc03" localSheetId="5">#REF!</definedName>
    <definedName name="sytc03" localSheetId="6">#REF!</definedName>
    <definedName name="sytc03" localSheetId="7">#REF!</definedName>
    <definedName name="sytc03" localSheetId="8">#REF!</definedName>
    <definedName name="sytc03" localSheetId="9">#REF!</definedName>
    <definedName name="sytc03">#REF!</definedName>
    <definedName name="sytppef" localSheetId="0">#REF!</definedName>
    <definedName name="sytppef" localSheetId="1">#REF!</definedName>
    <definedName name="sytppef" localSheetId="2">#REF!</definedName>
    <definedName name="sytppef" localSheetId="3">#REF!</definedName>
    <definedName name="sytppef" localSheetId="4">#REF!</definedName>
    <definedName name="sytppef" localSheetId="5">#REF!</definedName>
    <definedName name="sytppef" localSheetId="6">#REF!</definedName>
    <definedName name="sytppef" localSheetId="7">#REF!</definedName>
    <definedName name="sytppef" localSheetId="8">#REF!</definedName>
    <definedName name="sytppef" localSheetId="9">#REF!</definedName>
    <definedName name="sytppef">#REF!</definedName>
    <definedName name="SZZXCZXC" localSheetId="0"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2"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4" hidden="1">{"Bruto",#N/A,FALSE,"CONV3T.XLS";"Neto",#N/A,FALSE,"CONV3T.XLS";"UnoB",#N/A,FALSE,"CONV3T.XLS";"Bruto",#N/A,FALSE,"CONV4T.XLS";"Neto",#N/A,FALSE,"CONV4T.XLS";"UnoB",#N/A,FALSE,"CONV4T.XLS"}</definedName>
    <definedName name="SZZXCZXC" localSheetId="5"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8"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'[40]16'!$D$1:$E$15</definedName>
    <definedName name="TABLA01D">'[40]1'!$D$2:$E$14</definedName>
    <definedName name="TABLA04D">'[40]4'!$D$2:$E$34</definedName>
    <definedName name="TABLA06D">'[40]6'!$D$1:$G$15</definedName>
    <definedName name="TABLA1">'[40]1'!$A$1:$B$58</definedName>
    <definedName name="TABLA10">'[40]10'!$A$1:$B$133</definedName>
    <definedName name="TABLA10D">'[40]10'!$D$1:$E$19</definedName>
    <definedName name="TABLA11">'[40]11'!$A$1:$B$57</definedName>
    <definedName name="TABLA12">'[40]12'!$A$1:$B$130</definedName>
    <definedName name="TABLA13">'[40]13'!$A$1:$B$170</definedName>
    <definedName name="TABLA14">'[40]14'!$A$1:$B$100</definedName>
    <definedName name="TABLA14D">'[40]14'!$D$1:$E$21</definedName>
    <definedName name="TABLA15">'[40]15'!$A$1:$B$69</definedName>
    <definedName name="TABLA17">'[40]17'!$A$2:$B$134</definedName>
    <definedName name="TABLA18">'[40]18'!$A$1:$B$100</definedName>
    <definedName name="TABLA19">'[40]19'!$A$1:$B$100</definedName>
    <definedName name="TABLA2">'[40]2'!$A$3:$B$187</definedName>
    <definedName name="TABLA20">'[40]20'!$A$1:$B$100</definedName>
    <definedName name="tabla2002" localSheetId="0">#REF!</definedName>
    <definedName name="tabla2002" localSheetId="1">#REF!</definedName>
    <definedName name="tabla2002" localSheetId="2">#REF!</definedName>
    <definedName name="tabla2002" localSheetId="3">#REF!</definedName>
    <definedName name="tabla2002" localSheetId="4">#REF!</definedName>
    <definedName name="tabla2002" localSheetId="5">#REF!</definedName>
    <definedName name="tabla2002" localSheetId="6">#REF!</definedName>
    <definedName name="tabla2002" localSheetId="7">#REF!</definedName>
    <definedName name="tabla2002" localSheetId="8">#REF!</definedName>
    <definedName name="tabla2002" localSheetId="9">#REF!</definedName>
    <definedName name="tabla2002">#REF!</definedName>
    <definedName name="TABLA21">'[40]21'!$A$1:$B$67</definedName>
    <definedName name="TABLA22">'[40]22'!$A$1:$B$14</definedName>
    <definedName name="TABLA3">'[40]3'!$A$2:$B$43</definedName>
    <definedName name="TABLA4">'[40]4'!$A$2:$B$31</definedName>
    <definedName name="TABLA5">'[40]5'!$A$1:$B$31</definedName>
    <definedName name="TABLA6">'[40]6'!$A$1:$B$28</definedName>
    <definedName name="TABLA7">'[40]7'!$A$2:$B$23</definedName>
    <definedName name="TABLA8">'[40]8'!$A$1:$B$49</definedName>
    <definedName name="TABLA9">'[40]9'!$A$1:$B$332</definedName>
    <definedName name="TAJJJJ" localSheetId="0" hidden="1">{#N/A,#N/A,FALSE,"TOT";#N/A,#N/A,FALSE,"PEP";#N/A,#N/A,FALSE,"REF";#N/A,#N/A,FALSE,"GAS";#N/A,#N/A,FALSE,"PET";#N/A,#N/A,FALSE,"COR"}</definedName>
    <definedName name="TAJJJJ" localSheetId="1" hidden="1">{#N/A,#N/A,FALSE,"TOT";#N/A,#N/A,FALSE,"PEP";#N/A,#N/A,FALSE,"REF";#N/A,#N/A,FALSE,"GAS";#N/A,#N/A,FALSE,"PET";#N/A,#N/A,FALSE,"COR"}</definedName>
    <definedName name="TAJJJJ" localSheetId="2" hidden="1">{#N/A,#N/A,FALSE,"TOT";#N/A,#N/A,FALSE,"PEP";#N/A,#N/A,FALSE,"REF";#N/A,#N/A,FALSE,"GAS";#N/A,#N/A,FALSE,"PET";#N/A,#N/A,FALSE,"COR"}</definedName>
    <definedName name="TAJJJJ" localSheetId="3" hidden="1">{#N/A,#N/A,FALSE,"TOT";#N/A,#N/A,FALSE,"PEP";#N/A,#N/A,FALSE,"REF";#N/A,#N/A,FALSE,"GAS";#N/A,#N/A,FALSE,"PET";#N/A,#N/A,FALSE,"COR"}</definedName>
    <definedName name="TAJJJJ" localSheetId="4" hidden="1">{#N/A,#N/A,FALSE,"TOT";#N/A,#N/A,FALSE,"PEP";#N/A,#N/A,FALSE,"REF";#N/A,#N/A,FALSE,"GAS";#N/A,#N/A,FALSE,"PET";#N/A,#N/A,FALSE,"COR"}</definedName>
    <definedName name="TAJJJJ" localSheetId="5"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8"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0"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2"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4" hidden="1">{"Bruto",#N/A,FALSE,"CONV3T.XLS";"Neto",#N/A,FALSE,"CONV3T.XLS";"UnoB",#N/A,FALSE,"CONV3T.XLS";"Bruto",#N/A,FALSE,"CONV4T.XLS";"Neto",#N/A,FALSE,"CONV4T.XLS";"UnoB",#N/A,FALSE,"CONV4T.XLS"}</definedName>
    <definedName name="TENER" localSheetId="5"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8"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2">#REF!</definedName>
    <definedName name="TIT" localSheetId="3">#REF!</definedName>
    <definedName name="TIT" localSheetId="4">#REF!</definedName>
    <definedName name="TIT" localSheetId="5">#REF!</definedName>
    <definedName name="TIT" localSheetId="6">#REF!</definedName>
    <definedName name="TIT" localSheetId="7">#REF!</definedName>
    <definedName name="TIT" localSheetId="8">#REF!</definedName>
    <definedName name="TIT" localSheetId="9">#REF!</definedName>
    <definedName name="TIT">#REF!</definedName>
    <definedName name="TITULO">[41]PPQ!$B$3</definedName>
    <definedName name="_xlnm.Print_Titles" localSheetId="0">'Anexo 10'!$5:$8</definedName>
    <definedName name="_xlnm.Print_Titles" localSheetId="1">'Anexo 11'!$5:$8</definedName>
    <definedName name="_xlnm.Print_Titles" localSheetId="2">'Anexo 12'!$5:$8</definedName>
    <definedName name="_xlnm.Print_Titles" localSheetId="3">'Anexo 13'!$5:$8</definedName>
    <definedName name="_xlnm.Print_Titles" localSheetId="4">'Anexo 14'!$5:$8</definedName>
    <definedName name="_xlnm.Print_Titles" localSheetId="5">'Anexo 15'!$5:$8</definedName>
    <definedName name="_xlnm.Print_Titles" localSheetId="6">'Anexo 16 '!$5:$8</definedName>
    <definedName name="_xlnm.Print_Titles" localSheetId="7">'Anexo 17'!$5:$8</definedName>
    <definedName name="_xlnm.Print_Titles" localSheetId="8">'Anexo 18'!$5:$8</definedName>
    <definedName name="_xlnm.Print_Titles" localSheetId="9">'Anexo 19'!$5:$8</definedName>
    <definedName name="TODO96" localSheetId="0">#REF!</definedName>
    <definedName name="TODO96" localSheetId="1">#REF!</definedName>
    <definedName name="TODO96" localSheetId="2">#REF!</definedName>
    <definedName name="TODO96" localSheetId="3">#REF!</definedName>
    <definedName name="TODO96" localSheetId="4">#REF!</definedName>
    <definedName name="TODO96" localSheetId="5">#REF!</definedName>
    <definedName name="TODO96" localSheetId="6">#REF!</definedName>
    <definedName name="TODO96" localSheetId="7">#REF!</definedName>
    <definedName name="TODO96" localSheetId="8">#REF!</definedName>
    <definedName name="TODO96" localSheetId="9">#REF!</definedName>
    <definedName name="TODO96">#REF!</definedName>
    <definedName name="TOTAL">#N/A</definedName>
    <definedName name="total_real" localSheetId="0">#REF!</definedName>
    <definedName name="total_real" localSheetId="1">#REF!</definedName>
    <definedName name="total_real" localSheetId="2">#REF!</definedName>
    <definedName name="total_real" localSheetId="3">#REF!</definedName>
    <definedName name="total_real" localSheetId="4">#REF!</definedName>
    <definedName name="total_real" localSheetId="5">#REF!</definedName>
    <definedName name="total_real" localSheetId="6">#REF!</definedName>
    <definedName name="total_real" localSheetId="7">#REF!</definedName>
    <definedName name="total_real" localSheetId="8">#REF!</definedName>
    <definedName name="total_real" localSheetId="9">#REF!</definedName>
    <definedName name="total_real">#REF!</definedName>
    <definedName name="TOTAL01" localSheetId="0">#REF!</definedName>
    <definedName name="TOTAL01" localSheetId="1">#REF!</definedName>
    <definedName name="TOTAL01" localSheetId="2">#REF!</definedName>
    <definedName name="TOTAL01" localSheetId="3">#REF!</definedName>
    <definedName name="TOTAL01" localSheetId="4">#REF!</definedName>
    <definedName name="TOTAL01" localSheetId="5">#REF!</definedName>
    <definedName name="TOTAL01" localSheetId="6">#REF!</definedName>
    <definedName name="TOTAL01" localSheetId="7">#REF!</definedName>
    <definedName name="TOTAL01" localSheetId="8">#REF!</definedName>
    <definedName name="TOTAL01" localSheetId="9">#REF!</definedName>
    <definedName name="TOTAL01">#REF!</definedName>
    <definedName name="total1">'[32]1'!$I$2:$J$42</definedName>
    <definedName name="TOTAL10">'[32]10'!$J$2:$K$39</definedName>
    <definedName name="TOTAL2">'[32]2'!$J$2:$K$39</definedName>
    <definedName name="TOTAL3">'[32]3'!$J$2:$K$39</definedName>
    <definedName name="TOTAL4">'[32]4'!$J$2:$K$39</definedName>
    <definedName name="TOTAL5">'[32]5'!$J$2:$K$39</definedName>
    <definedName name="TOTAL6">'[32]6'!$J$2:$K$39</definedName>
    <definedName name="TOTAL7">'[32]7'!$J$2:$K$39</definedName>
    <definedName name="TOTAL8">'[32]8'!$J$2:$K$39</definedName>
    <definedName name="TOTAL9">'[32]9'!$J$2:$K$39</definedName>
    <definedName name="TTL" localSheetId="6">[42]AcumMens!$3:$191</definedName>
    <definedName name="TTL">[43]AcumMens!$3:$191</definedName>
    <definedName name="tul" localSheetId="0"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2"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4" hidden="1">{"Bruto",#N/A,FALSE,"CONV3T.XLS";"Neto",#N/A,FALSE,"CONV3T.XLS";"UnoB",#N/A,FALSE,"CONV3T.XLS";"Bruto",#N/A,FALSE,"CONV4T.XLS";"Neto",#N/A,FALSE,"CONV4T.XLS";"UnoB",#N/A,FALSE,"CONV4T.XLS"}</definedName>
    <definedName name="tul" localSheetId="5"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8"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0">[1]!AGO&amp;[1]!SEP&amp;[1]!OCT&amp;[1]!NOV&amp;[1]!DIC</definedName>
    <definedName name="u" localSheetId="1">[1]!AGO&amp;[1]!SEP&amp;[1]!OCT&amp;[1]!NOV&amp;[1]!DIC</definedName>
    <definedName name="u" localSheetId="2">[1]!AGO&amp;[1]!SEP&amp;[1]!OCT&amp;[1]!NOV&amp;[1]!DIC</definedName>
    <definedName name="u" localSheetId="3">[1]!AGO&amp;[1]!SEP&amp;[1]!OCT&amp;[1]!NOV&amp;[1]!DIC</definedName>
    <definedName name="u" localSheetId="4">[1]!AGO&amp;[1]!SEP&amp;[1]!OCT&amp;[1]!NOV&amp;[1]!DIC</definedName>
    <definedName name="u" localSheetId="5">[1]!AGO&amp;[1]!SEP&amp;[1]!OCT&amp;[1]!NOV&amp;[1]!DIC</definedName>
    <definedName name="u" localSheetId="6">[2]!AGO&amp;[2]!SEP&amp;[2]!OCT&amp;[2]!NOV&amp;[2]!DIC</definedName>
    <definedName name="u" localSheetId="7">[3]!AGO&amp;[3]!SEP&amp;[3]!OCT&amp;[3]!NOV&amp;[3]!DIC</definedName>
    <definedName name="u" localSheetId="8">[1]!AGO&amp;[1]!SEP&amp;[1]!OCT&amp;[1]!NOV&amp;[1]!DIC</definedName>
    <definedName name="u" localSheetId="9">[1]!AGO&amp;[1]!SEP&amp;[1]!OCT&amp;[1]!NOV&amp;[1]!DIC</definedName>
    <definedName name="u">[1]!AGO&amp;[1]!SEP&amp;[1]!OCT&amp;[1]!NOV&amp;[1]!DIC</definedName>
    <definedName name="UPCPICF_VMD50020" localSheetId="0">#REF!</definedName>
    <definedName name="UPCPICF_VMD50020" localSheetId="1">#REF!</definedName>
    <definedName name="UPCPICF_VMD50020" localSheetId="2">#REF!</definedName>
    <definedName name="UPCPICF_VMD50020" localSheetId="3">#REF!</definedName>
    <definedName name="UPCPICF_VMD50020" localSheetId="4">#REF!</definedName>
    <definedName name="UPCPICF_VMD50020" localSheetId="5">#REF!</definedName>
    <definedName name="UPCPICF_VMD50020" localSheetId="6">#REF!</definedName>
    <definedName name="UPCPICF_VMD50020" localSheetId="7">#REF!</definedName>
    <definedName name="UPCPICF_VMD50020" localSheetId="8">#REF!</definedName>
    <definedName name="UPCPICF_VMD50020" localSheetId="9">#REF!</definedName>
    <definedName name="UPCPICF_VMD50020">#REF!</definedName>
    <definedName name="UR">[35]urs!$C$10:$D$1332</definedName>
    <definedName name="V_Bife">'[38]ADEC II'!$A$1:$Z$1016</definedName>
    <definedName name="VARIABLES">#N/A</definedName>
    <definedName name="vcorta" localSheetId="0">#REF!</definedName>
    <definedName name="vcorta" localSheetId="1">#REF!</definedName>
    <definedName name="vcorta" localSheetId="2">#REF!</definedName>
    <definedName name="vcorta" localSheetId="3">#REF!</definedName>
    <definedName name="vcorta" localSheetId="4">#REF!</definedName>
    <definedName name="vcorta" localSheetId="5">#REF!</definedName>
    <definedName name="vcorta" localSheetId="6">#REF!</definedName>
    <definedName name="vcorta" localSheetId="7">#REF!</definedName>
    <definedName name="vcorta" localSheetId="8">#REF!</definedName>
    <definedName name="vcorta" localSheetId="9">#REF!</definedName>
    <definedName name="vcorta">#REF!</definedName>
    <definedName name="Vertientes" localSheetId="0">#REF!</definedName>
    <definedName name="Vertientes" localSheetId="1">#REF!</definedName>
    <definedName name="Vertientes" localSheetId="2">#REF!</definedName>
    <definedName name="Vertientes" localSheetId="3">#REF!</definedName>
    <definedName name="Vertientes" localSheetId="4">#REF!</definedName>
    <definedName name="Vertientes" localSheetId="5">#REF!</definedName>
    <definedName name="Vertientes" localSheetId="6">#REF!</definedName>
    <definedName name="Vertientes" localSheetId="7">#REF!</definedName>
    <definedName name="Vertientes" localSheetId="8">#REF!</definedName>
    <definedName name="Vertientes" localSheetId="9">#REF!</definedName>
    <definedName name="Vertientes">#REF!</definedName>
    <definedName name="wrn.econv2s." localSheetId="0"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2"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4" hidden="1">{"Bruto",#N/A,FALSE,"CONV3T.XLS";"Neto",#N/A,FALSE,"CONV3T.XLS";"UnoB",#N/A,FALSE,"CONV3T.XLS";"Bruto",#N/A,FALSE,"CONV4T.XLS";"Neto",#N/A,FALSE,"CONV4T.XLS";"UnoB",#N/A,FALSE,"CONV4T.XLS"}</definedName>
    <definedName name="wrn.econv2s." localSheetId="5"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8"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0" hidden="1">{#N/A,#N/A,FALSE,"TOT";#N/A,#N/A,FALSE,"PEP";#N/A,#N/A,FALSE,"REF";#N/A,#N/A,FALSE,"GAS";#N/A,#N/A,FALSE,"PET";#N/A,#N/A,FALSE,"COR"}</definedName>
    <definedName name="wrn.gst1tajuorg." localSheetId="1" hidden="1">{#N/A,#N/A,FALSE,"TOT";#N/A,#N/A,FALSE,"PEP";#N/A,#N/A,FALSE,"REF";#N/A,#N/A,FALSE,"GAS";#N/A,#N/A,FALSE,"PET";#N/A,#N/A,FALSE,"COR"}</definedName>
    <definedName name="wrn.gst1tajuorg." localSheetId="2" hidden="1">{#N/A,#N/A,FALSE,"TOT";#N/A,#N/A,FALSE,"PEP";#N/A,#N/A,FALSE,"REF";#N/A,#N/A,FALSE,"GAS";#N/A,#N/A,FALSE,"PET";#N/A,#N/A,FALSE,"COR"}</definedName>
    <definedName name="wrn.gst1tajuorg." localSheetId="3" hidden="1">{#N/A,#N/A,FALSE,"TOT";#N/A,#N/A,FALSE,"PEP";#N/A,#N/A,FALSE,"REF";#N/A,#N/A,FALSE,"GAS";#N/A,#N/A,FALSE,"PET";#N/A,#N/A,FALSE,"COR"}</definedName>
    <definedName name="wrn.gst1tajuorg." localSheetId="4" hidden="1">{#N/A,#N/A,FALSE,"TOT";#N/A,#N/A,FALSE,"PEP";#N/A,#N/A,FALSE,"REF";#N/A,#N/A,FALSE,"GAS";#N/A,#N/A,FALSE,"PET";#N/A,#N/A,FALSE,"COR"}</definedName>
    <definedName name="wrn.gst1tajuorg." localSheetId="5"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8"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2">#REF!</definedName>
    <definedName name="x" localSheetId="3">#REF!</definedName>
    <definedName name="x" localSheetId="4">#REF!</definedName>
    <definedName name="x" localSheetId="5">#REF!</definedName>
    <definedName name="x" localSheetId="6">#REF!</definedName>
    <definedName name="x" localSheetId="7">#REF!</definedName>
    <definedName name="x" localSheetId="8">#REF!</definedName>
    <definedName name="x" localSheetId="9">#REF!</definedName>
    <definedName name="x">#REF!</definedName>
    <definedName name="XX" localSheetId="0"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2"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4" hidden="1">{"Bruto",#N/A,FALSE,"CONV3T.XLS";"Neto",#N/A,FALSE,"CONV3T.XLS";"UnoB",#N/A,FALSE,"CONV3T.XLS";"Bruto",#N/A,FALSE,"CONV4T.XLS";"Neto",#N/A,FALSE,"CONV4T.XLS";"UnoB",#N/A,FALSE,"CONV4T.XLS"}</definedName>
    <definedName name="XX" localSheetId="5"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8"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2">#REF!</definedName>
    <definedName name="xxx" localSheetId="3">#REF!</definedName>
    <definedName name="xxx" localSheetId="4">#REF!</definedName>
    <definedName name="xxx" localSheetId="5">#REF!</definedName>
    <definedName name="xxx" localSheetId="6">#REF!</definedName>
    <definedName name="xxx" localSheetId="7">#REF!</definedName>
    <definedName name="xxx" localSheetId="8">#REF!</definedName>
    <definedName name="xxx" localSheetId="9">#REF!</definedName>
    <definedName name="xxx">#REF!</definedName>
    <definedName name="yyy" localSheetId="0">#REF!</definedName>
    <definedName name="yyy" localSheetId="1">#REF!</definedName>
    <definedName name="yyy" localSheetId="2">#REF!</definedName>
    <definedName name="yyy" localSheetId="3">#REF!</definedName>
    <definedName name="yyy" localSheetId="4">#REF!</definedName>
    <definedName name="yyy" localSheetId="5">#REF!</definedName>
    <definedName name="yyy" localSheetId="6">#REF!</definedName>
    <definedName name="yyy" localSheetId="7">#REF!</definedName>
    <definedName name="yyy" localSheetId="8">#REF!</definedName>
    <definedName name="yyy" localSheetId="9">#REF!</definedName>
    <definedName name="yyy">#REF!</definedName>
    <definedName name="zz" localSheetId="0">#REF!</definedName>
    <definedName name="zz" localSheetId="1">#REF!</definedName>
    <definedName name="zz" localSheetId="2">#REF!</definedName>
    <definedName name="zz" localSheetId="3">#REF!</definedName>
    <definedName name="zz" localSheetId="4">#REF!</definedName>
    <definedName name="zz" localSheetId="5">#REF!</definedName>
    <definedName name="zz" localSheetId="6">#REF!</definedName>
    <definedName name="zz" localSheetId="7">#REF!</definedName>
    <definedName name="zz" localSheetId="8">#REF!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3" i="15" l="1"/>
  <c r="C12" i="15" s="1"/>
  <c r="D13" i="15"/>
  <c r="D12" i="15" s="1"/>
  <c r="E13" i="15"/>
  <c r="E12" i="15" s="1"/>
  <c r="F13" i="15"/>
  <c r="H14" i="15"/>
  <c r="I14" i="15"/>
  <c r="H15" i="15"/>
  <c r="I15" i="15"/>
  <c r="C16" i="15"/>
  <c r="D16" i="15"/>
  <c r="E16" i="15"/>
  <c r="F16" i="15"/>
  <c r="H17" i="15"/>
  <c r="I17" i="15"/>
  <c r="H18" i="15"/>
  <c r="I18" i="15"/>
  <c r="H19" i="15"/>
  <c r="I19" i="15"/>
  <c r="H20" i="15"/>
  <c r="I20" i="15"/>
  <c r="H21" i="15"/>
  <c r="I21" i="15"/>
  <c r="H22" i="15"/>
  <c r="I22" i="15"/>
  <c r="C23" i="15"/>
  <c r="D23" i="15"/>
  <c r="E23" i="15"/>
  <c r="F23" i="15"/>
  <c r="H24" i="15"/>
  <c r="I24" i="15"/>
  <c r="H25" i="15"/>
  <c r="I25" i="15"/>
  <c r="H26" i="15"/>
  <c r="I26" i="15"/>
  <c r="C27" i="15"/>
  <c r="D27" i="15"/>
  <c r="E27" i="15"/>
  <c r="F27" i="15"/>
  <c r="H28" i="15"/>
  <c r="I28" i="15"/>
  <c r="C29" i="15"/>
  <c r="D29" i="15"/>
  <c r="E29" i="15"/>
  <c r="F29" i="15"/>
  <c r="H30" i="15"/>
  <c r="I30" i="15"/>
  <c r="H31" i="15"/>
  <c r="I31" i="15"/>
  <c r="C32" i="15"/>
  <c r="D32" i="15"/>
  <c r="E32" i="15"/>
  <c r="F32" i="15"/>
  <c r="H33" i="15"/>
  <c r="I33" i="15"/>
  <c r="H34" i="15"/>
  <c r="I34" i="15"/>
  <c r="H35" i="15"/>
  <c r="I35" i="15"/>
  <c r="H36" i="15"/>
  <c r="I36" i="15"/>
  <c r="H37" i="15"/>
  <c r="I37" i="15"/>
  <c r="C38" i="15"/>
  <c r="D38" i="15"/>
  <c r="E38" i="15"/>
  <c r="F38" i="15"/>
  <c r="H39" i="15"/>
  <c r="I39" i="15"/>
  <c r="C40" i="15"/>
  <c r="D40" i="15"/>
  <c r="E40" i="15"/>
  <c r="F40" i="15"/>
  <c r="H41" i="15"/>
  <c r="I41" i="15"/>
  <c r="H42" i="15"/>
  <c r="I42" i="15"/>
  <c r="H43" i="15"/>
  <c r="I43" i="15"/>
  <c r="H44" i="15"/>
  <c r="I44" i="15"/>
  <c r="C45" i="15"/>
  <c r="D45" i="15"/>
  <c r="E45" i="15"/>
  <c r="F45" i="15"/>
  <c r="H46" i="15"/>
  <c r="I46" i="15"/>
  <c r="H47" i="15"/>
  <c r="I47" i="15"/>
  <c r="H48" i="15"/>
  <c r="I48" i="15"/>
  <c r="H49" i="15"/>
  <c r="I49" i="15"/>
  <c r="H50" i="15"/>
  <c r="I50" i="15"/>
  <c r="H51" i="15"/>
  <c r="I51" i="15"/>
  <c r="H52" i="15"/>
  <c r="I52" i="15"/>
  <c r="H53" i="15"/>
  <c r="I53" i="15"/>
  <c r="H54" i="15"/>
  <c r="I54" i="15"/>
  <c r="H55" i="15"/>
  <c r="I55" i="15"/>
  <c r="H56" i="15"/>
  <c r="I56" i="15"/>
  <c r="C57" i="15"/>
  <c r="D57" i="15"/>
  <c r="E57" i="15"/>
  <c r="F57" i="15"/>
  <c r="H58" i="15"/>
  <c r="I58" i="15"/>
  <c r="H59" i="15"/>
  <c r="I59" i="15"/>
  <c r="H60" i="15"/>
  <c r="I60" i="15"/>
  <c r="H61" i="15"/>
  <c r="I61" i="15"/>
  <c r="H62" i="15"/>
  <c r="I62" i="15"/>
  <c r="H63" i="15"/>
  <c r="I63" i="15"/>
  <c r="H64" i="15"/>
  <c r="I64" i="15"/>
  <c r="H65" i="15"/>
  <c r="I65" i="15"/>
  <c r="H66" i="15"/>
  <c r="I66" i="15"/>
  <c r="H67" i="15"/>
  <c r="I67" i="15"/>
  <c r="H68" i="15"/>
  <c r="I68" i="15"/>
  <c r="H69" i="15"/>
  <c r="I69" i="15"/>
  <c r="C70" i="15"/>
  <c r="D70" i="15"/>
  <c r="E70" i="15"/>
  <c r="F70" i="15"/>
  <c r="H71" i="15"/>
  <c r="I71" i="15"/>
  <c r="C72" i="15"/>
  <c r="D72" i="15"/>
  <c r="E72" i="15"/>
  <c r="F72" i="15"/>
  <c r="H73" i="15"/>
  <c r="I73" i="15"/>
  <c r="H74" i="15"/>
  <c r="I74" i="15"/>
  <c r="H75" i="15"/>
  <c r="I75" i="15"/>
  <c r="C76" i="15"/>
  <c r="D76" i="15"/>
  <c r="E76" i="15"/>
  <c r="F76" i="15"/>
  <c r="H77" i="15"/>
  <c r="I77" i="15"/>
  <c r="H78" i="15"/>
  <c r="I78" i="15"/>
  <c r="C79" i="15"/>
  <c r="D79" i="15"/>
  <c r="E79" i="15"/>
  <c r="F79" i="15"/>
  <c r="H80" i="15"/>
  <c r="I80" i="15"/>
  <c r="H81" i="15"/>
  <c r="I81" i="15"/>
  <c r="H82" i="15"/>
  <c r="I82" i="15"/>
  <c r="C83" i="15"/>
  <c r="D83" i="15"/>
  <c r="E83" i="15"/>
  <c r="F83" i="15"/>
  <c r="H84" i="15"/>
  <c r="I84" i="15"/>
  <c r="H85" i="15"/>
  <c r="I85" i="15"/>
  <c r="H86" i="15"/>
  <c r="I86" i="15"/>
  <c r="H87" i="15"/>
  <c r="I87" i="15"/>
  <c r="H88" i="15"/>
  <c r="I88" i="15"/>
  <c r="H89" i="15"/>
  <c r="I89" i="15"/>
  <c r="C90" i="15"/>
  <c r="D90" i="15"/>
  <c r="E90" i="15"/>
  <c r="F90" i="15"/>
  <c r="H91" i="15"/>
  <c r="I91" i="15"/>
  <c r="H92" i="15"/>
  <c r="I92" i="15"/>
  <c r="H93" i="15"/>
  <c r="I93" i="15"/>
  <c r="H94" i="15"/>
  <c r="I94" i="15"/>
  <c r="C95" i="15"/>
  <c r="D95" i="15"/>
  <c r="E95" i="15"/>
  <c r="F95" i="15"/>
  <c r="H96" i="15"/>
  <c r="I96" i="15"/>
  <c r="C97" i="15"/>
  <c r="D97" i="15"/>
  <c r="E97" i="15"/>
  <c r="F97" i="15"/>
  <c r="H98" i="15"/>
  <c r="I98" i="15"/>
  <c r="H99" i="15"/>
  <c r="I99" i="15"/>
  <c r="H100" i="15"/>
  <c r="I100" i="15"/>
  <c r="H101" i="15"/>
  <c r="I101" i="15"/>
  <c r="H102" i="15"/>
  <c r="I102" i="15"/>
  <c r="H103" i="15"/>
  <c r="I103" i="15"/>
  <c r="C104" i="15"/>
  <c r="D104" i="15"/>
  <c r="E104" i="15"/>
  <c r="F104" i="15"/>
  <c r="H105" i="15"/>
  <c r="I105" i="15"/>
  <c r="C106" i="15"/>
  <c r="D106" i="15"/>
  <c r="E106" i="15"/>
  <c r="F106" i="15"/>
  <c r="H107" i="15"/>
  <c r="I107" i="15"/>
  <c r="H108" i="15"/>
  <c r="I108" i="15"/>
  <c r="H109" i="15"/>
  <c r="I109" i="15"/>
  <c r="H110" i="15"/>
  <c r="I110" i="15"/>
  <c r="H111" i="15"/>
  <c r="I111" i="15"/>
  <c r="H112" i="15"/>
  <c r="I112" i="15"/>
  <c r="C113" i="15"/>
  <c r="D113" i="15"/>
  <c r="E113" i="15"/>
  <c r="F113" i="15"/>
  <c r="H114" i="15"/>
  <c r="I114" i="15"/>
  <c r="H115" i="15"/>
  <c r="I115" i="15"/>
  <c r="C116" i="15"/>
  <c r="D116" i="15"/>
  <c r="E116" i="15"/>
  <c r="F116" i="15"/>
  <c r="H117" i="15"/>
  <c r="I117" i="15"/>
  <c r="H118" i="15"/>
  <c r="I118" i="15"/>
  <c r="C119" i="15"/>
  <c r="D119" i="15"/>
  <c r="E119" i="15"/>
  <c r="F119" i="15"/>
  <c r="H120" i="15"/>
  <c r="I120" i="15"/>
  <c r="C121" i="15"/>
  <c r="D121" i="15"/>
  <c r="E121" i="15"/>
  <c r="F121" i="15"/>
  <c r="H122" i="15"/>
  <c r="I122" i="15"/>
  <c r="C123" i="15"/>
  <c r="D123" i="15"/>
  <c r="E123" i="15"/>
  <c r="F123" i="15"/>
  <c r="H124" i="15"/>
  <c r="I124" i="15"/>
  <c r="H125" i="15"/>
  <c r="I125" i="15"/>
  <c r="H126" i="15"/>
  <c r="I126" i="15"/>
  <c r="C127" i="15"/>
  <c r="D127" i="15"/>
  <c r="E127" i="15"/>
  <c r="F127" i="15"/>
  <c r="H128" i="15"/>
  <c r="I128" i="15"/>
  <c r="H129" i="15"/>
  <c r="I129" i="15"/>
  <c r="H130" i="15"/>
  <c r="I130" i="15"/>
  <c r="H131" i="15"/>
  <c r="I131" i="15"/>
  <c r="H132" i="15"/>
  <c r="I132" i="15"/>
  <c r="H133" i="15"/>
  <c r="I133" i="15"/>
  <c r="H134" i="15"/>
  <c r="I134" i="15"/>
  <c r="C135" i="15"/>
  <c r="D135" i="15"/>
  <c r="E135" i="15"/>
  <c r="F135" i="15"/>
  <c r="H136" i="15"/>
  <c r="I136" i="15"/>
  <c r="H137" i="15"/>
  <c r="I137" i="15"/>
  <c r="C138" i="15"/>
  <c r="D138" i="15"/>
  <c r="E138" i="15"/>
  <c r="F138" i="15"/>
  <c r="H139" i="15"/>
  <c r="I139" i="15"/>
  <c r="C140" i="15"/>
  <c r="D140" i="15"/>
  <c r="E140" i="15"/>
  <c r="F140" i="15"/>
  <c r="H141" i="15"/>
  <c r="I141" i="15"/>
  <c r="H142" i="15"/>
  <c r="I142" i="15"/>
  <c r="H143" i="15"/>
  <c r="I143" i="15"/>
  <c r="C144" i="15"/>
  <c r="D144" i="15"/>
  <c r="E144" i="15"/>
  <c r="F144" i="15"/>
  <c r="H145" i="15"/>
  <c r="I145" i="15"/>
  <c r="H146" i="15"/>
  <c r="I146" i="15"/>
  <c r="C147" i="15"/>
  <c r="D147" i="15"/>
  <c r="E147" i="15"/>
  <c r="F147" i="15"/>
  <c r="H148" i="15"/>
  <c r="I148" i="15"/>
  <c r="C149" i="15"/>
  <c r="D149" i="15"/>
  <c r="E149" i="15"/>
  <c r="F149" i="15"/>
  <c r="H150" i="15"/>
  <c r="I150" i="15"/>
  <c r="H151" i="15"/>
  <c r="I151" i="15"/>
  <c r="H152" i="15"/>
  <c r="I152" i="15"/>
  <c r="H153" i="15"/>
  <c r="I153" i="15"/>
  <c r="H154" i="15"/>
  <c r="I154" i="15"/>
  <c r="H155" i="15"/>
  <c r="I155" i="15"/>
  <c r="H156" i="15"/>
  <c r="I156" i="15"/>
  <c r="H157" i="15"/>
  <c r="I157" i="15"/>
  <c r="I138" i="15" l="1"/>
  <c r="H13" i="15"/>
  <c r="I106" i="15"/>
  <c r="I90" i="15"/>
  <c r="H38" i="15"/>
  <c r="H29" i="15"/>
  <c r="H23" i="15"/>
  <c r="I16" i="15"/>
  <c r="I72" i="15"/>
  <c r="H140" i="15"/>
  <c r="H121" i="15"/>
  <c r="I104" i="15"/>
  <c r="I76" i="15"/>
  <c r="H70" i="15"/>
  <c r="I38" i="15"/>
  <c r="H123" i="15"/>
  <c r="H119" i="15"/>
  <c r="H116" i="15"/>
  <c r="H113" i="15"/>
  <c r="H83" i="15"/>
  <c r="H16" i="15"/>
  <c r="H147" i="15"/>
  <c r="I40" i="15"/>
  <c r="I32" i="15"/>
  <c r="H127" i="15"/>
  <c r="H76" i="15"/>
  <c r="E11" i="15"/>
  <c r="I140" i="15"/>
  <c r="H106" i="15"/>
  <c r="H97" i="15"/>
  <c r="H72" i="15"/>
  <c r="D11" i="15"/>
  <c r="H144" i="15"/>
  <c r="H57" i="15"/>
  <c r="H40" i="15"/>
  <c r="H90" i="15"/>
  <c r="H79" i="15"/>
  <c r="C11" i="15"/>
  <c r="H149" i="15"/>
  <c r="H104" i="15"/>
  <c r="H95" i="15"/>
  <c r="H45" i="15"/>
  <c r="H138" i="15"/>
  <c r="H135" i="15"/>
  <c r="I116" i="15"/>
  <c r="I70" i="15"/>
  <c r="H32" i="15"/>
  <c r="H27" i="15"/>
  <c r="I144" i="15"/>
  <c r="I149" i="15"/>
  <c r="I147" i="15"/>
  <c r="I135" i="15"/>
  <c r="I127" i="15"/>
  <c r="I123" i="15"/>
  <c r="I121" i="15"/>
  <c r="I119" i="15"/>
  <c r="I113" i="15"/>
  <c r="I97" i="15"/>
  <c r="I95" i="15"/>
  <c r="I83" i="15"/>
  <c r="I79" i="15"/>
  <c r="I57" i="15"/>
  <c r="I45" i="15"/>
  <c r="I29" i="15"/>
  <c r="I27" i="15"/>
  <c r="I23" i="15"/>
  <c r="I13" i="15"/>
  <c r="F12" i="15"/>
  <c r="G14" i="13"/>
  <c r="G13" i="13" s="1"/>
  <c r="G12" i="13" s="1"/>
  <c r="H14" i="13"/>
  <c r="H13" i="13" s="1"/>
  <c r="H12" i="13" s="1"/>
  <c r="I14" i="13"/>
  <c r="M14" i="13" s="1"/>
  <c r="J14" i="13"/>
  <c r="J13" i="13" s="1"/>
  <c r="L15" i="13"/>
  <c r="M15" i="13"/>
  <c r="L16" i="13"/>
  <c r="M16" i="13"/>
  <c r="L17" i="13"/>
  <c r="M17" i="13"/>
  <c r="L18" i="13"/>
  <c r="M18" i="13"/>
  <c r="G21" i="13"/>
  <c r="G20" i="13" s="1"/>
  <c r="H21" i="13"/>
  <c r="H20" i="13" s="1"/>
  <c r="I21" i="13"/>
  <c r="I20" i="13" s="1"/>
  <c r="J21" i="13"/>
  <c r="L22" i="13"/>
  <c r="M22" i="13"/>
  <c r="L25" i="13"/>
  <c r="M25" i="13"/>
  <c r="L26" i="13"/>
  <c r="M26" i="13"/>
  <c r="L27" i="13"/>
  <c r="M27" i="13"/>
  <c r="L28" i="13"/>
  <c r="M28" i="13"/>
  <c r="L29" i="13"/>
  <c r="M29" i="13"/>
  <c r="G30" i="13"/>
  <c r="H30" i="13"/>
  <c r="I30" i="13"/>
  <c r="J30" i="13"/>
  <c r="M30" i="13"/>
  <c r="L31" i="13"/>
  <c r="M31" i="13"/>
  <c r="L32" i="13"/>
  <c r="M32" i="13"/>
  <c r="L33" i="13"/>
  <c r="M33" i="13"/>
  <c r="L34" i="13"/>
  <c r="M34" i="13"/>
  <c r="G35" i="13"/>
  <c r="H35" i="13"/>
  <c r="I35" i="13"/>
  <c r="J35" i="13"/>
  <c r="L35" i="13" s="1"/>
  <c r="L36" i="13"/>
  <c r="M36" i="13"/>
  <c r="L37" i="13"/>
  <c r="M37" i="13"/>
  <c r="L38" i="13"/>
  <c r="M38" i="13"/>
  <c r="G39" i="13"/>
  <c r="H39" i="13"/>
  <c r="I39" i="13"/>
  <c r="J39" i="13"/>
  <c r="L40" i="13"/>
  <c r="M40" i="13"/>
  <c r="L41" i="13"/>
  <c r="M41" i="13"/>
  <c r="L42" i="13"/>
  <c r="M42" i="13"/>
  <c r="L43" i="13"/>
  <c r="M43" i="13"/>
  <c r="G44" i="13"/>
  <c r="H44" i="13"/>
  <c r="L44" i="13" s="1"/>
  <c r="I44" i="13"/>
  <c r="J44" i="13"/>
  <c r="L45" i="13"/>
  <c r="M45" i="13"/>
  <c r="L46" i="13"/>
  <c r="M46" i="13"/>
  <c r="L47" i="13"/>
  <c r="M47" i="13"/>
  <c r="L48" i="13"/>
  <c r="M48" i="13"/>
  <c r="L49" i="13"/>
  <c r="M49" i="13"/>
  <c r="L50" i="13"/>
  <c r="M50" i="13"/>
  <c r="G51" i="13"/>
  <c r="H51" i="13"/>
  <c r="I51" i="13"/>
  <c r="J51" i="13"/>
  <c r="L52" i="13"/>
  <c r="M52" i="13"/>
  <c r="L53" i="13"/>
  <c r="M53" i="13"/>
  <c r="L54" i="13"/>
  <c r="M54" i="13"/>
  <c r="L55" i="13"/>
  <c r="M55" i="13"/>
  <c r="L56" i="13"/>
  <c r="M56" i="13"/>
  <c r="G57" i="13"/>
  <c r="H57" i="13"/>
  <c r="I57" i="13"/>
  <c r="J57" i="13"/>
  <c r="L58" i="13"/>
  <c r="M58" i="13"/>
  <c r="L59" i="13"/>
  <c r="M59" i="13"/>
  <c r="G60" i="13"/>
  <c r="H60" i="13"/>
  <c r="I60" i="13"/>
  <c r="J60" i="13"/>
  <c r="M60" i="13" s="1"/>
  <c r="L61" i="13"/>
  <c r="M61" i="13"/>
  <c r="L62" i="13"/>
  <c r="M62" i="13"/>
  <c r="G63" i="13"/>
  <c r="H63" i="13"/>
  <c r="I63" i="13"/>
  <c r="J63" i="13"/>
  <c r="L64" i="13"/>
  <c r="M64" i="13"/>
  <c r="L65" i="13"/>
  <c r="M65" i="13"/>
  <c r="G66" i="13"/>
  <c r="H66" i="13"/>
  <c r="I66" i="13"/>
  <c r="J66" i="13"/>
  <c r="M66" i="13" s="1"/>
  <c r="L67" i="13"/>
  <c r="M67" i="13"/>
  <c r="L71" i="13"/>
  <c r="M71" i="13"/>
  <c r="G72" i="13"/>
  <c r="H72" i="13"/>
  <c r="I72" i="13"/>
  <c r="J72" i="13"/>
  <c r="L73" i="13"/>
  <c r="M73" i="13"/>
  <c r="G74" i="13"/>
  <c r="H74" i="13"/>
  <c r="H70" i="13" s="1"/>
  <c r="I74" i="13"/>
  <c r="J74" i="13"/>
  <c r="L75" i="13"/>
  <c r="M75" i="13"/>
  <c r="L76" i="13"/>
  <c r="M76" i="13"/>
  <c r="L78" i="13"/>
  <c r="M78" i="13"/>
  <c r="G79" i="13"/>
  <c r="G77" i="13" s="1"/>
  <c r="H79" i="13"/>
  <c r="H77" i="13" s="1"/>
  <c r="I79" i="13"/>
  <c r="I77" i="13" s="1"/>
  <c r="J79" i="13"/>
  <c r="L79" i="13" s="1"/>
  <c r="L80" i="13"/>
  <c r="M80" i="13"/>
  <c r="L81" i="13"/>
  <c r="M81" i="13"/>
  <c r="L82" i="13"/>
  <c r="M82" i="13"/>
  <c r="G85" i="13"/>
  <c r="H85" i="13"/>
  <c r="H84" i="13" s="1"/>
  <c r="H83" i="13" s="1"/>
  <c r="I85" i="13"/>
  <c r="J85" i="13"/>
  <c r="L86" i="13"/>
  <c r="M86" i="13"/>
  <c r="L87" i="13"/>
  <c r="M87" i="13"/>
  <c r="L88" i="13"/>
  <c r="M88" i="13"/>
  <c r="L89" i="13"/>
  <c r="M89" i="13"/>
  <c r="L90" i="13"/>
  <c r="M90" i="13"/>
  <c r="G91" i="13"/>
  <c r="H91" i="13"/>
  <c r="I91" i="13"/>
  <c r="J91" i="13"/>
  <c r="L92" i="13"/>
  <c r="M92" i="13"/>
  <c r="L93" i="13"/>
  <c r="M93" i="13"/>
  <c r="L94" i="13"/>
  <c r="M94" i="13"/>
  <c r="L95" i="13"/>
  <c r="M95" i="13"/>
  <c r="G98" i="13"/>
  <c r="G97" i="13" s="1"/>
  <c r="G96" i="13" s="1"/>
  <c r="H98" i="13"/>
  <c r="H97" i="13" s="1"/>
  <c r="H96" i="13" s="1"/>
  <c r="I98" i="13"/>
  <c r="I97" i="13" s="1"/>
  <c r="I96" i="13" s="1"/>
  <c r="J98" i="13"/>
  <c r="J97" i="13" s="1"/>
  <c r="L99" i="13"/>
  <c r="M99" i="13"/>
  <c r="G102" i="13"/>
  <c r="H102" i="13"/>
  <c r="I102" i="13"/>
  <c r="J102" i="13"/>
  <c r="L103" i="13"/>
  <c r="M103" i="13"/>
  <c r="G105" i="13"/>
  <c r="G104" i="13" s="1"/>
  <c r="H105" i="13"/>
  <c r="H104" i="13" s="1"/>
  <c r="I105" i="13"/>
  <c r="I104" i="13" s="1"/>
  <c r="J105" i="13"/>
  <c r="L106" i="13"/>
  <c r="M106" i="13"/>
  <c r="L108" i="13"/>
  <c r="M108" i="13"/>
  <c r="G109" i="13"/>
  <c r="G107" i="13" s="1"/>
  <c r="H109" i="13"/>
  <c r="H107" i="13" s="1"/>
  <c r="I109" i="13"/>
  <c r="I107" i="13" s="1"/>
  <c r="J109" i="13"/>
  <c r="L109" i="13" s="1"/>
  <c r="L110" i="13"/>
  <c r="M110" i="13"/>
  <c r="L111" i="13"/>
  <c r="M111" i="13"/>
  <c r="L112" i="13"/>
  <c r="M112" i="13"/>
  <c r="G113" i="13"/>
  <c r="H113" i="13"/>
  <c r="I113" i="13"/>
  <c r="J113" i="13"/>
  <c r="L114" i="13"/>
  <c r="M114" i="13"/>
  <c r="L117" i="13"/>
  <c r="M117" i="13"/>
  <c r="L118" i="13"/>
  <c r="M118" i="13"/>
  <c r="L119" i="13"/>
  <c r="M119" i="13"/>
  <c r="G120" i="13"/>
  <c r="G116" i="13" s="1"/>
  <c r="H120" i="13"/>
  <c r="H116" i="13" s="1"/>
  <c r="I120" i="13"/>
  <c r="I116" i="13" s="1"/>
  <c r="J120" i="13"/>
  <c r="J116" i="13" s="1"/>
  <c r="M116" i="13" s="1"/>
  <c r="L121" i="13"/>
  <c r="M121" i="13"/>
  <c r="G122" i="13"/>
  <c r="H122" i="13"/>
  <c r="I122" i="13"/>
  <c r="J122" i="13"/>
  <c r="M122" i="13" s="1"/>
  <c r="L123" i="13"/>
  <c r="M123" i="13"/>
  <c r="G125" i="13"/>
  <c r="G124" i="13" s="1"/>
  <c r="H125" i="13"/>
  <c r="H124" i="13" s="1"/>
  <c r="I125" i="13"/>
  <c r="I124" i="13" s="1"/>
  <c r="J125" i="13"/>
  <c r="L126" i="13"/>
  <c r="M126" i="13"/>
  <c r="G128" i="13"/>
  <c r="G127" i="13" s="1"/>
  <c r="H128" i="13"/>
  <c r="H127" i="13" s="1"/>
  <c r="I128" i="13"/>
  <c r="I127" i="13" s="1"/>
  <c r="J128" i="13"/>
  <c r="L129" i="13"/>
  <c r="M129" i="13"/>
  <c r="G133" i="13"/>
  <c r="G132" i="13" s="1"/>
  <c r="H133" i="13"/>
  <c r="H132" i="13" s="1"/>
  <c r="I133" i="13"/>
  <c r="I132" i="13" s="1"/>
  <c r="J133" i="13"/>
  <c r="L134" i="13"/>
  <c r="M134" i="13"/>
  <c r="G135" i="13"/>
  <c r="H135" i="13"/>
  <c r="I135" i="13"/>
  <c r="J135" i="13"/>
  <c r="L136" i="13"/>
  <c r="M136" i="13"/>
  <c r="L137" i="13"/>
  <c r="M137" i="13"/>
  <c r="L138" i="13"/>
  <c r="M138" i="13"/>
  <c r="G139" i="13"/>
  <c r="H139" i="13"/>
  <c r="I139" i="13"/>
  <c r="J139" i="13"/>
  <c r="L140" i="13"/>
  <c r="M140" i="13"/>
  <c r="L145" i="13"/>
  <c r="M145" i="13"/>
  <c r="G146" i="13"/>
  <c r="G144" i="13" s="1"/>
  <c r="G143" i="13" s="1"/>
  <c r="H146" i="13"/>
  <c r="I146" i="13"/>
  <c r="I144" i="13" s="1"/>
  <c r="I143" i="13" s="1"/>
  <c r="J146" i="13"/>
  <c r="J144" i="13" s="1"/>
  <c r="L147" i="13"/>
  <c r="M147" i="13"/>
  <c r="L148" i="13"/>
  <c r="M148" i="13"/>
  <c r="L149" i="13"/>
  <c r="M149" i="13"/>
  <c r="G150" i="13"/>
  <c r="H150" i="13"/>
  <c r="I150" i="13"/>
  <c r="J150" i="13"/>
  <c r="L151" i="13"/>
  <c r="M151" i="13"/>
  <c r="L152" i="13"/>
  <c r="M152" i="13"/>
  <c r="G156" i="13"/>
  <c r="G155" i="13" s="1"/>
  <c r="G154" i="13" s="1"/>
  <c r="G153" i="13" s="1"/>
  <c r="H156" i="13"/>
  <c r="I156" i="13"/>
  <c r="I155" i="13" s="1"/>
  <c r="I154" i="13" s="1"/>
  <c r="I153" i="13" s="1"/>
  <c r="J156" i="13"/>
  <c r="J155" i="13" s="1"/>
  <c r="L157" i="13"/>
  <c r="M157" i="13"/>
  <c r="L158" i="13"/>
  <c r="M158" i="13"/>
  <c r="L159" i="13"/>
  <c r="M159" i="13"/>
  <c r="G162" i="13"/>
  <c r="H162" i="13"/>
  <c r="I162" i="13"/>
  <c r="J162" i="13"/>
  <c r="L163" i="13"/>
  <c r="M163" i="13"/>
  <c r="L164" i="13"/>
  <c r="M164" i="13"/>
  <c r="L165" i="13"/>
  <c r="M165" i="13"/>
  <c r="L166" i="13"/>
  <c r="M166" i="13"/>
  <c r="L167" i="13"/>
  <c r="M167" i="13"/>
  <c r="L168" i="13"/>
  <c r="M168" i="13"/>
  <c r="L169" i="13"/>
  <c r="M169" i="13"/>
  <c r="L170" i="13"/>
  <c r="M170" i="13"/>
  <c r="L171" i="13"/>
  <c r="M171" i="13"/>
  <c r="L172" i="13"/>
  <c r="M172" i="13"/>
  <c r="L173" i="13"/>
  <c r="M173" i="13"/>
  <c r="G174" i="13"/>
  <c r="H174" i="13"/>
  <c r="I174" i="13"/>
  <c r="J174" i="13"/>
  <c r="L174" i="13" s="1"/>
  <c r="L175" i="13"/>
  <c r="M175" i="13"/>
  <c r="L176" i="13"/>
  <c r="M176" i="13"/>
  <c r="L177" i="13"/>
  <c r="M177" i="13"/>
  <c r="G178" i="13"/>
  <c r="H178" i="13"/>
  <c r="I178" i="13"/>
  <c r="J178" i="13"/>
  <c r="L179" i="13"/>
  <c r="M179" i="13"/>
  <c r="M178" i="13" l="1"/>
  <c r="L57" i="13"/>
  <c r="M44" i="13"/>
  <c r="L85" i="13"/>
  <c r="J70" i="13"/>
  <c r="L70" i="13" s="1"/>
  <c r="L72" i="13"/>
  <c r="L51" i="13"/>
  <c r="L21" i="13"/>
  <c r="M150" i="13"/>
  <c r="L128" i="13"/>
  <c r="I115" i="13"/>
  <c r="M144" i="13"/>
  <c r="M72" i="13"/>
  <c r="I131" i="13"/>
  <c r="I130" i="13" s="1"/>
  <c r="G101" i="13"/>
  <c r="I84" i="13"/>
  <c r="I83" i="13" s="1"/>
  <c r="M74" i="13"/>
  <c r="H131" i="13"/>
  <c r="H130" i="13" s="1"/>
  <c r="L91" i="13"/>
  <c r="L162" i="13"/>
  <c r="M102" i="13"/>
  <c r="I70" i="13"/>
  <c r="I161" i="13"/>
  <c r="I160" i="13" s="1"/>
  <c r="L150" i="13"/>
  <c r="L66" i="13"/>
  <c r="I13" i="13"/>
  <c r="I12" i="13" s="1"/>
  <c r="I142" i="13"/>
  <c r="I141" i="13" s="1"/>
  <c r="G131" i="13"/>
  <c r="G130" i="13" s="1"/>
  <c r="I101" i="13"/>
  <c r="G70" i="13"/>
  <c r="G69" i="13" s="1"/>
  <c r="G68" i="13" s="1"/>
  <c r="L60" i="13"/>
  <c r="I24" i="13"/>
  <c r="I23" i="13" s="1"/>
  <c r="I19" i="13" s="1"/>
  <c r="M162" i="13"/>
  <c r="G161" i="13"/>
  <c r="G160" i="13" s="1"/>
  <c r="M156" i="13"/>
  <c r="L146" i="13"/>
  <c r="M128" i="13"/>
  <c r="M120" i="13"/>
  <c r="G115" i="13"/>
  <c r="M98" i="13"/>
  <c r="G84" i="13"/>
  <c r="G83" i="13" s="1"/>
  <c r="L63" i="13"/>
  <c r="L39" i="13"/>
  <c r="M174" i="13"/>
  <c r="J161" i="13"/>
  <c r="M146" i="13"/>
  <c r="G142" i="13"/>
  <c r="G141" i="13" s="1"/>
  <c r="H144" i="13"/>
  <c r="H143" i="13" s="1"/>
  <c r="H142" i="13" s="1"/>
  <c r="H141" i="13" s="1"/>
  <c r="J127" i="13"/>
  <c r="L127" i="13" s="1"/>
  <c r="L105" i="13"/>
  <c r="G24" i="13"/>
  <c r="G23" i="13" s="1"/>
  <c r="G19" i="13" s="1"/>
  <c r="H24" i="13"/>
  <c r="H23" i="13" s="1"/>
  <c r="H19" i="13" s="1"/>
  <c r="I12" i="15"/>
  <c r="H12" i="15"/>
  <c r="F11" i="15"/>
  <c r="L125" i="13"/>
  <c r="J124" i="13"/>
  <c r="M125" i="13"/>
  <c r="H115" i="13"/>
  <c r="L113" i="13"/>
  <c r="M113" i="13"/>
  <c r="L178" i="13"/>
  <c r="H161" i="13"/>
  <c r="H160" i="13" s="1"/>
  <c r="J154" i="13"/>
  <c r="M155" i="13"/>
  <c r="J143" i="13"/>
  <c r="L135" i="13"/>
  <c r="M135" i="13"/>
  <c r="L116" i="13"/>
  <c r="J115" i="13"/>
  <c r="H101" i="13"/>
  <c r="H100" i="13" s="1"/>
  <c r="M70" i="13"/>
  <c r="L122" i="13"/>
  <c r="L97" i="13"/>
  <c r="I69" i="13"/>
  <c r="I68" i="13" s="1"/>
  <c r="L13" i="13"/>
  <c r="J160" i="13"/>
  <c r="M161" i="13"/>
  <c r="H155" i="13"/>
  <c r="H154" i="13" s="1"/>
  <c r="H153" i="13" s="1"/>
  <c r="L156" i="13"/>
  <c r="L139" i="13"/>
  <c r="M139" i="13"/>
  <c r="L133" i="13"/>
  <c r="J132" i="13"/>
  <c r="M133" i="13"/>
  <c r="G100" i="13"/>
  <c r="H69" i="13"/>
  <c r="H68" i="13" s="1"/>
  <c r="L120" i="13"/>
  <c r="L102" i="13"/>
  <c r="L98" i="13"/>
  <c r="L74" i="13"/>
  <c r="L30" i="13"/>
  <c r="L14" i="13"/>
  <c r="J107" i="13"/>
  <c r="J77" i="13"/>
  <c r="J69" i="13" s="1"/>
  <c r="M109" i="13"/>
  <c r="M105" i="13"/>
  <c r="J104" i="13"/>
  <c r="M97" i="13"/>
  <c r="J96" i="13"/>
  <c r="M91" i="13"/>
  <c r="M85" i="13"/>
  <c r="J84" i="13"/>
  <c r="M79" i="13"/>
  <c r="M63" i="13"/>
  <c r="M57" i="13"/>
  <c r="M51" i="13"/>
  <c r="M39" i="13"/>
  <c r="M35" i="13"/>
  <c r="J24" i="13"/>
  <c r="M21" i="13"/>
  <c r="J20" i="13"/>
  <c r="M13" i="13"/>
  <c r="J12" i="13"/>
  <c r="C12" i="12"/>
  <c r="D12" i="12"/>
  <c r="E12" i="12"/>
  <c r="F12" i="12"/>
  <c r="H13" i="12"/>
  <c r="I13" i="12"/>
  <c r="C14" i="12"/>
  <c r="D14" i="12"/>
  <c r="E14" i="12"/>
  <c r="F14" i="12"/>
  <c r="H15" i="12"/>
  <c r="I15" i="12"/>
  <c r="H16" i="12"/>
  <c r="I16" i="12"/>
  <c r="H17" i="12"/>
  <c r="I17" i="12"/>
  <c r="C18" i="12"/>
  <c r="D18" i="12"/>
  <c r="E18" i="12"/>
  <c r="F18" i="12"/>
  <c r="H19" i="12"/>
  <c r="I19" i="12"/>
  <c r="H20" i="12"/>
  <c r="I20" i="12"/>
  <c r="C21" i="12"/>
  <c r="D21" i="12"/>
  <c r="E21" i="12"/>
  <c r="F21" i="12"/>
  <c r="H22" i="12"/>
  <c r="I22" i="12"/>
  <c r="H23" i="12"/>
  <c r="I23" i="12"/>
  <c r="C24" i="12"/>
  <c r="D24" i="12"/>
  <c r="E24" i="12"/>
  <c r="F24" i="12"/>
  <c r="H25" i="12"/>
  <c r="I25" i="12"/>
  <c r="H26" i="12"/>
  <c r="I26" i="12"/>
  <c r="H27" i="12"/>
  <c r="I27" i="12"/>
  <c r="H28" i="12"/>
  <c r="I28" i="12"/>
  <c r="H29" i="12"/>
  <c r="I29" i="12"/>
  <c r="H30" i="12"/>
  <c r="I30" i="12"/>
  <c r="H31" i="12"/>
  <c r="I31" i="12"/>
  <c r="H32" i="12"/>
  <c r="I32" i="12"/>
  <c r="H33" i="12"/>
  <c r="I33" i="12"/>
  <c r="C34" i="12"/>
  <c r="D34" i="12"/>
  <c r="E34" i="12"/>
  <c r="F34" i="12"/>
  <c r="H35" i="12"/>
  <c r="I35" i="12"/>
  <c r="H36" i="12"/>
  <c r="I36" i="12"/>
  <c r="H37" i="12"/>
  <c r="I37" i="12"/>
  <c r="H38" i="12"/>
  <c r="I38" i="12"/>
  <c r="H39" i="12"/>
  <c r="I39" i="12"/>
  <c r="H40" i="12"/>
  <c r="I40" i="12"/>
  <c r="H41" i="12"/>
  <c r="I41" i="12"/>
  <c r="C42" i="12"/>
  <c r="D42" i="12"/>
  <c r="E42" i="12"/>
  <c r="F42" i="12"/>
  <c r="H43" i="12"/>
  <c r="I43" i="12"/>
  <c r="C44" i="12"/>
  <c r="D44" i="12"/>
  <c r="E44" i="12"/>
  <c r="F44" i="12"/>
  <c r="H45" i="12"/>
  <c r="I45" i="12"/>
  <c r="H46" i="12"/>
  <c r="I46" i="12"/>
  <c r="H47" i="12"/>
  <c r="I47" i="12"/>
  <c r="H48" i="12"/>
  <c r="I48" i="12"/>
  <c r="H49" i="12"/>
  <c r="I49" i="12"/>
  <c r="H50" i="12"/>
  <c r="I50" i="12"/>
  <c r="H51" i="12"/>
  <c r="I51" i="12"/>
  <c r="C52" i="12"/>
  <c r="D52" i="12"/>
  <c r="E52" i="12"/>
  <c r="F52" i="12"/>
  <c r="H53" i="12"/>
  <c r="I53" i="12"/>
  <c r="C54" i="12"/>
  <c r="D54" i="12"/>
  <c r="E54" i="12"/>
  <c r="F54" i="12"/>
  <c r="H55" i="12"/>
  <c r="I55" i="12"/>
  <c r="H56" i="12"/>
  <c r="I56" i="12"/>
  <c r="H57" i="12"/>
  <c r="I57" i="12"/>
  <c r="H58" i="12"/>
  <c r="I58" i="12"/>
  <c r="H59" i="12"/>
  <c r="I59" i="12"/>
  <c r="H60" i="12"/>
  <c r="I60" i="12"/>
  <c r="C61" i="12"/>
  <c r="D61" i="12"/>
  <c r="E61" i="12"/>
  <c r="F61" i="12"/>
  <c r="H62" i="12"/>
  <c r="I62" i="12"/>
  <c r="C63" i="12"/>
  <c r="D63" i="12"/>
  <c r="E63" i="12"/>
  <c r="F63" i="12"/>
  <c r="H64" i="12"/>
  <c r="I64" i="12"/>
  <c r="H65" i="12"/>
  <c r="I65" i="12"/>
  <c r="C66" i="12"/>
  <c r="D66" i="12"/>
  <c r="E66" i="12"/>
  <c r="F66" i="12"/>
  <c r="H67" i="12"/>
  <c r="I67" i="12"/>
  <c r="C68" i="12"/>
  <c r="D68" i="12"/>
  <c r="E68" i="12"/>
  <c r="F68" i="12"/>
  <c r="H69" i="12"/>
  <c r="I69" i="12"/>
  <c r="C70" i="12"/>
  <c r="D70" i="12"/>
  <c r="E70" i="12"/>
  <c r="F70" i="12"/>
  <c r="H71" i="12"/>
  <c r="I71" i="12"/>
  <c r="H72" i="12"/>
  <c r="I72" i="12"/>
  <c r="H73" i="12"/>
  <c r="I73" i="12"/>
  <c r="H74" i="12"/>
  <c r="I74" i="12"/>
  <c r="H75" i="12"/>
  <c r="I75" i="12"/>
  <c r="H76" i="12"/>
  <c r="I76" i="12"/>
  <c r="H77" i="12"/>
  <c r="I77" i="12"/>
  <c r="C78" i="12"/>
  <c r="D78" i="12"/>
  <c r="E78" i="12"/>
  <c r="F78" i="12"/>
  <c r="H79" i="12"/>
  <c r="I79" i="12"/>
  <c r="M127" i="13" l="1"/>
  <c r="I100" i="13"/>
  <c r="I63" i="12"/>
  <c r="I21" i="12"/>
  <c r="H18" i="12"/>
  <c r="H12" i="12"/>
  <c r="I61" i="12"/>
  <c r="H54" i="12"/>
  <c r="H44" i="12"/>
  <c r="H34" i="12"/>
  <c r="G11" i="13"/>
  <c r="H70" i="12"/>
  <c r="L161" i="13"/>
  <c r="I11" i="13"/>
  <c r="H66" i="12"/>
  <c r="H14" i="12"/>
  <c r="H11" i="13"/>
  <c r="L144" i="13"/>
  <c r="H68" i="12"/>
  <c r="H52" i="12"/>
  <c r="H42" i="12"/>
  <c r="H24" i="12"/>
  <c r="C11" i="12"/>
  <c r="H78" i="12"/>
  <c r="H61" i="12"/>
  <c r="H63" i="12"/>
  <c r="E11" i="12"/>
  <c r="D11" i="12"/>
  <c r="H11" i="15"/>
  <c r="I11" i="15"/>
  <c r="L69" i="13"/>
  <c r="J68" i="13"/>
  <c r="M69" i="13"/>
  <c r="M12" i="13"/>
  <c r="L12" i="13"/>
  <c r="L124" i="13"/>
  <c r="M124" i="13"/>
  <c r="J23" i="13"/>
  <c r="J19" i="13" s="1"/>
  <c r="M24" i="13"/>
  <c r="L24" i="13"/>
  <c r="M104" i="13"/>
  <c r="L104" i="13"/>
  <c r="L107" i="13"/>
  <c r="M107" i="13"/>
  <c r="L154" i="13"/>
  <c r="M154" i="13"/>
  <c r="J153" i="13"/>
  <c r="J83" i="13"/>
  <c r="M84" i="13"/>
  <c r="L84" i="13"/>
  <c r="L77" i="13"/>
  <c r="M77" i="13"/>
  <c r="L132" i="13"/>
  <c r="M132" i="13"/>
  <c r="J131" i="13"/>
  <c r="L20" i="13"/>
  <c r="M20" i="13"/>
  <c r="M96" i="13"/>
  <c r="L96" i="13"/>
  <c r="L160" i="13"/>
  <c r="M160" i="13"/>
  <c r="L115" i="13"/>
  <c r="M115" i="13"/>
  <c r="L143" i="13"/>
  <c r="J142" i="13"/>
  <c r="M143" i="13"/>
  <c r="L155" i="13"/>
  <c r="J101" i="13"/>
  <c r="H21" i="12"/>
  <c r="I78" i="12"/>
  <c r="I70" i="12"/>
  <c r="I68" i="12"/>
  <c r="I66" i="12"/>
  <c r="I54" i="12"/>
  <c r="I52" i="12"/>
  <c r="I44" i="12"/>
  <c r="I42" i="12"/>
  <c r="I34" i="12"/>
  <c r="I24" i="12"/>
  <c r="I18" i="12"/>
  <c r="I14" i="12"/>
  <c r="I12" i="12"/>
  <c r="F11" i="12"/>
  <c r="C12" i="11"/>
  <c r="D12" i="11"/>
  <c r="E12" i="11"/>
  <c r="F12" i="11"/>
  <c r="H13" i="11"/>
  <c r="I13" i="11"/>
  <c r="C14" i="11"/>
  <c r="D14" i="11"/>
  <c r="E14" i="11"/>
  <c r="F14" i="11"/>
  <c r="H15" i="11"/>
  <c r="I15" i="11"/>
  <c r="H16" i="11"/>
  <c r="I16" i="11"/>
  <c r="H17" i="11"/>
  <c r="I17" i="11"/>
  <c r="H18" i="11"/>
  <c r="I18" i="11"/>
  <c r="H19" i="11"/>
  <c r="I19" i="11"/>
  <c r="H20" i="11"/>
  <c r="I20" i="11"/>
  <c r="C21" i="11"/>
  <c r="D21" i="11"/>
  <c r="E21" i="11"/>
  <c r="F21" i="11"/>
  <c r="H22" i="11"/>
  <c r="I22" i="11"/>
  <c r="C23" i="11"/>
  <c r="D23" i="11"/>
  <c r="E23" i="11"/>
  <c r="F23" i="11"/>
  <c r="H24" i="11"/>
  <c r="I24" i="11"/>
  <c r="C25" i="11"/>
  <c r="D25" i="11"/>
  <c r="E25" i="11"/>
  <c r="F25" i="11"/>
  <c r="H26" i="11"/>
  <c r="I26" i="11"/>
  <c r="H27" i="11"/>
  <c r="I27" i="11"/>
  <c r="H28" i="11"/>
  <c r="I28" i="11"/>
  <c r="C29" i="11"/>
  <c r="D29" i="11"/>
  <c r="E29" i="11"/>
  <c r="F29" i="11"/>
  <c r="H30" i="11"/>
  <c r="I30" i="11"/>
  <c r="H31" i="11"/>
  <c r="I31" i="11"/>
  <c r="C32" i="11"/>
  <c r="D32" i="11"/>
  <c r="E32" i="11"/>
  <c r="F32" i="11"/>
  <c r="H33" i="11"/>
  <c r="I33" i="11"/>
  <c r="C34" i="11"/>
  <c r="D34" i="11"/>
  <c r="E34" i="11"/>
  <c r="F34" i="11"/>
  <c r="H35" i="11"/>
  <c r="I35" i="11"/>
  <c r="C36" i="11"/>
  <c r="D36" i="11"/>
  <c r="E36" i="11"/>
  <c r="F36" i="11"/>
  <c r="H37" i="11"/>
  <c r="I37" i="11"/>
  <c r="H38" i="11"/>
  <c r="I38" i="11"/>
  <c r="H39" i="11"/>
  <c r="I39" i="11"/>
  <c r="H40" i="11"/>
  <c r="I40" i="11"/>
  <c r="H41" i="11"/>
  <c r="I41" i="11"/>
  <c r="H42" i="11"/>
  <c r="I42" i="11"/>
  <c r="H43" i="11"/>
  <c r="I43" i="11"/>
  <c r="H44" i="11"/>
  <c r="I44" i="11"/>
  <c r="H45" i="11"/>
  <c r="I45" i="11"/>
  <c r="H46" i="11"/>
  <c r="I46" i="11"/>
  <c r="H47" i="11"/>
  <c r="I47" i="11"/>
  <c r="H48" i="11"/>
  <c r="I48" i="11"/>
  <c r="H49" i="11"/>
  <c r="I49" i="11"/>
  <c r="H50" i="11"/>
  <c r="I50" i="11"/>
  <c r="H51" i="11"/>
  <c r="I51" i="11"/>
  <c r="H52" i="11"/>
  <c r="I52" i="11"/>
  <c r="H53" i="11"/>
  <c r="I53" i="11"/>
  <c r="H54" i="11"/>
  <c r="I54" i="11"/>
  <c r="H55" i="11"/>
  <c r="I55" i="11"/>
  <c r="H56" i="11"/>
  <c r="I56" i="11"/>
  <c r="C57" i="11"/>
  <c r="D57" i="11"/>
  <c r="E57" i="11"/>
  <c r="F57" i="11"/>
  <c r="H58" i="11"/>
  <c r="I58" i="11"/>
  <c r="H59" i="11"/>
  <c r="I59" i="11"/>
  <c r="H60" i="11"/>
  <c r="I60" i="11"/>
  <c r="H61" i="11"/>
  <c r="I61" i="11"/>
  <c r="H62" i="11"/>
  <c r="I62" i="11"/>
  <c r="H63" i="11"/>
  <c r="I63" i="11"/>
  <c r="C64" i="11"/>
  <c r="D64" i="11"/>
  <c r="E64" i="11"/>
  <c r="F64" i="11"/>
  <c r="H65" i="11"/>
  <c r="I65" i="11"/>
  <c r="C66" i="11"/>
  <c r="D66" i="11"/>
  <c r="E66" i="11"/>
  <c r="F66" i="11"/>
  <c r="H67" i="11"/>
  <c r="I67" i="11"/>
  <c r="H68" i="11"/>
  <c r="I68" i="11"/>
  <c r="C69" i="11"/>
  <c r="D69" i="11"/>
  <c r="E69" i="11"/>
  <c r="F69" i="11"/>
  <c r="H70" i="11"/>
  <c r="I70" i="11"/>
  <c r="H71" i="11"/>
  <c r="I71" i="11"/>
  <c r="C72" i="11"/>
  <c r="D72" i="11"/>
  <c r="E72" i="11"/>
  <c r="F72" i="11"/>
  <c r="H73" i="11"/>
  <c r="I73" i="11"/>
  <c r="C74" i="11"/>
  <c r="D74" i="11"/>
  <c r="E74" i="11"/>
  <c r="F74" i="11"/>
  <c r="H75" i="11"/>
  <c r="I75" i="11"/>
  <c r="C76" i="11"/>
  <c r="D76" i="11"/>
  <c r="E76" i="11"/>
  <c r="F76" i="11"/>
  <c r="H77" i="11"/>
  <c r="I77" i="11"/>
  <c r="H78" i="11"/>
  <c r="I78" i="11"/>
  <c r="H79" i="11"/>
  <c r="I79" i="11"/>
  <c r="H80" i="11"/>
  <c r="I80" i="11"/>
  <c r="H76" i="11" l="1"/>
  <c r="H66" i="11"/>
  <c r="H32" i="11"/>
  <c r="I14" i="11"/>
  <c r="I32" i="11"/>
  <c r="I12" i="11"/>
  <c r="I64" i="11"/>
  <c r="I34" i="11"/>
  <c r="I76" i="11"/>
  <c r="I72" i="11"/>
  <c r="H25" i="11"/>
  <c r="H21" i="11"/>
  <c r="H74" i="11"/>
  <c r="I36" i="11"/>
  <c r="H34" i="11"/>
  <c r="L19" i="13"/>
  <c r="M19" i="13"/>
  <c r="L142" i="13"/>
  <c r="J141" i="13"/>
  <c r="M142" i="13"/>
  <c r="L83" i="13"/>
  <c r="M83" i="13"/>
  <c r="L23" i="13"/>
  <c r="M23" i="13"/>
  <c r="L101" i="13"/>
  <c r="J100" i="13"/>
  <c r="M101" i="13"/>
  <c r="L131" i="13"/>
  <c r="J130" i="13"/>
  <c r="M131" i="13"/>
  <c r="L153" i="13"/>
  <c r="M153" i="13"/>
  <c r="M68" i="13"/>
  <c r="L68" i="13"/>
  <c r="H11" i="12"/>
  <c r="I11" i="12"/>
  <c r="E11" i="11"/>
  <c r="H36" i="11"/>
  <c r="H29" i="11"/>
  <c r="H23" i="11"/>
  <c r="D11" i="11"/>
  <c r="I74" i="11"/>
  <c r="H72" i="11"/>
  <c r="H69" i="11"/>
  <c r="I66" i="11"/>
  <c r="H64" i="11"/>
  <c r="H57" i="11"/>
  <c r="H14" i="11"/>
  <c r="C11" i="11"/>
  <c r="F11" i="11"/>
  <c r="H12" i="11"/>
  <c r="I69" i="11"/>
  <c r="I57" i="11"/>
  <c r="I29" i="11"/>
  <c r="I25" i="11"/>
  <c r="I23" i="11"/>
  <c r="I21" i="11"/>
  <c r="C12" i="10"/>
  <c r="D12" i="10"/>
  <c r="E12" i="10"/>
  <c r="F12" i="10"/>
  <c r="H13" i="10"/>
  <c r="I13" i="10"/>
  <c r="H14" i="10"/>
  <c r="I14" i="10"/>
  <c r="H15" i="10"/>
  <c r="I15" i="10"/>
  <c r="H16" i="10"/>
  <c r="I16" i="10"/>
  <c r="H17" i="10"/>
  <c r="I17" i="10"/>
  <c r="H18" i="10"/>
  <c r="I18" i="10"/>
  <c r="H19" i="10"/>
  <c r="I19" i="10"/>
  <c r="H20" i="10"/>
  <c r="I20" i="10"/>
  <c r="H21" i="10"/>
  <c r="I21" i="10"/>
  <c r="H22" i="10"/>
  <c r="I22" i="10"/>
  <c r="H23" i="10"/>
  <c r="I23" i="10"/>
  <c r="H24" i="10"/>
  <c r="I24" i="10"/>
  <c r="C25" i="10"/>
  <c r="D25" i="10"/>
  <c r="E25" i="10"/>
  <c r="F25" i="10"/>
  <c r="H26" i="10"/>
  <c r="I26" i="10"/>
  <c r="C27" i="10"/>
  <c r="D27" i="10"/>
  <c r="E27" i="10"/>
  <c r="F27" i="10"/>
  <c r="H28" i="10"/>
  <c r="I28" i="10"/>
  <c r="H29" i="10"/>
  <c r="I29" i="10"/>
  <c r="H30" i="10"/>
  <c r="I30" i="10"/>
  <c r="H31" i="10"/>
  <c r="I31" i="10"/>
  <c r="C32" i="10"/>
  <c r="D32" i="10"/>
  <c r="E32" i="10"/>
  <c r="F32" i="10"/>
  <c r="H33" i="10"/>
  <c r="I33" i="10"/>
  <c r="C34" i="10"/>
  <c r="D34" i="10"/>
  <c r="E34" i="10"/>
  <c r="F34" i="10"/>
  <c r="G34" i="10"/>
  <c r="H35" i="10"/>
  <c r="I35" i="10"/>
  <c r="H36" i="10"/>
  <c r="I36" i="10"/>
  <c r="H37" i="10"/>
  <c r="I37" i="10"/>
  <c r="H38" i="10"/>
  <c r="I38" i="10"/>
  <c r="H39" i="10"/>
  <c r="I39" i="10"/>
  <c r="H40" i="10"/>
  <c r="I40" i="10"/>
  <c r="H41" i="10"/>
  <c r="I41" i="10"/>
  <c r="H42" i="10"/>
  <c r="I42" i="10"/>
  <c r="H43" i="10"/>
  <c r="I43" i="10"/>
  <c r="H44" i="10"/>
  <c r="I44" i="10"/>
  <c r="H45" i="10"/>
  <c r="I45" i="10"/>
  <c r="H46" i="10"/>
  <c r="I46" i="10"/>
  <c r="H47" i="10"/>
  <c r="I47" i="10"/>
  <c r="H48" i="10"/>
  <c r="I48" i="10"/>
  <c r="H49" i="10"/>
  <c r="I49" i="10"/>
  <c r="H50" i="10"/>
  <c r="I50" i="10"/>
  <c r="H51" i="10"/>
  <c r="I51" i="10"/>
  <c r="H52" i="10"/>
  <c r="I52" i="10"/>
  <c r="H53" i="10"/>
  <c r="I53" i="10"/>
  <c r="C56" i="10"/>
  <c r="D56" i="10"/>
  <c r="E56" i="10"/>
  <c r="F56" i="10"/>
  <c r="H57" i="10"/>
  <c r="I57" i="10"/>
  <c r="H58" i="10"/>
  <c r="I58" i="10"/>
  <c r="H59" i="10"/>
  <c r="I59" i="10"/>
  <c r="C60" i="10"/>
  <c r="D60" i="10"/>
  <c r="E60" i="10"/>
  <c r="F60" i="10"/>
  <c r="H61" i="10"/>
  <c r="I61" i="10"/>
  <c r="H62" i="10"/>
  <c r="I62" i="10"/>
  <c r="C63" i="10"/>
  <c r="D63" i="10"/>
  <c r="E63" i="10"/>
  <c r="F63" i="10"/>
  <c r="H64" i="10"/>
  <c r="I64" i="10"/>
  <c r="H65" i="10"/>
  <c r="I65" i="10"/>
  <c r="H66" i="10"/>
  <c r="I66" i="10"/>
  <c r="C67" i="10"/>
  <c r="D67" i="10"/>
  <c r="E67" i="10"/>
  <c r="F67" i="10"/>
  <c r="H68" i="10"/>
  <c r="I68" i="10"/>
  <c r="C69" i="10"/>
  <c r="D69" i="10"/>
  <c r="E69" i="10"/>
  <c r="F69" i="10"/>
  <c r="H70" i="10"/>
  <c r="I70" i="10"/>
  <c r="H71" i="10"/>
  <c r="I71" i="10"/>
  <c r="C72" i="10"/>
  <c r="D72" i="10"/>
  <c r="E72" i="10"/>
  <c r="F72" i="10"/>
  <c r="H73" i="10"/>
  <c r="I73" i="10"/>
  <c r="H74" i="10"/>
  <c r="I74" i="10"/>
  <c r="H75" i="10"/>
  <c r="I75" i="10"/>
  <c r="H76" i="10"/>
  <c r="I76" i="10"/>
  <c r="H77" i="10"/>
  <c r="I77" i="10"/>
  <c r="H78" i="10"/>
  <c r="I78" i="10"/>
  <c r="H79" i="10"/>
  <c r="I79" i="10"/>
  <c r="C80" i="10"/>
  <c r="D80" i="10"/>
  <c r="E80" i="10"/>
  <c r="F80" i="10"/>
  <c r="H81" i="10"/>
  <c r="I81" i="10"/>
  <c r="H82" i="10"/>
  <c r="I82" i="10"/>
  <c r="H83" i="10"/>
  <c r="I83" i="10"/>
  <c r="C84" i="10"/>
  <c r="D84" i="10"/>
  <c r="E84" i="10"/>
  <c r="F84" i="10"/>
  <c r="H85" i="10"/>
  <c r="I85" i="10"/>
  <c r="C86" i="10"/>
  <c r="D86" i="10"/>
  <c r="E86" i="10"/>
  <c r="F86" i="10"/>
  <c r="H87" i="10"/>
  <c r="I87" i="10"/>
  <c r="H88" i="10"/>
  <c r="I88" i="10"/>
  <c r="H89" i="10"/>
  <c r="I89" i="10"/>
  <c r="I84" i="10" l="1"/>
  <c r="H72" i="10"/>
  <c r="H69" i="10"/>
  <c r="H63" i="10"/>
  <c r="I60" i="10"/>
  <c r="I56" i="10"/>
  <c r="I34" i="10"/>
  <c r="H32" i="10"/>
  <c r="H25" i="10"/>
  <c r="I12" i="10"/>
  <c r="H60" i="10"/>
  <c r="H56" i="10"/>
  <c r="H34" i="10"/>
  <c r="I32" i="10"/>
  <c r="H80" i="10"/>
  <c r="I86" i="10"/>
  <c r="I80" i="10"/>
  <c r="I72" i="10"/>
  <c r="H86" i="10"/>
  <c r="H84" i="10"/>
  <c r="D11" i="10"/>
  <c r="C11" i="10"/>
  <c r="H67" i="10"/>
  <c r="H27" i="10"/>
  <c r="E11" i="10"/>
  <c r="M100" i="13"/>
  <c r="L100" i="13"/>
  <c r="L130" i="13"/>
  <c r="M130" i="13"/>
  <c r="J11" i="13"/>
  <c r="L141" i="13"/>
  <c r="M141" i="13"/>
  <c r="H11" i="11"/>
  <c r="I11" i="11"/>
  <c r="I69" i="10"/>
  <c r="H12" i="10"/>
  <c r="F11" i="10"/>
  <c r="I67" i="10"/>
  <c r="I63" i="10"/>
  <c r="I27" i="10"/>
  <c r="I25" i="10"/>
  <c r="C12" i="9"/>
  <c r="D12" i="9"/>
  <c r="E12" i="9"/>
  <c r="F12" i="9"/>
  <c r="H13" i="9"/>
  <c r="I13" i="9"/>
  <c r="H14" i="9"/>
  <c r="I14" i="9"/>
  <c r="H15" i="9"/>
  <c r="I15" i="9"/>
  <c r="H16" i="9"/>
  <c r="I16" i="9"/>
  <c r="C17" i="9"/>
  <c r="D17" i="9"/>
  <c r="E17" i="9"/>
  <c r="F17" i="9"/>
  <c r="G17" i="9"/>
  <c r="H18" i="9"/>
  <c r="I18" i="9"/>
  <c r="C19" i="9"/>
  <c r="D19" i="9"/>
  <c r="E19" i="9"/>
  <c r="F19" i="9"/>
  <c r="G19" i="9"/>
  <c r="I19" i="9"/>
  <c r="H20" i="9"/>
  <c r="I20" i="9"/>
  <c r="C21" i="9"/>
  <c r="D21" i="9"/>
  <c r="E21" i="9"/>
  <c r="F21" i="9"/>
  <c r="I21" i="9"/>
  <c r="H22" i="9"/>
  <c r="I22" i="9"/>
  <c r="H23" i="9"/>
  <c r="I23" i="9"/>
  <c r="H24" i="9"/>
  <c r="I24" i="9"/>
  <c r="H25" i="9"/>
  <c r="I25" i="9"/>
  <c r="H26" i="9"/>
  <c r="I26" i="9"/>
  <c r="H27" i="9"/>
  <c r="I27" i="9"/>
  <c r="H28" i="9"/>
  <c r="I28" i="9"/>
  <c r="H29" i="9"/>
  <c r="I29" i="9"/>
  <c r="H30" i="9"/>
  <c r="I30" i="9"/>
  <c r="H31" i="9"/>
  <c r="I31" i="9"/>
  <c r="H32" i="9"/>
  <c r="I32" i="9"/>
  <c r="H33" i="9"/>
  <c r="I33" i="9"/>
  <c r="H34" i="9"/>
  <c r="I34" i="9"/>
  <c r="H35" i="9"/>
  <c r="I35" i="9"/>
  <c r="H36" i="9"/>
  <c r="I36" i="9"/>
  <c r="H37" i="9"/>
  <c r="I37" i="9"/>
  <c r="H38" i="9"/>
  <c r="I38" i="9"/>
  <c r="H39" i="9"/>
  <c r="I39" i="9"/>
  <c r="H40" i="9"/>
  <c r="I40" i="9"/>
  <c r="H41" i="9"/>
  <c r="I41" i="9"/>
  <c r="H42" i="9"/>
  <c r="I42" i="9"/>
  <c r="H43" i="9"/>
  <c r="I43" i="9"/>
  <c r="H44" i="9"/>
  <c r="I44" i="9"/>
  <c r="H46" i="9"/>
  <c r="I46" i="9"/>
  <c r="H47" i="9"/>
  <c r="I47" i="9"/>
  <c r="H48" i="9"/>
  <c r="I48" i="9"/>
  <c r="C49" i="9"/>
  <c r="D49" i="9"/>
  <c r="E49" i="9"/>
  <c r="F49" i="9"/>
  <c r="H50" i="9"/>
  <c r="I50" i="9"/>
  <c r="H51" i="9"/>
  <c r="I51" i="9"/>
  <c r="H52" i="9"/>
  <c r="I52" i="9"/>
  <c r="H53" i="9"/>
  <c r="I53" i="9"/>
  <c r="H54" i="9"/>
  <c r="I54" i="9"/>
  <c r="H55" i="9"/>
  <c r="I55" i="9"/>
  <c r="H56" i="9"/>
  <c r="I56" i="9"/>
  <c r="H57" i="9"/>
  <c r="I57" i="9"/>
  <c r="H58" i="9"/>
  <c r="I58" i="9"/>
  <c r="H59" i="9"/>
  <c r="I59" i="9"/>
  <c r="H60" i="9"/>
  <c r="I60" i="9"/>
  <c r="H61" i="9"/>
  <c r="I61" i="9"/>
  <c r="H62" i="9"/>
  <c r="I62" i="9"/>
  <c r="H63" i="9"/>
  <c r="I63" i="9"/>
  <c r="C64" i="9"/>
  <c r="D64" i="9"/>
  <c r="E64" i="9"/>
  <c r="F64" i="9"/>
  <c r="G64" i="9"/>
  <c r="H65" i="9"/>
  <c r="I65" i="9"/>
  <c r="C66" i="9"/>
  <c r="D66" i="9"/>
  <c r="E66" i="9"/>
  <c r="F66" i="9"/>
  <c r="H67" i="9"/>
  <c r="I67" i="9"/>
  <c r="H68" i="9"/>
  <c r="I68" i="9"/>
  <c r="H69" i="9"/>
  <c r="I69" i="9"/>
  <c r="H70" i="9"/>
  <c r="I70" i="9"/>
  <c r="C71" i="9"/>
  <c r="D71" i="9"/>
  <c r="E71" i="9"/>
  <c r="F71" i="9"/>
  <c r="H72" i="9"/>
  <c r="I72" i="9"/>
  <c r="C73" i="9"/>
  <c r="D73" i="9"/>
  <c r="E73" i="9"/>
  <c r="F73" i="9"/>
  <c r="H74" i="9"/>
  <c r="I74" i="9"/>
  <c r="H75" i="9"/>
  <c r="I75" i="9"/>
  <c r="H76" i="9"/>
  <c r="I76" i="9"/>
  <c r="C77" i="9"/>
  <c r="D77" i="9"/>
  <c r="E77" i="9"/>
  <c r="F77" i="9"/>
  <c r="H78" i="9"/>
  <c r="I78" i="9"/>
  <c r="C79" i="9"/>
  <c r="D79" i="9"/>
  <c r="E79" i="9"/>
  <c r="F79" i="9"/>
  <c r="H80" i="9"/>
  <c r="I80" i="9"/>
  <c r="H81" i="9"/>
  <c r="I81" i="9"/>
  <c r="H82" i="9"/>
  <c r="I82" i="9"/>
  <c r="H83" i="9"/>
  <c r="I83" i="9"/>
  <c r="H84" i="9"/>
  <c r="I84" i="9"/>
  <c r="H85" i="9"/>
  <c r="I85" i="9"/>
  <c r="H86" i="9"/>
  <c r="I86" i="9"/>
  <c r="H87" i="9"/>
  <c r="I87" i="9"/>
  <c r="H88" i="9"/>
  <c r="I88" i="9"/>
  <c r="H89" i="9"/>
  <c r="I89" i="9"/>
  <c r="C90" i="9"/>
  <c r="D90" i="9"/>
  <c r="E90" i="9"/>
  <c r="F90" i="9"/>
  <c r="H91" i="9"/>
  <c r="I91" i="9"/>
  <c r="H92" i="9"/>
  <c r="I92" i="9"/>
  <c r="H93" i="9"/>
  <c r="I93" i="9"/>
  <c r="H94" i="9"/>
  <c r="I94" i="9"/>
  <c r="H95" i="9"/>
  <c r="I95" i="9"/>
  <c r="H96" i="9"/>
  <c r="I96" i="9"/>
  <c r="H97" i="9"/>
  <c r="I97" i="9"/>
  <c r="H98" i="9"/>
  <c r="I98" i="9"/>
  <c r="H99" i="9"/>
  <c r="I99" i="9"/>
  <c r="H100" i="9"/>
  <c r="I100" i="9"/>
  <c r="C101" i="9"/>
  <c r="D101" i="9"/>
  <c r="E101" i="9"/>
  <c r="F101" i="9"/>
  <c r="H102" i="9"/>
  <c r="I102" i="9"/>
  <c r="C103" i="9"/>
  <c r="D103" i="9"/>
  <c r="E103" i="9"/>
  <c r="F103" i="9"/>
  <c r="G103" i="9"/>
  <c r="H103" i="9"/>
  <c r="H104" i="9"/>
  <c r="I104" i="9"/>
  <c r="C105" i="9"/>
  <c r="D105" i="9"/>
  <c r="E105" i="9"/>
  <c r="F105" i="9"/>
  <c r="H106" i="9"/>
  <c r="I106" i="9"/>
  <c r="C107" i="9"/>
  <c r="D107" i="9"/>
  <c r="E107" i="9"/>
  <c r="F107" i="9"/>
  <c r="H108" i="9"/>
  <c r="I108" i="9"/>
  <c r="H109" i="9"/>
  <c r="I109" i="9"/>
  <c r="H110" i="9"/>
  <c r="I110" i="9"/>
  <c r="H111" i="9"/>
  <c r="I111" i="9"/>
  <c r="C112" i="9"/>
  <c r="D112" i="9"/>
  <c r="E112" i="9"/>
  <c r="F112" i="9"/>
  <c r="H113" i="9"/>
  <c r="I113" i="9"/>
  <c r="H114" i="9"/>
  <c r="I114" i="9"/>
  <c r="H115" i="9"/>
  <c r="I115" i="9"/>
  <c r="H116" i="9"/>
  <c r="I116" i="9"/>
  <c r="C117" i="9"/>
  <c r="D117" i="9"/>
  <c r="E117" i="9"/>
  <c r="F117" i="9"/>
  <c r="H118" i="9"/>
  <c r="I118" i="9"/>
  <c r="H119" i="9"/>
  <c r="I119" i="9"/>
  <c r="H120" i="9"/>
  <c r="I120" i="9"/>
  <c r="I90" i="9" l="1"/>
  <c r="H21" i="9"/>
  <c r="I117" i="9"/>
  <c r="H117" i="9"/>
  <c r="I79" i="9"/>
  <c r="I64" i="9"/>
  <c r="H49" i="9"/>
  <c r="H19" i="9"/>
  <c r="H12" i="9"/>
  <c r="I105" i="9"/>
  <c r="I103" i="9"/>
  <c r="H77" i="9"/>
  <c r="H73" i="9"/>
  <c r="I66" i="9"/>
  <c r="I12" i="9"/>
  <c r="I107" i="9"/>
  <c r="H105" i="9"/>
  <c r="H101" i="9"/>
  <c r="H90" i="9"/>
  <c r="I77" i="9"/>
  <c r="I71" i="9"/>
  <c r="H107" i="9"/>
  <c r="H112" i="9"/>
  <c r="I73" i="9"/>
  <c r="H64" i="9"/>
  <c r="E11" i="9"/>
  <c r="H66" i="9"/>
  <c r="I101" i="9"/>
  <c r="H79" i="9"/>
  <c r="H71" i="9"/>
  <c r="H17" i="9"/>
  <c r="C11" i="9"/>
  <c r="L11" i="13"/>
  <c r="M11" i="13"/>
  <c r="H11" i="10"/>
  <c r="I11" i="10"/>
  <c r="F11" i="9"/>
  <c r="I17" i="9"/>
  <c r="I112" i="9"/>
  <c r="I49" i="9"/>
  <c r="D11" i="9"/>
  <c r="C12" i="8"/>
  <c r="D12" i="8"/>
  <c r="E12" i="8"/>
  <c r="F12" i="8"/>
  <c r="H13" i="8"/>
  <c r="I13" i="8"/>
  <c r="C14" i="8"/>
  <c r="D14" i="8"/>
  <c r="E14" i="8"/>
  <c r="F14" i="8"/>
  <c r="H15" i="8"/>
  <c r="I15" i="8"/>
  <c r="C16" i="8"/>
  <c r="D16" i="8"/>
  <c r="E16" i="8"/>
  <c r="F16" i="8"/>
  <c r="H17" i="8"/>
  <c r="I17" i="8"/>
  <c r="H18" i="8"/>
  <c r="I18" i="8"/>
  <c r="H19" i="8"/>
  <c r="I19" i="8"/>
  <c r="H20" i="8"/>
  <c r="I20" i="8"/>
  <c r="H21" i="8"/>
  <c r="I21" i="8"/>
  <c r="C22" i="8"/>
  <c r="D22" i="8"/>
  <c r="E22" i="8"/>
  <c r="F22" i="8"/>
  <c r="H23" i="8"/>
  <c r="I23" i="8"/>
  <c r="H24" i="8"/>
  <c r="I24" i="8"/>
  <c r="C25" i="8"/>
  <c r="D25" i="8"/>
  <c r="E25" i="8"/>
  <c r="F25" i="8"/>
  <c r="H26" i="8"/>
  <c r="I26" i="8"/>
  <c r="H27" i="8"/>
  <c r="I27" i="8"/>
  <c r="H28" i="8"/>
  <c r="I28" i="8"/>
  <c r="H29" i="8"/>
  <c r="I29" i="8"/>
  <c r="H30" i="8"/>
  <c r="I30" i="8"/>
  <c r="H31" i="8"/>
  <c r="I31" i="8"/>
  <c r="C32" i="8"/>
  <c r="D32" i="8"/>
  <c r="E32" i="8"/>
  <c r="F32" i="8"/>
  <c r="H33" i="8"/>
  <c r="I33" i="8"/>
  <c r="H34" i="8"/>
  <c r="I34" i="8"/>
  <c r="H35" i="8"/>
  <c r="I35" i="8"/>
  <c r="H36" i="8"/>
  <c r="I36" i="8"/>
  <c r="H37" i="8"/>
  <c r="I37" i="8"/>
  <c r="H38" i="8"/>
  <c r="I38" i="8"/>
  <c r="H39" i="8"/>
  <c r="I39" i="8"/>
  <c r="H40" i="8"/>
  <c r="I40" i="8"/>
  <c r="H41" i="8"/>
  <c r="I41" i="8"/>
  <c r="H42" i="8"/>
  <c r="I42" i="8"/>
  <c r="H43" i="8"/>
  <c r="I43" i="8"/>
  <c r="H44" i="8"/>
  <c r="I44" i="8"/>
  <c r="H45" i="8"/>
  <c r="I45" i="8"/>
  <c r="H46" i="8"/>
  <c r="I46" i="8"/>
  <c r="H47" i="8"/>
  <c r="I47" i="8"/>
  <c r="C48" i="8"/>
  <c r="D48" i="8"/>
  <c r="E48" i="8"/>
  <c r="F48" i="8"/>
  <c r="I48" i="8" s="1"/>
  <c r="H49" i="8"/>
  <c r="I49" i="8"/>
  <c r="H50" i="8"/>
  <c r="I50" i="8"/>
  <c r="H51" i="8"/>
  <c r="I51" i="8"/>
  <c r="H52" i="8"/>
  <c r="I52" i="8"/>
  <c r="H53" i="8"/>
  <c r="I53" i="8"/>
  <c r="H54" i="8"/>
  <c r="I54" i="8"/>
  <c r="H55" i="8"/>
  <c r="I55" i="8"/>
  <c r="H56" i="8"/>
  <c r="I56" i="8"/>
  <c r="H57" i="8"/>
  <c r="I57" i="8"/>
  <c r="H58" i="8"/>
  <c r="I58" i="8"/>
  <c r="H59" i="8"/>
  <c r="I59" i="8"/>
  <c r="H60" i="8"/>
  <c r="I60" i="8"/>
  <c r="H61" i="8"/>
  <c r="I61" i="8"/>
  <c r="H62" i="8"/>
  <c r="I62" i="8"/>
  <c r="H63" i="8"/>
  <c r="I63" i="8"/>
  <c r="H64" i="8"/>
  <c r="I64" i="8"/>
  <c r="H65" i="8"/>
  <c r="I65" i="8"/>
  <c r="H66" i="8"/>
  <c r="I66" i="8"/>
  <c r="H67" i="8"/>
  <c r="I67" i="8"/>
  <c r="H68" i="8"/>
  <c r="I68" i="8"/>
  <c r="H69" i="8"/>
  <c r="I69" i="8"/>
  <c r="H70" i="8"/>
  <c r="I70" i="8"/>
  <c r="H71" i="8"/>
  <c r="I71" i="8"/>
  <c r="H72" i="8"/>
  <c r="I72" i="8"/>
  <c r="H73" i="8"/>
  <c r="I73" i="8"/>
  <c r="H74" i="8"/>
  <c r="I74" i="8"/>
  <c r="H75" i="8"/>
  <c r="I75" i="8"/>
  <c r="C76" i="8"/>
  <c r="D76" i="8"/>
  <c r="E76" i="8"/>
  <c r="F76" i="8"/>
  <c r="H77" i="8"/>
  <c r="I77" i="8"/>
  <c r="C78" i="8"/>
  <c r="D78" i="8"/>
  <c r="E78" i="8"/>
  <c r="F78" i="8"/>
  <c r="H79" i="8"/>
  <c r="I79" i="8"/>
  <c r="H80" i="8"/>
  <c r="I80" i="8"/>
  <c r="C81" i="8"/>
  <c r="D81" i="8"/>
  <c r="E81" i="8"/>
  <c r="F81" i="8"/>
  <c r="H82" i="8"/>
  <c r="I82" i="8"/>
  <c r="C83" i="8"/>
  <c r="D83" i="8"/>
  <c r="E83" i="8"/>
  <c r="F83" i="8"/>
  <c r="H84" i="8"/>
  <c r="I84" i="8"/>
  <c r="H85" i="8"/>
  <c r="I85" i="8"/>
  <c r="H86" i="8"/>
  <c r="I86" i="8"/>
  <c r="H87" i="8"/>
  <c r="I87" i="8"/>
  <c r="C88" i="8"/>
  <c r="D88" i="8"/>
  <c r="E88" i="8"/>
  <c r="F88" i="8"/>
  <c r="H89" i="8"/>
  <c r="I89" i="8"/>
  <c r="C90" i="8"/>
  <c r="D90" i="8"/>
  <c r="E90" i="8"/>
  <c r="F90" i="8"/>
  <c r="H91" i="8"/>
  <c r="I91" i="8"/>
  <c r="C92" i="8"/>
  <c r="D92" i="8"/>
  <c r="E92" i="8"/>
  <c r="F92" i="8"/>
  <c r="I92" i="8"/>
  <c r="H93" i="8"/>
  <c r="I93" i="8"/>
  <c r="H94" i="8"/>
  <c r="I94" i="8"/>
  <c r="H95" i="8"/>
  <c r="I95" i="8"/>
  <c r="H96" i="8"/>
  <c r="I96" i="8"/>
  <c r="H97" i="8"/>
  <c r="I97" i="8"/>
  <c r="H98" i="8"/>
  <c r="I98" i="8"/>
  <c r="H99" i="8"/>
  <c r="I99" i="8"/>
  <c r="H100" i="8"/>
  <c r="I100" i="8"/>
  <c r="H101" i="8"/>
  <c r="I101" i="8"/>
  <c r="H102" i="8"/>
  <c r="I102" i="8"/>
  <c r="H103" i="8"/>
  <c r="I103" i="8"/>
  <c r="H104" i="8"/>
  <c r="I104" i="8"/>
  <c r="H105" i="8"/>
  <c r="I105" i="8"/>
  <c r="H106" i="8"/>
  <c r="I106" i="8"/>
  <c r="H107" i="8"/>
  <c r="I107" i="8"/>
  <c r="H108" i="8"/>
  <c r="I108" i="8"/>
  <c r="H109" i="8"/>
  <c r="I109" i="8"/>
  <c r="H110" i="8"/>
  <c r="I110" i="8"/>
  <c r="H111" i="8"/>
  <c r="I111" i="8"/>
  <c r="H112" i="8"/>
  <c r="I112" i="8"/>
  <c r="H113" i="8"/>
  <c r="I113" i="8"/>
  <c r="H114" i="8"/>
  <c r="I114" i="8"/>
  <c r="H115" i="8"/>
  <c r="I115" i="8"/>
  <c r="H116" i="8"/>
  <c r="I116" i="8"/>
  <c r="H117" i="8"/>
  <c r="I117" i="8"/>
  <c r="H118" i="8"/>
  <c r="I118" i="8"/>
  <c r="H119" i="8"/>
  <c r="I119" i="8"/>
  <c r="H120" i="8"/>
  <c r="I120" i="8"/>
  <c r="C121" i="8"/>
  <c r="D121" i="8"/>
  <c r="E121" i="8"/>
  <c r="F121" i="8"/>
  <c r="H122" i="8"/>
  <c r="I122" i="8"/>
  <c r="C123" i="8"/>
  <c r="D123" i="8"/>
  <c r="E123" i="8"/>
  <c r="F123" i="8"/>
  <c r="H124" i="8"/>
  <c r="I124" i="8"/>
  <c r="C125" i="8"/>
  <c r="D125" i="8"/>
  <c r="E125" i="8"/>
  <c r="F125" i="8"/>
  <c r="H126" i="8"/>
  <c r="I126" i="8"/>
  <c r="I90" i="8" l="1"/>
  <c r="H125" i="8"/>
  <c r="H88" i="8"/>
  <c r="I76" i="8"/>
  <c r="H121" i="8"/>
  <c r="H90" i="8"/>
  <c r="H32" i="8"/>
  <c r="H25" i="8"/>
  <c r="I22" i="8"/>
  <c r="I78" i="8"/>
  <c r="I14" i="8"/>
  <c r="H83" i="8"/>
  <c r="H48" i="8"/>
  <c r="I16" i="8"/>
  <c r="H14" i="8"/>
  <c r="I12" i="8"/>
  <c r="H92" i="8"/>
  <c r="H123" i="8"/>
  <c r="I88" i="8"/>
  <c r="H78" i="8"/>
  <c r="I32" i="8"/>
  <c r="H22" i="8"/>
  <c r="E11" i="8"/>
  <c r="D11" i="8"/>
  <c r="C11" i="8"/>
  <c r="H81" i="8"/>
  <c r="H76" i="8"/>
  <c r="H16" i="8"/>
  <c r="H11" i="9"/>
  <c r="I11" i="9"/>
  <c r="F11" i="8"/>
  <c r="H12" i="8"/>
  <c r="I125" i="8"/>
  <c r="I123" i="8"/>
  <c r="I121" i="8"/>
  <c r="I83" i="8"/>
  <c r="I81" i="8"/>
  <c r="I25" i="8"/>
  <c r="C12" i="7"/>
  <c r="D12" i="7"/>
  <c r="E12" i="7"/>
  <c r="F12" i="7"/>
  <c r="H13" i="7"/>
  <c r="I13" i="7"/>
  <c r="C14" i="7"/>
  <c r="D14" i="7"/>
  <c r="E14" i="7"/>
  <c r="F14" i="7"/>
  <c r="H15" i="7"/>
  <c r="I15" i="7"/>
  <c r="C16" i="7"/>
  <c r="D16" i="7"/>
  <c r="E16" i="7"/>
  <c r="F16" i="7"/>
  <c r="H17" i="7"/>
  <c r="I17" i="7"/>
  <c r="C19" i="7"/>
  <c r="D19" i="7"/>
  <c r="E19" i="7"/>
  <c r="F19" i="7"/>
  <c r="H20" i="7"/>
  <c r="I20" i="7"/>
  <c r="H21" i="7"/>
  <c r="I21" i="7"/>
  <c r="H22" i="7"/>
  <c r="I22" i="7"/>
  <c r="H23" i="7"/>
  <c r="I23" i="7"/>
  <c r="C24" i="7"/>
  <c r="D24" i="7"/>
  <c r="E24" i="7"/>
  <c r="F24" i="7"/>
  <c r="H25" i="7"/>
  <c r="I25" i="7"/>
  <c r="H26" i="7"/>
  <c r="I26" i="7"/>
  <c r="H27" i="7"/>
  <c r="I27" i="7"/>
  <c r="H28" i="7"/>
  <c r="I28" i="7"/>
  <c r="H29" i="7"/>
  <c r="I29" i="7"/>
  <c r="H30" i="7"/>
  <c r="I30" i="7"/>
  <c r="H31" i="7"/>
  <c r="I31" i="7"/>
  <c r="H32" i="7"/>
  <c r="I32" i="7"/>
  <c r="H33" i="7"/>
  <c r="I33" i="7"/>
  <c r="H34" i="7"/>
  <c r="I34" i="7"/>
  <c r="H35" i="7"/>
  <c r="I35" i="7"/>
  <c r="H36" i="7"/>
  <c r="I36" i="7"/>
  <c r="C37" i="7"/>
  <c r="D37" i="7"/>
  <c r="E37" i="7"/>
  <c r="F37" i="7"/>
  <c r="H38" i="7"/>
  <c r="I38" i="7"/>
  <c r="H39" i="7"/>
  <c r="I39" i="7"/>
  <c r="H40" i="7"/>
  <c r="I40" i="7"/>
  <c r="H41" i="7"/>
  <c r="I41" i="7"/>
  <c r="H42" i="7"/>
  <c r="I42" i="7"/>
  <c r="H43" i="7"/>
  <c r="I43" i="7"/>
  <c r="H44" i="7"/>
  <c r="I44" i="7"/>
  <c r="H45" i="7"/>
  <c r="I45" i="7"/>
  <c r="H46" i="7"/>
  <c r="I46" i="7"/>
  <c r="H47" i="7"/>
  <c r="I47" i="7"/>
  <c r="H48" i="7"/>
  <c r="I48" i="7"/>
  <c r="H49" i="7"/>
  <c r="I49" i="7"/>
  <c r="H50" i="7"/>
  <c r="I50" i="7"/>
  <c r="C51" i="7"/>
  <c r="D51" i="7"/>
  <c r="E51" i="7"/>
  <c r="F51" i="7"/>
  <c r="H52" i="7"/>
  <c r="I52" i="7"/>
  <c r="H53" i="7"/>
  <c r="I53" i="7"/>
  <c r="C54" i="7"/>
  <c r="D54" i="7"/>
  <c r="E54" i="7"/>
  <c r="F54" i="7"/>
  <c r="H55" i="7"/>
  <c r="I55" i="7"/>
  <c r="H56" i="7"/>
  <c r="I56" i="7"/>
  <c r="C57" i="7"/>
  <c r="D57" i="7"/>
  <c r="E57" i="7"/>
  <c r="F57" i="7"/>
  <c r="H58" i="7"/>
  <c r="I58" i="7"/>
  <c r="C59" i="7"/>
  <c r="D59" i="7"/>
  <c r="E59" i="7"/>
  <c r="F59" i="7"/>
  <c r="H60" i="7"/>
  <c r="I60" i="7"/>
  <c r="C61" i="7"/>
  <c r="D61" i="7"/>
  <c r="E61" i="7"/>
  <c r="F61" i="7"/>
  <c r="H62" i="7"/>
  <c r="I62" i="7"/>
  <c r="C63" i="7"/>
  <c r="D63" i="7"/>
  <c r="E63" i="7"/>
  <c r="F63" i="7"/>
  <c r="H64" i="7"/>
  <c r="I64" i="7"/>
  <c r="H65" i="7"/>
  <c r="I65" i="7"/>
  <c r="H66" i="7"/>
  <c r="I66" i="7"/>
  <c r="C67" i="7"/>
  <c r="D67" i="7"/>
  <c r="E67" i="7"/>
  <c r="F67" i="7"/>
  <c r="H68" i="7"/>
  <c r="I68" i="7"/>
  <c r="C70" i="7"/>
  <c r="D70" i="7"/>
  <c r="E70" i="7"/>
  <c r="F70" i="7"/>
  <c r="H71" i="7"/>
  <c r="I71" i="7"/>
  <c r="H72" i="7"/>
  <c r="I72" i="7"/>
  <c r="H73" i="7"/>
  <c r="I73" i="7"/>
  <c r="H74" i="7"/>
  <c r="I74" i="7"/>
  <c r="H75" i="7"/>
  <c r="I75" i="7"/>
  <c r="H76" i="7"/>
  <c r="I76" i="7"/>
  <c r="C77" i="7"/>
  <c r="D77" i="7"/>
  <c r="E77" i="7"/>
  <c r="F77" i="7"/>
  <c r="H78" i="7"/>
  <c r="I78" i="7"/>
  <c r="H79" i="7"/>
  <c r="I79" i="7"/>
  <c r="C80" i="7"/>
  <c r="D80" i="7"/>
  <c r="E80" i="7"/>
  <c r="F80" i="7"/>
  <c r="H81" i="7"/>
  <c r="I81" i="7"/>
  <c r="C82" i="7"/>
  <c r="D82" i="7"/>
  <c r="E82" i="7"/>
  <c r="F82" i="7"/>
  <c r="H83" i="7"/>
  <c r="I83" i="7"/>
  <c r="C84" i="7"/>
  <c r="D84" i="7"/>
  <c r="E84" i="7"/>
  <c r="F84" i="7"/>
  <c r="H85" i="7"/>
  <c r="I85" i="7"/>
  <c r="C86" i="7"/>
  <c r="D86" i="7"/>
  <c r="E86" i="7"/>
  <c r="F86" i="7"/>
  <c r="H87" i="7"/>
  <c r="I87" i="7"/>
  <c r="H88" i="7"/>
  <c r="I88" i="7"/>
  <c r="C89" i="7"/>
  <c r="D89" i="7"/>
  <c r="E89" i="7"/>
  <c r="F89" i="7"/>
  <c r="H90" i="7"/>
  <c r="I90" i="7"/>
  <c r="H91" i="7"/>
  <c r="I91" i="7"/>
  <c r="I80" i="7" l="1"/>
  <c r="I70" i="7"/>
  <c r="I24" i="7"/>
  <c r="H37" i="7"/>
  <c r="I16" i="7"/>
  <c r="H89" i="7"/>
  <c r="H86" i="7"/>
  <c r="I82" i="7"/>
  <c r="H14" i="7"/>
  <c r="H67" i="7"/>
  <c r="H61" i="7"/>
  <c r="H57" i="7"/>
  <c r="H84" i="7"/>
  <c r="I54" i="7"/>
  <c r="H16" i="7"/>
  <c r="I84" i="7"/>
  <c r="I12" i="7"/>
  <c r="I86" i="7"/>
  <c r="E69" i="7"/>
  <c r="C18" i="7"/>
  <c r="C69" i="7"/>
  <c r="D69" i="7"/>
  <c r="H24" i="7"/>
  <c r="H19" i="7"/>
  <c r="H80" i="7"/>
  <c r="H77" i="7"/>
  <c r="H54" i="7"/>
  <c r="H51" i="7"/>
  <c r="E18" i="7"/>
  <c r="I14" i="7"/>
  <c r="H82" i="7"/>
  <c r="H70" i="7"/>
  <c r="H63" i="7"/>
  <c r="H59" i="7"/>
  <c r="D18" i="7"/>
  <c r="H11" i="8"/>
  <c r="I11" i="8"/>
  <c r="H12" i="7"/>
  <c r="I89" i="7"/>
  <c r="I77" i="7"/>
  <c r="I67" i="7"/>
  <c r="I63" i="7"/>
  <c r="I61" i="7"/>
  <c r="I59" i="7"/>
  <c r="I57" i="7"/>
  <c r="I51" i="7"/>
  <c r="I37" i="7"/>
  <c r="I19" i="7"/>
  <c r="F18" i="7"/>
  <c r="F69" i="7"/>
  <c r="C12" i="6"/>
  <c r="D12" i="6"/>
  <c r="E12" i="6"/>
  <c r="F12" i="6"/>
  <c r="I12" i="6"/>
  <c r="H13" i="6"/>
  <c r="I13" i="6"/>
  <c r="C14" i="6"/>
  <c r="D14" i="6"/>
  <c r="E14" i="6"/>
  <c r="F14" i="6"/>
  <c r="H15" i="6"/>
  <c r="I15" i="6"/>
  <c r="C16" i="6"/>
  <c r="D16" i="6"/>
  <c r="E16" i="6"/>
  <c r="F16" i="6"/>
  <c r="H17" i="6"/>
  <c r="I17" i="6"/>
  <c r="H18" i="6"/>
  <c r="I18" i="6"/>
  <c r="H19" i="6"/>
  <c r="I19" i="6"/>
  <c r="H20" i="6"/>
  <c r="I20" i="6"/>
  <c r="H21" i="6"/>
  <c r="I21" i="6"/>
  <c r="H22" i="6"/>
  <c r="I22" i="6"/>
  <c r="C23" i="6"/>
  <c r="D23" i="6"/>
  <c r="E23" i="6"/>
  <c r="F23" i="6"/>
  <c r="H24" i="6"/>
  <c r="I24" i="6"/>
  <c r="H25" i="6"/>
  <c r="I25" i="6"/>
  <c r="H26" i="6"/>
  <c r="I26" i="6"/>
  <c r="H27" i="6"/>
  <c r="I27" i="6"/>
  <c r="H28" i="6"/>
  <c r="I28" i="6"/>
  <c r="H29" i="6"/>
  <c r="I29" i="6"/>
  <c r="H30" i="6"/>
  <c r="I30" i="6"/>
  <c r="H31" i="6"/>
  <c r="I31" i="6"/>
  <c r="H32" i="6"/>
  <c r="I32" i="6"/>
  <c r="H33" i="6"/>
  <c r="I33" i="6"/>
  <c r="H34" i="6"/>
  <c r="I34" i="6"/>
  <c r="C35" i="6"/>
  <c r="D35" i="6"/>
  <c r="E35" i="6"/>
  <c r="F35" i="6"/>
  <c r="H36" i="6"/>
  <c r="I36" i="6"/>
  <c r="H37" i="6"/>
  <c r="I37" i="6"/>
  <c r="C38" i="6"/>
  <c r="D38" i="6"/>
  <c r="E38" i="6"/>
  <c r="F38" i="6"/>
  <c r="H39" i="6"/>
  <c r="I39" i="6"/>
  <c r="C40" i="6"/>
  <c r="D40" i="6"/>
  <c r="E40" i="6"/>
  <c r="F40" i="6"/>
  <c r="H41" i="6"/>
  <c r="I41" i="6"/>
  <c r="C42" i="6"/>
  <c r="D42" i="6"/>
  <c r="E42" i="6"/>
  <c r="F42" i="6"/>
  <c r="H43" i="6"/>
  <c r="I43" i="6"/>
  <c r="H44" i="6"/>
  <c r="I44" i="6"/>
  <c r="H45" i="6"/>
  <c r="I45" i="6"/>
  <c r="H46" i="6"/>
  <c r="I46" i="6"/>
  <c r="H47" i="6"/>
  <c r="I47" i="6"/>
  <c r="H48" i="6"/>
  <c r="I48" i="6"/>
  <c r="H49" i="6"/>
  <c r="I49" i="6"/>
  <c r="H50" i="6"/>
  <c r="I50" i="6"/>
  <c r="C51" i="6"/>
  <c r="D51" i="6"/>
  <c r="E51" i="6"/>
  <c r="F51" i="6"/>
  <c r="H52" i="6"/>
  <c r="I52" i="6"/>
  <c r="C53" i="6"/>
  <c r="D53" i="6"/>
  <c r="E53" i="6"/>
  <c r="F53" i="6"/>
  <c r="H54" i="6"/>
  <c r="I54" i="6"/>
  <c r="H55" i="6"/>
  <c r="I55" i="6"/>
  <c r="C56" i="6"/>
  <c r="D56" i="6"/>
  <c r="E56" i="6"/>
  <c r="F56" i="6"/>
  <c r="H57" i="6"/>
  <c r="I57" i="6"/>
  <c r="H58" i="6"/>
  <c r="I58" i="6"/>
  <c r="H59" i="6"/>
  <c r="I59" i="6"/>
  <c r="H60" i="6"/>
  <c r="I60" i="6"/>
  <c r="H61" i="6"/>
  <c r="I61" i="6"/>
  <c r="H62" i="6"/>
  <c r="I62" i="6"/>
  <c r="H63" i="6"/>
  <c r="I63" i="6"/>
  <c r="C64" i="6"/>
  <c r="D64" i="6"/>
  <c r="E64" i="6"/>
  <c r="F64" i="6"/>
  <c r="H65" i="6"/>
  <c r="I65" i="6"/>
  <c r="C66" i="6"/>
  <c r="D66" i="6"/>
  <c r="E66" i="6"/>
  <c r="F66" i="6"/>
  <c r="H67" i="6"/>
  <c r="I67" i="6"/>
  <c r="H64" i="6" l="1"/>
  <c r="H53" i="6"/>
  <c r="I51" i="6"/>
  <c r="H23" i="6"/>
  <c r="I35" i="6"/>
  <c r="I53" i="6"/>
  <c r="H51" i="6"/>
  <c r="H40" i="6"/>
  <c r="H35" i="6"/>
  <c r="I23" i="6"/>
  <c r="H16" i="6"/>
  <c r="E11" i="7"/>
  <c r="D11" i="7"/>
  <c r="C11" i="7"/>
  <c r="H66" i="6"/>
  <c r="I16" i="6"/>
  <c r="H14" i="6"/>
  <c r="E11" i="6"/>
  <c r="I14" i="6"/>
  <c r="D11" i="6"/>
  <c r="H56" i="6"/>
  <c r="H42" i="6"/>
  <c r="H38" i="6"/>
  <c r="C11" i="6"/>
  <c r="H69" i="7"/>
  <c r="I69" i="7"/>
  <c r="H18" i="7"/>
  <c r="F11" i="7"/>
  <c r="I18" i="7"/>
  <c r="I66" i="6"/>
  <c r="I64" i="6"/>
  <c r="I56" i="6"/>
  <c r="I42" i="6"/>
  <c r="I40" i="6"/>
  <c r="I38" i="6"/>
  <c r="F11" i="6"/>
  <c r="H12" i="6"/>
  <c r="H11" i="7" l="1"/>
  <c r="I11" i="7"/>
  <c r="H11" i="6"/>
  <c r="I11" i="6"/>
  <c r="F20" i="5"/>
  <c r="H22" i="5" l="1"/>
  <c r="I22" i="5"/>
  <c r="H23" i="5"/>
  <c r="I23" i="5"/>
  <c r="D20" i="5"/>
  <c r="E20" i="5"/>
  <c r="C20" i="5"/>
  <c r="I21" i="5"/>
  <c r="H21" i="5"/>
  <c r="I27" i="5"/>
  <c r="H27" i="5"/>
  <c r="F26" i="5"/>
  <c r="E26" i="5"/>
  <c r="D26" i="5"/>
  <c r="C26" i="5"/>
  <c r="I25" i="5"/>
  <c r="H25" i="5"/>
  <c r="F24" i="5"/>
  <c r="E24" i="5"/>
  <c r="D24" i="5"/>
  <c r="C24" i="5"/>
  <c r="I19" i="5"/>
  <c r="H19" i="5"/>
  <c r="F18" i="5"/>
  <c r="E18" i="5"/>
  <c r="D18" i="5"/>
  <c r="C18" i="5"/>
  <c r="I17" i="5"/>
  <c r="H17" i="5"/>
  <c r="F16" i="5"/>
  <c r="E16" i="5"/>
  <c r="D16" i="5"/>
  <c r="C16" i="5"/>
  <c r="I15" i="5"/>
  <c r="H15" i="5"/>
  <c r="F14" i="5"/>
  <c r="E14" i="5"/>
  <c r="D14" i="5"/>
  <c r="C14" i="5"/>
  <c r="I18" i="5" l="1"/>
  <c r="I24" i="5"/>
  <c r="H24" i="5"/>
  <c r="H14" i="5"/>
  <c r="I14" i="5"/>
  <c r="I26" i="5"/>
  <c r="H20" i="5"/>
  <c r="H18" i="5"/>
  <c r="I16" i="5"/>
  <c r="I20" i="5"/>
  <c r="H26" i="5"/>
  <c r="H16" i="5"/>
  <c r="C12" i="5" l="1"/>
  <c r="D12" i="5"/>
  <c r="E12" i="5"/>
  <c r="F12" i="5"/>
  <c r="H13" i="5"/>
  <c r="I13" i="5"/>
  <c r="D11" i="5" l="1"/>
  <c r="C11" i="5"/>
  <c r="F11" i="5"/>
  <c r="E11" i="5"/>
  <c r="I12" i="5"/>
  <c r="H12" i="5"/>
  <c r="H11" i="5" l="1"/>
  <c r="I11" i="5"/>
</calcChain>
</file>

<file path=xl/sharedStrings.xml><?xml version="1.0" encoding="utf-8"?>
<sst xmlns="http://schemas.openxmlformats.org/spreadsheetml/2006/main" count="1201" uniqueCount="627">
  <si>
    <t>Ramo</t>
  </si>
  <si>
    <t>Avance en el ejercicio del presupuesto</t>
  </si>
  <si>
    <t>Porcentaje de avance</t>
  </si>
  <si>
    <t>Aprobado 
anual</t>
  </si>
  <si>
    <t>Autorizado al periodo</t>
  </si>
  <si>
    <t>(a)</t>
  </si>
  <si>
    <t>(b)</t>
  </si>
  <si>
    <t>(c)</t>
  </si>
  <si>
    <t>(d)</t>
  </si>
  <si>
    <t>(d)/(b)*100</t>
  </si>
  <si>
    <t>(d)/(c)*100</t>
  </si>
  <si>
    <t>Fuente: Dependencias y entidades de la Administración Pública Federal.</t>
  </si>
  <si>
    <t>n.a.: No aplica.</t>
  </si>
  <si>
    <t>Nota: Las sumas parciales pueden no coincidir con el total, así como los cálculos porcentuales, debido al redondeo de las cifras.</t>
  </si>
  <si>
    <t>Informes Sobre la Situación Económica, las Finanzas Públicas y la Deuda Pública, Anexos</t>
  </si>
  <si>
    <t>Autorizado 
anual</t>
  </si>
  <si>
    <t>Autorizado al 
periodo</t>
  </si>
  <si>
    <t>Total</t>
  </si>
  <si>
    <t xml:space="preserve">1/ De acuerdo con la Ley General de Contabilidad Gubernamental, corresponde al momento contable del gasto que refleja la cancelación total o parcial de las obligaciones de pago, que se concreta mediante el desembolso de efectivo o cualquier otro medio de pago. </t>
  </si>
  <si>
    <r>
      <t xml:space="preserve">Gasto pagado </t>
    </r>
    <r>
      <rPr>
        <b/>
        <vertAlign val="superscript"/>
        <sz val="8"/>
        <color indexed="9"/>
        <rFont val="Montserrat"/>
      </rPr>
      <t>1/</t>
    </r>
  </si>
  <si>
    <t>04 Gobernación</t>
  </si>
  <si>
    <t>Dirección General de Recursos Materiales y Servicios Generales</t>
  </si>
  <si>
    <t>Dirección General de Fibras Naturales y Biocombustibles</t>
  </si>
  <si>
    <t>12 Salud</t>
  </si>
  <si>
    <t>Dirección General de Desarrollo de la Infraestructura Física</t>
  </si>
  <si>
    <t>16 Medio Ambiente y Recursos Naturales</t>
  </si>
  <si>
    <t>Procuraduría Federal de Protección al Ambiente</t>
  </si>
  <si>
    <t>18 Energía</t>
  </si>
  <si>
    <t>Secretaría de Energía</t>
  </si>
  <si>
    <t>Comisión Nacional para el Uso Eficiente de la Energía</t>
  </si>
  <si>
    <t>Instituto Nacional de Electricidad y Energías Limpias</t>
  </si>
  <si>
    <t>Pemex-Exploración y Producción</t>
  </si>
  <si>
    <t>08 Agricultura y Desarrollo Rural</t>
  </si>
  <si>
    <t>Unidad Responsable</t>
  </si>
  <si>
    <t>2/ Incluye la Inversión Financiada de los Proyectos de Infraestructura Productiva de Largo Plazo.</t>
  </si>
  <si>
    <t>Segundo Trimestre de 2019</t>
  </si>
  <si>
    <r>
      <rPr>
        <sz val="9"/>
        <color theme="1"/>
        <rFont val="Montserrat Bold"/>
      </rPr>
      <t>ANEXO</t>
    </r>
    <r>
      <rPr>
        <sz val="9"/>
        <color rgb="FFFF0000"/>
        <rFont val="Montserrat Bold"/>
      </rPr>
      <t xml:space="preserve"> </t>
    </r>
    <r>
      <rPr>
        <sz val="9"/>
        <rFont val="Montserrat Bold"/>
      </rPr>
      <t>15</t>
    </r>
    <r>
      <rPr>
        <sz val="9"/>
        <color theme="1"/>
        <rFont val="Montserrat Bold"/>
      </rPr>
      <t xml:space="preserve"> DEL DPEF 2019
</t>
    </r>
    <r>
      <rPr>
        <b/>
        <sz val="9"/>
        <rFont val="Montserrat Bold"/>
      </rPr>
      <t>ESTRATEGIA DE TRANSICIÓN PARA PROMOVER EL USO DE TECNOLOGÍAS Y COMBUSTIBLES MÁS LIMPIOS</t>
    </r>
    <r>
      <rPr>
        <sz val="9"/>
        <color theme="1"/>
        <rFont val="Montserrat Bold"/>
      </rPr>
      <t xml:space="preserve">
Enero-junio</t>
    </r>
    <r>
      <rPr>
        <sz val="9"/>
        <color theme="1"/>
        <rFont val="Montserrat"/>
      </rPr>
      <t xml:space="preserve">
(Pesos)</t>
    </r>
  </si>
  <si>
    <t>Enero - junio</t>
  </si>
  <si>
    <t>3/  Este programa fue sustituido por el Programa de Apoyo para el Bienestar de las Niñas y Niños, Hijos de Madres Trabajadoras, que en sus reglas de operación para el ejercicio fiscal 2019, no fue incluido el Componente asistencial en el que participaba el Sistema Nacional para el Desarrollo Integral de la Familia (SNDIF), por lo que este último está en proceso de transferir los recursos a otros programas, a fin de que coadyuve al cumplimiento de las metas del SNDIF.</t>
  </si>
  <si>
    <t>2/  El  avance en el gasto pagado al segundo trimestre es menor al  presupuesto autorizado al periodo, debido a que la mayoría de las dependencias y entidades reprogramaron actividades para el  Segundo Semestre de  2019. Lo anterior, toda vez que, tanto los contratos como los convenios necesarios para la distribucion de los recursos se encuentran en proceso de formalización.</t>
  </si>
  <si>
    <t>Atención a Personas con Discapacidad</t>
  </si>
  <si>
    <t>51 Instituto de Seguridad y Servicios Sociales de los Trabajadores del Estado</t>
  </si>
  <si>
    <t>Educación y cultura indígena</t>
  </si>
  <si>
    <t>48 Cultura</t>
  </si>
  <si>
    <t>Programa de Apoyo a la Educación Indígena</t>
  </si>
  <si>
    <t>Programa para el Mejoramiento de la Producción y la Productividad Indígena</t>
  </si>
  <si>
    <t>Programa de Infraestructura Indígena</t>
  </si>
  <si>
    <t>Programa de Derechos Indígenas</t>
  </si>
  <si>
    <t>Planeación y Articulación de la Acción Pública hacia los Pueblos Indígenas</t>
  </si>
  <si>
    <t>Actividades de apoyo administrativo</t>
  </si>
  <si>
    <t>Actividades de apoyo a la función pública y buen gobierno</t>
  </si>
  <si>
    <t>47 Entidades no Sectorizadas</t>
  </si>
  <si>
    <t>Atender asuntos relativos a la aplicación del Mecanismo Independiente de Monitoreo Nacional de la Convención sobre los Derechos de las Personas con Discapacidad</t>
  </si>
  <si>
    <t>Atender asuntos relacionados con víctimas del delito y de violaciones a derechos humanos</t>
  </si>
  <si>
    <t>35 Comisión Nacional de los Derechos Humanos</t>
  </si>
  <si>
    <t>Fondo para la Accesibilidad en el Transporte Público para las Personas con Discapacidad</t>
  </si>
  <si>
    <t>23 Provisiones Salariales y Económicas</t>
  </si>
  <si>
    <t>Servicios a grupos con necesidades especiales</t>
  </si>
  <si>
    <t>Programa de Apoyo para el Bienestar de las Niñas y Niños, Hijos de Madres Trabajadoras</t>
  </si>
  <si>
    <t>Programa de Coinversión Social</t>
  </si>
  <si>
    <t>Programa de Apoyo a las Instancias de Mujeres en las Entidades Federativas (PAIMEF)</t>
  </si>
  <si>
    <t>Pensión para el Bienestar de las Personas con Discapacidad Permanente</t>
  </si>
  <si>
    <t>Pensión para el Bienestar de las Personas Adultas Mayores</t>
  </si>
  <si>
    <t>Desarrollo integral de las personas con discapacidad</t>
  </si>
  <si>
    <t>Articulación de Políticas Integrales de Juventud</t>
  </si>
  <si>
    <t>20 Bienestar</t>
  </si>
  <si>
    <t>Programa IMSS-PROSPERA</t>
  </si>
  <si>
    <t>19 Aportaciones a Seguridad Social</t>
  </si>
  <si>
    <t>Programa Nacional de Reconstrucción</t>
  </si>
  <si>
    <t>15 Desarrollo Agrario, Territorial y Urbano</t>
  </si>
  <si>
    <t>Jóvenes Construyendo el Futuro</t>
  </si>
  <si>
    <t>Ejecución de los programas y acciones de la Política Laboral</t>
  </si>
  <si>
    <t xml:space="preserve">14 Trabajo y Previsión Social </t>
  </si>
  <si>
    <t>Servicios de asistencia social integral</t>
  </si>
  <si>
    <t>Seguro Médico Siglo XXI</t>
  </si>
  <si>
    <t>Salud materna, sexual y reproductiva</t>
  </si>
  <si>
    <r>
      <t xml:space="preserve">Programa de estancias infantiles para apoyar a madres trabajadoras </t>
    </r>
    <r>
      <rPr>
        <vertAlign val="superscript"/>
        <sz val="8"/>
        <rFont val="Montserrat"/>
      </rPr>
      <t>3/</t>
    </r>
  </si>
  <si>
    <t>Programa de Atención a Personas con Discapacidad</t>
  </si>
  <si>
    <t>Prevención y atención de VIH/SIDA y otras ITS</t>
  </si>
  <si>
    <t>Investigación y desarrollo tecnológico en salud</t>
  </si>
  <si>
    <t>Instituto Nacional de Rehabilitación Luis Guillermo Ibarra Ibarra</t>
  </si>
  <si>
    <t>Formación y capacitación de recursos humanos para la salud</t>
  </si>
  <si>
    <t>Asistencia social y protección del paciente</t>
  </si>
  <si>
    <t xml:space="preserve">12 Salud </t>
  </si>
  <si>
    <t>Programa para la Inclusión y la Equidad Educativa</t>
  </si>
  <si>
    <t>Programa Nacional de Convivencia Escolar</t>
  </si>
  <si>
    <t xml:space="preserve">Programa Nacional de Becas </t>
  </si>
  <si>
    <t>Apoyos a centros y organizaciones de educación</t>
  </si>
  <si>
    <t xml:space="preserve">11 Educación Pública  </t>
  </si>
  <si>
    <t>Atención, protección, servicios y asistencia consulares</t>
  </si>
  <si>
    <t>5 Relaciones Exteriores</t>
  </si>
  <si>
    <t>Consejo Nacional para Prevenir la Discriminación</t>
  </si>
  <si>
    <t>4 Gobernación</t>
  </si>
  <si>
    <t xml:space="preserve">Autorizado al periodo </t>
  </si>
  <si>
    <t xml:space="preserve">Autorizado 
anual </t>
  </si>
  <si>
    <t xml:space="preserve">Porcentaje de avance </t>
  </si>
  <si>
    <t>2/ La variación existente en el segundo trimestre del presente año, con respecto al primer trimestre, está asociada a los reintegros aplicados por la Coordinación Nacional de Becas para el Bienestar Benito Juárez, cuyos apoyos no fueron reclamados por los beneficiarios. En virtud de lo anterior, los recursos fueron reintegrados a la Secretaría de Bienestar.</t>
  </si>
  <si>
    <t>Atención a la Salud</t>
  </si>
  <si>
    <t>Prevención y Control de Enfermedades</t>
  </si>
  <si>
    <t>Instituto de Seguridad y Servicios Sociales de los Trabajadores del Estado</t>
  </si>
  <si>
    <t>Atención a la Salud</t>
  </si>
  <si>
    <t>Prevención y control de enfermedades</t>
  </si>
  <si>
    <t>Instituto Mexicano del Seguro Social</t>
  </si>
  <si>
    <t>Programa Nacional de Becas</t>
  </si>
  <si>
    <t>FAM Infraestructura Educativa Media Superior y Superior</t>
  </si>
  <si>
    <t>Educación Superior</t>
  </si>
  <si>
    <t>FAETA Educación Tecnológica</t>
  </si>
  <si>
    <t>Educación Media Superior</t>
  </si>
  <si>
    <t>FAETA Educación de Adultos</t>
  </si>
  <si>
    <t>FAM Infraestructura Educativa Básica</t>
  </si>
  <si>
    <t>FONE Fondo de Compensación</t>
  </si>
  <si>
    <t>FONE Gasto de Operación</t>
  </si>
  <si>
    <t>FONE Otros de Gasto Corriente</t>
  </si>
  <si>
    <t>FONE Servicios Personales</t>
  </si>
  <si>
    <t>Educación Básica</t>
  </si>
  <si>
    <t>33 Aportaciones Federales para Entidades Federativas y Municipios</t>
  </si>
  <si>
    <t>Servicios de educación normal en el D.F.</t>
  </si>
  <si>
    <t>25 Previsiones y Aportaciones para los Sistemas de Educación Básica, Normal, Tecnológica y de Adultos</t>
  </si>
  <si>
    <r>
      <t>PROSPERA Programa de Inclusión Social</t>
    </r>
    <r>
      <rPr>
        <vertAlign val="superscript"/>
        <sz val="11"/>
        <color theme="1"/>
        <rFont val="Calibri"/>
        <family val="2"/>
        <scheme val="minor"/>
      </rPr>
      <t xml:space="preserve"> 2_/</t>
    </r>
  </si>
  <si>
    <t>Programa de Fomento a la Economía Social</t>
  </si>
  <si>
    <t>Instituto Mexicano de la Juventud</t>
  </si>
  <si>
    <r>
      <t>20 Bienestar</t>
    </r>
    <r>
      <rPr>
        <b/>
        <vertAlign val="superscript"/>
        <sz val="11"/>
        <color theme="1"/>
        <rFont val="Calibri"/>
        <family val="2"/>
        <scheme val="minor"/>
      </rPr>
      <t xml:space="preserve"> </t>
    </r>
  </si>
  <si>
    <t>Seguro de Enfermedad y Maternidad</t>
  </si>
  <si>
    <t>Planeación, Dirección y Evaluación Ambiental</t>
  </si>
  <si>
    <t>Sistema Educativo naval y programa de becas</t>
  </si>
  <si>
    <t>13 Marina</t>
  </si>
  <si>
    <t>Prevención y atención contra las adicciones</t>
  </si>
  <si>
    <t>Subsidios para organismos descentralizados estatales</t>
  </si>
  <si>
    <t>Posgrado</t>
  </si>
  <si>
    <t>Universidades para el Bienestar Benito Juárez García</t>
  </si>
  <si>
    <t>Carrera Docente en UPES</t>
  </si>
  <si>
    <t>Fortalecimiento de la Calidad Educativa</t>
  </si>
  <si>
    <t>Programa para el Desarrollo Profesional Docente</t>
  </si>
  <si>
    <t>Mantenimiento de infraestructura</t>
  </si>
  <si>
    <t>Proyectos de infraestructura social del sector educativo</t>
  </si>
  <si>
    <t>Investigación Científica y Desarrollo Tecnológico</t>
  </si>
  <si>
    <t>Servicios de Educación Superior y Posgrado</t>
  </si>
  <si>
    <t>Beca Universal para Estudiantes de Educación Media Superior Benito Juárez</t>
  </si>
  <si>
    <t>Expansión de la Educación Media Superior y Superior</t>
  </si>
  <si>
    <t>PROSPERA Programa de Inclusión Social</t>
  </si>
  <si>
    <t>Programa de infraestructura física educativa</t>
  </si>
  <si>
    <t>Servicios de Educación Media Superior</t>
  </si>
  <si>
    <t>Formación y certificación para el trabajo</t>
  </si>
  <si>
    <t>11 Educación Pública</t>
  </si>
  <si>
    <t>Fondo Nacional Emprendedor</t>
  </si>
  <si>
    <t>10 Economía</t>
  </si>
  <si>
    <t>Desarrollo Rural</t>
  </si>
  <si>
    <t>Sistema Educativo Militar</t>
  </si>
  <si>
    <t>07 Defensa Nacional</t>
  </si>
  <si>
    <r>
      <rPr>
        <sz val="9"/>
        <color theme="1"/>
        <rFont val="Montserrat Bold"/>
      </rPr>
      <t>ANEXO</t>
    </r>
    <r>
      <rPr>
        <sz val="9"/>
        <color rgb="FFFF0000"/>
        <rFont val="Montserrat Bold"/>
      </rPr>
      <t xml:space="preserve"> </t>
    </r>
    <r>
      <rPr>
        <sz val="9"/>
        <rFont val="Montserrat Bold"/>
      </rPr>
      <t>17</t>
    </r>
    <r>
      <rPr>
        <sz val="9"/>
        <color theme="1"/>
        <rFont val="Montserrat Bold"/>
      </rPr>
      <t xml:space="preserve"> DEL DPEF 2019
</t>
    </r>
    <r>
      <rPr>
        <b/>
        <sz val="9"/>
        <rFont val="Montserrat Bold"/>
      </rPr>
      <t>EROGCIONES PARA EL DESARROLLO DE LOS JÓVENES</t>
    </r>
    <r>
      <rPr>
        <sz val="9"/>
        <color theme="1"/>
        <rFont val="Montserrat Bold"/>
      </rPr>
      <t xml:space="preserve">
Enero-junio</t>
    </r>
    <r>
      <rPr>
        <sz val="9"/>
        <color theme="1"/>
        <rFont val="Montserrat"/>
      </rPr>
      <t xml:space="preserve">
(Pesos)</t>
    </r>
  </si>
  <si>
    <t>GYN Instituto de Seguridad y Servicios Sociales de los Trabajadores del Estado</t>
  </si>
  <si>
    <t>GYR Instituto Mexicano del Seguro Social</t>
  </si>
  <si>
    <t>Instituto Nacional de Antropología e Historia</t>
  </si>
  <si>
    <t>Centro de Investigación en Alimentación y Desarrollo, A.C.</t>
  </si>
  <si>
    <t>Centro de Investigación Científica y de Educación Superior de Ensenada, Baja California</t>
  </si>
  <si>
    <t>Centro de Ingeniería y Desarrollo Industrial</t>
  </si>
  <si>
    <t>Instituto Potosino de Investigación Científica y Tecnológica, A.C.</t>
  </si>
  <si>
    <t>Instituto Nacional de Astrofísica, Óptica y Electrónica</t>
  </si>
  <si>
    <t>Instituto de Investigaciones "Dr. José María Luis Mora"</t>
  </si>
  <si>
    <t>Instituto de Ecología, A.C.</t>
  </si>
  <si>
    <t>Fondo para el Desarrollo de Recursos Humanos</t>
  </si>
  <si>
    <t>INFOTEC Centro de Investigación e Innovación en Tecnologías de la Información y Comunicación</t>
  </si>
  <si>
    <t>El Colegio de San Luis, A.C.</t>
  </si>
  <si>
    <t>El Colegio de Michoacán, A.C.</t>
  </si>
  <si>
    <t>El Colegio de la Frontera Sur</t>
  </si>
  <si>
    <t>El Colegio de la Frontera Norte, A.C.</t>
  </si>
  <si>
    <t>Corporación Mexicana de Investigación en Materiales, S.A. de C.V.</t>
  </si>
  <si>
    <t>CIATEQ, A.C. Centro de Tecnología Avanzada</t>
  </si>
  <si>
    <t>Consejo Nacional de Ciencia y Tecnología</t>
  </si>
  <si>
    <t>Centro de Investigaciones y Estudios Superiores en Antropología Social</t>
  </si>
  <si>
    <t>Centro de Investigación en Química Aplicada</t>
  </si>
  <si>
    <t>Centro de Investigaciones en Óptica,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</si>
  <si>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</si>
  <si>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</si>
  <si>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</si>
  <si>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</si>
  <si>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</si>
  <si>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</si>
  <si>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</si>
  <si>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</si>
  <si>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Ciencias de Información Geoespacial, A.C.</t>
  </si>
  <si>
    <t>38 Consejo Nacional de Ciencia y Tecnología</t>
  </si>
  <si>
    <t>Unidad de Política y Control Presupuestario</t>
  </si>
  <si>
    <t>Instituto de Competitividad Turística</t>
  </si>
  <si>
    <t>21 Turismo</t>
  </si>
  <si>
    <t>Instituto Nacional de Investigaciones Nucleares</t>
  </si>
  <si>
    <t>Instituto Mexicano del Petróleo</t>
  </si>
  <si>
    <t>Dirección General de Planeación e Información Energéticas</t>
  </si>
  <si>
    <t>Instituto Nacional de Ciencias Penales</t>
  </si>
  <si>
    <t>17 Procuraduría General de la República</t>
  </si>
  <si>
    <t>Instituto Nacional de Ecología y Cambio Climático</t>
  </si>
  <si>
    <t>Instituto Mexicano de Tecnología del Agua</t>
  </si>
  <si>
    <t>Dirección General de Investigación y Desarrollo</t>
  </si>
  <si>
    <t>Sistema Nacional para el Desarrollo Integral de la Familia</t>
  </si>
  <si>
    <t>Instituto Nacional de Salud Pública</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</si>
  <si>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</si>
  <si>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</si>
  <si>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</si>
  <si>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</si>
  <si>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</si>
  <si>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</si>
  <si>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</si>
  <si>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</si>
  <si>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</si>
  <si>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Ixtapaluca</t>
  </si>
  <si>
    <t>Hospital Regional de Alta Especialidad de Ciudad Victoria "Bicentenario 2010"</t>
  </si>
  <si>
    <t>Hospital Regional de Alta Especialidad de la Península de Yucatán</t>
  </si>
  <si>
    <t>Hospital Regional de Alta Especialidad de Oaxaca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</si>
  <si>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</si>
  <si>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</si>
  <si>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</si>
  <si>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</si>
  <si>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</si>
  <si>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</si>
  <si>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</si>
  <si>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</si>
  <si>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</si>
  <si>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</si>
  <si>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</si>
  <si>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Universidad Autónoma Agraria Antonio Narro</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</si>
  <si>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</si>
  <si>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</si>
  <si>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</si>
  <si>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</si>
  <si>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</si>
  <si>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Universidad Abierta y a Distancia de México</t>
  </si>
  <si>
    <t>Instituto Politécnico Nacional</t>
  </si>
  <si>
    <t>Universidad Nacional Autónoma de México</t>
  </si>
  <si>
    <t>Universidad Autónoma Metropolitana</t>
  </si>
  <si>
    <t>Universidad Pedagógica Nacional</t>
  </si>
  <si>
    <t>Unidad de Educación Media Superior Tecnológica Industrial y de Servicios</t>
  </si>
  <si>
    <t>Subsecretaría de Educación Media Superior</t>
  </si>
  <si>
    <t>Coordinación General de Universidades Tecnológicas y Politécnicas</t>
  </si>
  <si>
    <t>Dirección General de Educación Superior Universitaria</t>
  </si>
  <si>
    <t>Servicio Geológico Mexicano</t>
  </si>
  <si>
    <t>Procuraduría Federal del Consumidor</t>
  </si>
  <si>
    <t>Instituto Mexicano de la Propiedad Industrial</t>
  </si>
  <si>
    <t>Centro Nacional de Metrología</t>
  </si>
  <si>
    <t>Instituto Nacional del Emprendedor</t>
  </si>
  <si>
    <t>Dirección General de Innovación, Servicios y Comercio Interior</t>
  </si>
  <si>
    <t>Agencia Espacial Mexicana</t>
  </si>
  <si>
    <t>Instituto Mexicano del Transporte</t>
  </si>
  <si>
    <t>09 Comunicaciones y Transportes</t>
  </si>
  <si>
    <t>Instituto Nacional de Pesca y Acuacultura</t>
  </si>
  <si>
    <t>Instituto Nacional de Investigaciones Forestales, Agrícolas y Pecuarias</t>
  </si>
  <si>
    <t>Colegio de Postgraduados</t>
  </si>
  <si>
    <t>Universidad Autónoma Chapingo</t>
  </si>
  <si>
    <t>Dirección General de Productividad y Desarrollo Tecnológico</t>
  </si>
  <si>
    <t>Agencia Mexicana de Cooperación Internacional para el Desarrollo</t>
  </si>
  <si>
    <t>05 Relaciones Exteriores</t>
  </si>
  <si>
    <t>Centro Nacional de Prevención de Desastres</t>
  </si>
  <si>
    <t xml:space="preserve">3/ La variación que se observa en el monto ejercido respecto al trimestre anterior, se deriva principalmente de reintegros a la Tesorería de la Federación realizados por la Dependencia.
Asimismo, se observa una disminución en el presupuesto autorizado anual debido a que la Dependencia realizó una transferencia de recursos del Programa S072 “PROSPERA Programa de Inclusión Social”, al Programa S176 “Pensión para el Bienestar de las Personas Adultas Mayores”; para estar en posibilidad de alinear la entrega de los apoyos económicos a las Personas Adultas Mayores los cuales se encuentran registrados en el Padrón de PROSPERA.
</t>
  </si>
  <si>
    <t xml:space="preserve">2/ En el artículo Noveno Transitorio del PEF 2019 se establece que los recursos aprobados al programa presupuestario (Pp) S072 PROSPERA: “Programa de Inclusión Social”, se entenderán como parte del programa que lo sustituya. 
Por lo anterior se creó un nuevo Pp U013 denominado: “Programa de atención a la salud y medicamentos gratuitos para la población sin seguridad social laboral.
El nuevo Pp amplía su alcance hacia una población objetivo compuesta por personas sin seguridad social laboral, por lo que la dependencia manifiesta que los alcances y la población objetivo que garantizarán la inclusión posterior de los recursos como parte del Anexo 18 están en proceso de definición. 
</t>
  </si>
  <si>
    <t xml:space="preserve"> Prestaciones Sociales</t>
  </si>
  <si>
    <t xml:space="preserve"> Atención a la Salud</t>
  </si>
  <si>
    <t xml:space="preserve"> Prevención y Control de Enfermedades</t>
  </si>
  <si>
    <t xml:space="preserve"> Prestaciones sociales</t>
  </si>
  <si>
    <t xml:space="preserve"> Atención a la Salud</t>
  </si>
  <si>
    <t xml:space="preserve"> Servicios de guardería</t>
  </si>
  <si>
    <t xml:space="preserve"> Prevención y control de enfermedades</t>
  </si>
  <si>
    <t>50 Instituto Mexicano del Seguro Social</t>
  </si>
  <si>
    <t xml:space="preserve"> Servicios educativos culturales y artísticos</t>
  </si>
  <si>
    <t xml:space="preserve"> Servicios Cinematográficos</t>
  </si>
  <si>
    <t xml:space="preserve"> Producción y distribución de libros y materiales artísticos y culturales</t>
  </si>
  <si>
    <t xml:space="preserve"> Desarrollo Cultural</t>
  </si>
  <si>
    <t xml:space="preserve"> Programa de Apoyo a la Educación Indígena</t>
  </si>
  <si>
    <t xml:space="preserve"> Regulación y Supervisión de los sectores Telecomunicaciones y Radiodifusión</t>
  </si>
  <si>
    <t>43 Instituto Federal de Telecomunicaciones</t>
  </si>
  <si>
    <t xml:space="preserve"> Atender asuntos relacionados con niñas, niños y adolescentes.</t>
  </si>
  <si>
    <t xml:space="preserve">FAM Asistencia Social </t>
  </si>
  <si>
    <t>FASSA</t>
  </si>
  <si>
    <t>Programa Nacional de Inglés</t>
  </si>
  <si>
    <t>Escuelas de Tiempo Completo</t>
  </si>
  <si>
    <t>Becas para la población atendida por el sector educativo</t>
  </si>
  <si>
    <t>Servicios de educación básica en el D.F.</t>
  </si>
  <si>
    <t>Capacitación y educación para el ejercicio democrático de la ciudadanía</t>
  </si>
  <si>
    <t>22 Instituto Nacional Electoral</t>
  </si>
  <si>
    <r>
      <t xml:space="preserve">PROSPERA Programa de Inclusión Social </t>
    </r>
    <r>
      <rPr>
        <vertAlign val="superscript"/>
        <sz val="8"/>
        <rFont val="Montserrat"/>
      </rPr>
      <t>3/</t>
    </r>
  </si>
  <si>
    <t>Articulación de Políticas Integrales de
Juventud</t>
  </si>
  <si>
    <t>Investigar, perseguir y prevenir delitos del orden electoral</t>
  </si>
  <si>
    <t>Promoción del respeto a los derechos humanos y atención a víctimas del delito</t>
  </si>
  <si>
    <t>Investigar y perseguir los delitos del orden federal</t>
  </si>
  <si>
    <t xml:space="preserve"> Ejecución de los programas y acciones de la Política Laboral</t>
  </si>
  <si>
    <t>14 Trabajo y Previsión Social</t>
  </si>
  <si>
    <t>Seguro Popular</t>
  </si>
  <si>
    <t>Programa de estancias infantiles para apoyar a madres trabajadoras</t>
  </si>
  <si>
    <r>
      <t xml:space="preserve">PROSPERA Programa de Inclusión Social </t>
    </r>
    <r>
      <rPr>
        <vertAlign val="superscript"/>
        <sz val="8"/>
        <rFont val="Montserrat"/>
      </rPr>
      <t>2/</t>
    </r>
  </si>
  <si>
    <t>Protección y restitución de los derechos de las niñas, niños y adolescentes</t>
  </si>
  <si>
    <t>Programa de vacunación</t>
  </si>
  <si>
    <t>Programa de la Reforma Educativa</t>
  </si>
  <si>
    <t>poyos a centros y organizaciones de educación</t>
  </si>
  <si>
    <t>Programa de Cultura Física y Deporte</t>
  </si>
  <si>
    <t>Diseño de la Política Educativa</t>
  </si>
  <si>
    <t>Normar los servicios educativos</t>
  </si>
  <si>
    <t>Educación Inicial y Básica Comunitaria</t>
  </si>
  <si>
    <t>Educación para Adultos (INEA)</t>
  </si>
  <si>
    <t>Políticas de igualdad de género en el sector educativo</t>
  </si>
  <si>
    <t>Producción y transmisión de materiales educativos</t>
  </si>
  <si>
    <t>Evaluaciones de la calidad de la educación</t>
  </si>
  <si>
    <t>Producción y distribución de libros y materiales educativos</t>
  </si>
  <si>
    <t xml:space="preserve"> Desarrollo y aplicación de programas educativos en materia agropecuaria</t>
  </si>
  <si>
    <t xml:space="preserve"> Atención, protección, servicios y asistencia consulares</t>
  </si>
  <si>
    <t>Coordinación con las instancias que integran el Sistema Nacional de Protección Integral de Niñas, Niños y Adolescentes</t>
  </si>
  <si>
    <t>Promover la Protección de los Derechos Humanos y Prevenir la Discriminación</t>
  </si>
  <si>
    <t>Registro e Identificación de Población</t>
  </si>
  <si>
    <t>Atención a refugiados en el país</t>
  </si>
  <si>
    <r>
      <rPr>
        <sz val="9"/>
        <color theme="1"/>
        <rFont val="Montserrat Bold"/>
      </rPr>
      <t>ANEXO</t>
    </r>
    <r>
      <rPr>
        <sz val="9"/>
        <rFont val="Montserrat Bold"/>
      </rPr>
      <t xml:space="preserve"> 18 </t>
    </r>
    <r>
      <rPr>
        <sz val="9"/>
        <color theme="1"/>
        <rFont val="Montserrat Bold"/>
      </rPr>
      <t xml:space="preserve">DEL DPEF 2019
</t>
    </r>
    <r>
      <rPr>
        <b/>
        <sz val="9"/>
        <color theme="1"/>
        <rFont val="Montserrat Bold"/>
      </rPr>
      <t>RECURSOS PARA LA ATENCIÓN DE NIÑAS, NIÑOS Y ADOLESCENTES</t>
    </r>
    <r>
      <rPr>
        <b/>
        <sz val="9"/>
        <rFont val="Montserrat Bold"/>
      </rPr>
      <t xml:space="preserve"> </t>
    </r>
    <r>
      <rPr>
        <sz val="9"/>
        <color theme="1"/>
        <rFont val="Montserrat"/>
      </rPr>
      <t xml:space="preserve">
</t>
    </r>
    <r>
      <rPr>
        <b/>
        <sz val="9"/>
        <color theme="1"/>
        <rFont val="Montserrat"/>
      </rPr>
      <t>Enero-junio</t>
    </r>
    <r>
      <rPr>
        <sz val="9"/>
        <color theme="1"/>
        <rFont val="Montserrat"/>
      </rPr>
      <t xml:space="preserve">
(Pesos)</t>
    </r>
  </si>
  <si>
    <t>Programa de Apoyos a la Cultura</t>
  </si>
  <si>
    <t>Desarrollo Cultural</t>
  </si>
  <si>
    <t>Cultura</t>
  </si>
  <si>
    <t>Atención a Víctimas</t>
  </si>
  <si>
    <t>Entidades no Sectorizadas</t>
  </si>
  <si>
    <t>Fondo de Aportaciones para el Fortalecimiento de los Municipios y de las Demarcaciones Territoriales del Distrito Federal</t>
  </si>
  <si>
    <t xml:space="preserve"> </t>
  </si>
  <si>
    <t>Fondo de Aportaciones para la Seguridad Pública de los Estados y del Distrito Federal (FASP)</t>
  </si>
  <si>
    <t>Fondo de Aportaciones para la Educación Tecnológica y de Adultos (Educación Tecnológica) (FAETA)</t>
  </si>
  <si>
    <t>Aportaciones Federales para Entidades Federativas y Municipios</t>
  </si>
  <si>
    <t>Sembrando Vida</t>
  </si>
  <si>
    <t>Programa 3 x 1 para Migrantes</t>
  </si>
  <si>
    <t>Bienestar</t>
  </si>
  <si>
    <t>Promoción del Desarrollo Humano y Planeación Institucional</t>
  </si>
  <si>
    <t>Procuraduría General de la República</t>
  </si>
  <si>
    <t>Programa de Mejoramiento Urbano (PMU)</t>
  </si>
  <si>
    <t>Desarrollo Agrario, Territorial y Urbano</t>
  </si>
  <si>
    <t>Instrumentación de la política laboral</t>
  </si>
  <si>
    <t>Ejecución de los programas y acciones de la Política Laboral</t>
  </si>
  <si>
    <t>Capacitación para Incrementar la Productividad</t>
  </si>
  <si>
    <t>Trabajo y Previsión Social</t>
  </si>
  <si>
    <t>Emplear el Poder Naval de la Federación para salvaguardar la soberanía y seguridad nacionales</t>
  </si>
  <si>
    <t>Marina</t>
  </si>
  <si>
    <t>Salud</t>
  </si>
  <si>
    <t>12</t>
  </si>
  <si>
    <t>Producción y distribución de libros y materiales culturales</t>
  </si>
  <si>
    <t>Atención al deporte</t>
  </si>
  <si>
    <t>Educación</t>
  </si>
  <si>
    <t>11</t>
  </si>
  <si>
    <t>Economía</t>
  </si>
  <si>
    <t>10</t>
  </si>
  <si>
    <t>Sistema educativo militar</t>
  </si>
  <si>
    <t>Programa de la Secretaría de la Defensa Nacional en Apoyo a la Seguridad Pública</t>
  </si>
  <si>
    <t>Programa de igualdad entre mujeres y hombres SDN</t>
  </si>
  <si>
    <t>Derechos humanos</t>
  </si>
  <si>
    <t>Defensa Nacional</t>
  </si>
  <si>
    <t>07</t>
  </si>
  <si>
    <t>Detección y prevención de ilícitos financieros</t>
  </si>
  <si>
    <t>Hacienda</t>
  </si>
  <si>
    <t>06</t>
  </si>
  <si>
    <t>Subsidios en materia de seguridad pública</t>
  </si>
  <si>
    <t>Servicios de protección, custodia, vigilancia y seguridad de personas, bienes e instalaciones</t>
  </si>
  <si>
    <t>Promover la atención y prevención de la violencia contra las mujeres</t>
  </si>
  <si>
    <t>Programa de Derechos Humanos</t>
  </si>
  <si>
    <t>Participación Social para la Reconstrucción del Tejido Social en México</t>
  </si>
  <si>
    <t>Operativos para la prevención y disuasión del delito</t>
  </si>
  <si>
    <t>Coordinación con las instancias que integran el Sistema Nacional de Seguridad Pública</t>
  </si>
  <si>
    <t>Conducción de la política interior</t>
  </si>
  <si>
    <t>Gobernación</t>
  </si>
  <si>
    <t>04</t>
  </si>
  <si>
    <r>
      <rPr>
        <sz val="9"/>
        <color theme="1"/>
        <rFont val="Montserrat Bold"/>
      </rPr>
      <t>ANEXO</t>
    </r>
    <r>
      <rPr>
        <sz val="9"/>
        <color rgb="FFFF0000"/>
        <rFont val="Montserrat Bold"/>
      </rPr>
      <t xml:space="preserve"> </t>
    </r>
    <r>
      <rPr>
        <sz val="9"/>
        <rFont val="Montserrat Bold"/>
      </rPr>
      <t xml:space="preserve">19 </t>
    </r>
    <r>
      <rPr>
        <sz val="9"/>
        <color theme="1"/>
        <rFont val="Montserrat Bold"/>
      </rPr>
      <t xml:space="preserve">DEL DPEF 2019
</t>
    </r>
    <r>
      <rPr>
        <b/>
        <sz val="9"/>
        <rFont val="Montserrat Bold"/>
      </rPr>
      <t>ACCIONES PARA LA PREVENCIÓN DEL DELITO, COMBATE A LAS ADICCIONES, RESCATE DE ESPACIOS PÚBLICOS Y PROMOCIÓN DE PROYECTOS PRODUCTIVOS</t>
    </r>
    <r>
      <rPr>
        <sz val="9"/>
        <color theme="1"/>
        <rFont val="Montserrat Bold"/>
      </rPr>
      <t xml:space="preserve">
Enero-junio</t>
    </r>
    <r>
      <rPr>
        <sz val="9"/>
        <color theme="1"/>
        <rFont val="Montserrat"/>
      </rPr>
      <t xml:space="preserve">
(Pesos)</t>
    </r>
  </si>
  <si>
    <t>Proyectos de infraestructura económica de electricidad (Pidiregas)</t>
  </si>
  <si>
    <t>Promoción de medidas para el ahorro y uso eficiente de la energía eléctrica</t>
  </si>
  <si>
    <t>Operación de mecanismos para mejorar la comercialización de servicios y productos</t>
  </si>
  <si>
    <t>Proyectos de infraestructura económica de hidrocarburos</t>
  </si>
  <si>
    <t>47   Entidades no Sectorizadas</t>
  </si>
  <si>
    <t>Becas de posgrado y apoyos a la calidad</t>
  </si>
  <si>
    <t>Investigación científica, desarrollo e innovación</t>
  </si>
  <si>
    <t>38   Consejo Nacional de Ciencia y Tecnología</t>
  </si>
  <si>
    <t>Fondo de Prevención de Desastres Naturales (FOPREDEN)</t>
  </si>
  <si>
    <t>Fondo de Desastres Naturales (FONDEN)</t>
  </si>
  <si>
    <t>23   Provisiones Salariales y Económicas</t>
  </si>
  <si>
    <t>Planeación y conducción de la política de turismo</t>
  </si>
  <si>
    <t>21   Turismo</t>
  </si>
  <si>
    <t>Fondos de Diversificación Energética</t>
  </si>
  <si>
    <t>Gestión, promoción, supervisión y evaluación del aprovechamiento sustentable de la energía</t>
  </si>
  <si>
    <t>Coordinación de la política energética en hidrocarburos</t>
  </si>
  <si>
    <t>Coordinación de la política energética en electricidad</t>
  </si>
  <si>
    <t>Conducción de la política energética</t>
  </si>
  <si>
    <t>18   Energía</t>
  </si>
  <si>
    <t>Programa de Manejo de Áreas Naturales Protegidas</t>
  </si>
  <si>
    <t>Conservación y Aprovechamiento Sustentable de la Vida Silvestre</t>
  </si>
  <si>
    <t>Apoyos para el Desarrollo Forestal Sustentable</t>
  </si>
  <si>
    <t>Programa de Apoyo a la Infraestructura Hidroagrícola</t>
  </si>
  <si>
    <t>Agua Potable, Drenaje y Tratamiento</t>
  </si>
  <si>
    <t>Programa de Conservación para el Desarrollo Sostenible</t>
  </si>
  <si>
    <t>Infraestructura de agua potable, alcantarillado y saneamiento</t>
  </si>
  <si>
    <t>Normativa Ambiental e Instrumentos para el Desarrollo Sustentable</t>
  </si>
  <si>
    <t>Programas de Calidad del Aire y Verificación Vehicular</t>
  </si>
  <si>
    <t>Sistema Nacional de Áreas Naturales Protegidas</t>
  </si>
  <si>
    <t>Gestión integral y sustentable del agua</t>
  </si>
  <si>
    <t>Inspección y Vigilancia del Medio Ambiente y Recursos Naturales</t>
  </si>
  <si>
    <t>Regulación Ambiental</t>
  </si>
  <si>
    <t>Investigación en Cambio Climático, Sustentabilidad y Crecimiento Verde</t>
  </si>
  <si>
    <t>Protección Forestal</t>
  </si>
  <si>
    <t>Investigación científica y tecnológica</t>
  </si>
  <si>
    <t>Capacitación Ambiental y Desarrollo Sustentable</t>
  </si>
  <si>
    <t xml:space="preserve">16   Medio Ambiente y Recursos Naturales </t>
  </si>
  <si>
    <t xml:space="preserve"> 15   Desarrollo Agrario, Territorial y Urbano</t>
  </si>
  <si>
    <t>13   Marina</t>
  </si>
  <si>
    <t xml:space="preserve">Vigilancia epidemiológica </t>
  </si>
  <si>
    <t>Protección Contra Riesgos Sanitarios</t>
  </si>
  <si>
    <t>12   Salud</t>
  </si>
  <si>
    <t>Promoción del comercio exterior y atracción de inversión extranjera directa</t>
  </si>
  <si>
    <t>10   Economía</t>
  </si>
  <si>
    <t>Reconstrucción y Conservación de Carreteras</t>
  </si>
  <si>
    <t>09   Comunicaciones y Transportes</t>
  </si>
  <si>
    <t>Crédito Ganadero a la Palabra</t>
  </si>
  <si>
    <t>Programa de Fomento a la Productividad Pesquera y Acuícola</t>
  </si>
  <si>
    <t>Programa de Fomento Ganadero</t>
  </si>
  <si>
    <t>Programa de Fomento a la Agricultura</t>
  </si>
  <si>
    <t>Programa de Productividad y Competitividad Agroalimentaria</t>
  </si>
  <si>
    <t>08   Agricultura y Desarrollo Rural</t>
  </si>
  <si>
    <t>Coordinación del Sistema Nacional de Protección Civil</t>
  </si>
  <si>
    <t>04   Gobernación</t>
  </si>
  <si>
    <t>Autorizado  al periodo</t>
  </si>
  <si>
    <t>Enero-junio</t>
  </si>
  <si>
    <t>Programa Presupuestario</t>
  </si>
  <si>
    <r>
      <rPr>
        <sz val="10"/>
        <color theme="1"/>
        <rFont val="Montserrat Bold"/>
      </rPr>
      <t>ANEXO 16 DEL DPEF 2019
EVOLUCIÓN DE LAS EROGACIONES PARA LA ADAPTACIÓN Y MITIGACIÓN DE LOS EFECTOS DEL CAMBIO CLIMÁTICO 
Enero-junio</t>
    </r>
    <r>
      <rPr>
        <sz val="10"/>
        <color theme="1"/>
        <rFont val="Montserrat"/>
      </rPr>
      <t xml:space="preserve">
(Pesos)</t>
    </r>
  </si>
  <si>
    <t>Actividades de apoyo Administrativo</t>
  </si>
  <si>
    <t>Apoyos para actividades científicas, tecnológicas y de innovación</t>
  </si>
  <si>
    <t>Promover, difundir y proteger los Derechos Humanos de los integrantes de pueblos y comunidades indígenas y atender asuntos de indígenas en reclusión</t>
  </si>
  <si>
    <t>FAIS Municipal y de las Demarcaciones Territoriales del Distrito Federal</t>
  </si>
  <si>
    <t>Fondo Regional</t>
  </si>
  <si>
    <t xml:space="preserve">23 Provisiones Salariales y Económicas </t>
  </si>
  <si>
    <t>Infraestructura para la modernización y rehabilitación de riego y temporal tecnificado</t>
  </si>
  <si>
    <t>Rehabilitación y Modernización de Presas y Estructuras de Cabeza</t>
  </si>
  <si>
    <t>Programa de atención a la salud y medicamentos gratuitos para población sin seguridad social laboral</t>
  </si>
  <si>
    <t>Fortalecimiento a la atención médica</t>
  </si>
  <si>
    <t>Rectoría en Salud</t>
  </si>
  <si>
    <t xml:space="preserve">Apoyos a centros y organizaciones de educación </t>
  </si>
  <si>
    <t>Programa de Microcréditos para el Bienestar</t>
  </si>
  <si>
    <t>Programa Nacional de Financiamiento al Microempresario (PRONAFIM)</t>
  </si>
  <si>
    <t>Estudios y proyectos de construcción de caminos rurales y carreteras alimentadoras</t>
  </si>
  <si>
    <t>Conservación de infraestructura de caminos rurales y carreteras alimentadoras</t>
  </si>
  <si>
    <t>Programa de Abasto Rural a cargo de Diconsa, S.A. de C.V. (DICONSA)</t>
  </si>
  <si>
    <t>Programa de Abasto Social de Leche a cargo de Liconsa, S.A. de C.V.</t>
  </si>
  <si>
    <t>08 Agricultura y Desarrollo Rural</t>
  </si>
  <si>
    <t xml:space="preserve">Programa Presupuestario </t>
  </si>
  <si>
    <r>
      <rPr>
        <sz val="9"/>
        <color theme="1"/>
        <rFont val="Montserrat Bold"/>
      </rPr>
      <t>ANEXO</t>
    </r>
    <r>
      <rPr>
        <sz val="9"/>
        <color rgb="FFFF0000"/>
        <rFont val="Montserrat Bold"/>
      </rPr>
      <t xml:space="preserve"> </t>
    </r>
    <r>
      <rPr>
        <sz val="9"/>
        <rFont val="Montserrat Bold"/>
      </rPr>
      <t>10</t>
    </r>
    <r>
      <rPr>
        <sz val="9"/>
        <color theme="1"/>
        <rFont val="Montserrat Bold"/>
      </rPr>
      <t xml:space="preserve"> DEL DPEF 2019
</t>
    </r>
    <r>
      <rPr>
        <b/>
        <sz val="9"/>
        <rFont val="Montserrat Bold"/>
      </rPr>
      <t>EROGACIONES PARA EL DESARROLLO INTEGRAL DE LOS PUEBLOS Y COMUNIDADES INDÍGENAS</t>
    </r>
    <r>
      <rPr>
        <sz val="9"/>
        <color theme="1"/>
        <rFont val="Montserrat Bold"/>
      </rPr>
      <t xml:space="preserve">
Enero-junio</t>
    </r>
    <r>
      <rPr>
        <sz val="9"/>
        <color theme="1"/>
        <rFont val="Montserrat"/>
      </rPr>
      <t xml:space="preserve">
(Pesos)</t>
    </r>
  </si>
  <si>
    <t>Tribunales Agrarios</t>
  </si>
  <si>
    <t>Registro Agrario Nacional</t>
  </si>
  <si>
    <t>Procuraduría Agraria</t>
  </si>
  <si>
    <t>Dependencia SEDATU</t>
  </si>
  <si>
    <t>SNICS</t>
  </si>
  <si>
    <t>SIAP</t>
  </si>
  <si>
    <t>SENASICA</t>
  </si>
  <si>
    <t>INCA RURAL</t>
  </si>
  <si>
    <t>FIRCO</t>
  </si>
  <si>
    <t>FEESA</t>
  </si>
  <si>
    <t>Dependencia Sagarpa</t>
  </si>
  <si>
    <t>CONAZA</t>
  </si>
  <si>
    <t>CONAPESCA</t>
  </si>
  <si>
    <t>Comité Nacional para el Desarrollo Sustentable de la Caña de Azúcar</t>
  </si>
  <si>
    <t>ASERCA</t>
  </si>
  <si>
    <t>Agricultura y Desarrollo Rural</t>
  </si>
  <si>
    <t>Gasto Administrativo</t>
  </si>
  <si>
    <t>Administrativa</t>
  </si>
  <si>
    <t>Regularización y Registro de Actos Jurídicos Agrarios</t>
  </si>
  <si>
    <t>Conflictos Agrarios y Obligaciones Jurídicas</t>
  </si>
  <si>
    <t>Archivo General Agrario</t>
  </si>
  <si>
    <t>Atención de aspectos agrarios</t>
  </si>
  <si>
    <t>Programa para la atención de aspectos agrarios</t>
  </si>
  <si>
    <t>Agraria</t>
  </si>
  <si>
    <t>Seguridad Social Cañeros</t>
  </si>
  <si>
    <t>IMSS-PROSPERA</t>
  </si>
  <si>
    <t>Aportaciones a Seguridad Social</t>
  </si>
  <si>
    <t>PROSPERA Salud</t>
  </si>
  <si>
    <t>Programa de atención a la salud y medicamentos gratuitos para la población sin seguridad social laboral</t>
  </si>
  <si>
    <t>Sistema de Protección Social en Salud (SPSS)</t>
  </si>
  <si>
    <t>Desarrollo de Capacidades Salud</t>
  </si>
  <si>
    <t>Salud en población rural</t>
  </si>
  <si>
    <t>Programa de atención a las condiciones de salud en el medio rural</t>
  </si>
  <si>
    <t>Programas Hidráulicos</t>
  </si>
  <si>
    <t>Infraestructura Hidroagrícola</t>
  </si>
  <si>
    <t>IMTA</t>
  </si>
  <si>
    <t>Medio Ambiente y Recursos Naturales</t>
  </si>
  <si>
    <t>Mantenimiento de Caminos Rurales</t>
  </si>
  <si>
    <t>Infraestructura</t>
  </si>
  <si>
    <t>Comunicaciones y Transportes</t>
  </si>
  <si>
    <t>Programa de infraestructura en el medio rural</t>
  </si>
  <si>
    <t>Programa de Apoyo a las Instancias de Mujeres en las Entidades Federativas, PAIMEF</t>
  </si>
  <si>
    <t>Programa de atención a las mujeres en situación de violencia</t>
  </si>
  <si>
    <t>Adquisición de leche a productores nacionales</t>
  </si>
  <si>
    <t>Programa de apoyo a la adquisición de leche</t>
  </si>
  <si>
    <t>PROSPERA Alimentación</t>
  </si>
  <si>
    <t>Fomento al Consumo</t>
  </si>
  <si>
    <t>Programa de Abasto Rural a cargo de DICONSA S.A. de C.V.</t>
  </si>
  <si>
    <t>Consumo de leche Liconsa</t>
  </si>
  <si>
    <t>Programa de Derecho a la Alimentación</t>
  </si>
  <si>
    <t>Atención a Indígenas (CDI)</t>
  </si>
  <si>
    <t>Coinversión Social</t>
  </si>
  <si>
    <t>PROSPERA Desarrollo Social</t>
  </si>
  <si>
    <t>Pensión para Adultos Mayores</t>
  </si>
  <si>
    <t>Atención a la población agraria</t>
  </si>
  <si>
    <t>Atención a migrantes</t>
  </si>
  <si>
    <t xml:space="preserve">Infraestructura Rural </t>
  </si>
  <si>
    <t>Relaciones Exteriores</t>
  </si>
  <si>
    <t>Programa de atención a la pobreza en el medio rural</t>
  </si>
  <si>
    <t>Social</t>
  </si>
  <si>
    <t>Trabajadores Agrícolas Temporales</t>
  </si>
  <si>
    <t>Programa de mejoramiento de condiciones laborales en el medio rural</t>
  </si>
  <si>
    <t>Laboral</t>
  </si>
  <si>
    <t>PROSPERA Educación</t>
  </si>
  <si>
    <t>Educación Agropecuaria</t>
  </si>
  <si>
    <t>Desarrollo de Capacidades Educación</t>
  </si>
  <si>
    <t>Educación Pública</t>
  </si>
  <si>
    <t>Instituto Nacional de Pesca y Acuacultura (INAPESCA)</t>
  </si>
  <si>
    <t>Instituto Nacional de Investigaciones Forestales, Agrícolas y Pecuarias (INIFAP)</t>
  </si>
  <si>
    <t>Colegio Superior Agropecuario del Estado de Guerrero (CSAEGRO)</t>
  </si>
  <si>
    <t>Programa de Educación e Investigación</t>
  </si>
  <si>
    <t>Educativa</t>
  </si>
  <si>
    <t>Vida Silvestre</t>
  </si>
  <si>
    <t>PROFEPA</t>
  </si>
  <si>
    <t>Desarrollo Regional Sustentable</t>
  </si>
  <si>
    <t>Protección al medio ambiente en el medio rural</t>
  </si>
  <si>
    <t>Forestal</t>
  </si>
  <si>
    <t>Ordenamiento y Vigilancia Pesquera y Acuícola  </t>
  </si>
  <si>
    <t>Desarrollo de la Acuacultura</t>
  </si>
  <si>
    <t>Energías Renovables</t>
  </si>
  <si>
    <t>Programa de Sustentabilidad de los Recursos Naturales</t>
  </si>
  <si>
    <t>Medio Ambiente</t>
  </si>
  <si>
    <t>Programa Nacional de Financiamiento al Microempresario y a la Mujer Rural (PRONAFIM)</t>
  </si>
  <si>
    <t>Fondo Nacional Emprendedor (FNE)</t>
  </si>
  <si>
    <t>Sistema Nacional de Investigación Agrícola</t>
  </si>
  <si>
    <t>Fondo SAGARPA-CONACYT</t>
  </si>
  <si>
    <t>Sistema Nacional de Información para el Desarrollo Rural Sustentable (SNIDRUS)</t>
  </si>
  <si>
    <t>Sistema Integral para el Desarrollo Sustentable de la Caña de Azúcar (SIDESCA)</t>
  </si>
  <si>
    <t>Sistema Nacional de Información para el Desarrollo Rural Sustentable</t>
  </si>
  <si>
    <t>Vigilancia Epidemiológica, de plagas y Enfermedades Cuarentenarias  </t>
  </si>
  <si>
    <t>Programa de Acciones Complementarias para Mejorar las Sanidades</t>
  </si>
  <si>
    <t>Inspección y Vigilancia Epidemiológica, de plagas y Enfermedades Reglamentadas no Cuarentenarias  </t>
  </si>
  <si>
    <t>Inocuidad Agroalimentaria, Acuícola y Pesquera  </t>
  </si>
  <si>
    <t>Campañas Fitozoosanitarias  </t>
  </si>
  <si>
    <t>Programa de Sanidad e Inocuidad Agroalimentaria</t>
  </si>
  <si>
    <t>Riesgo Compartido</t>
  </si>
  <si>
    <t>Fortalecimiento a la Cadena Productiva</t>
  </si>
  <si>
    <t>Desarrollo Productivo del Sur Sureste y Zonas Económicas Especiales  </t>
  </si>
  <si>
    <t>Certificación y Normalización Agroalimentaria  </t>
  </si>
  <si>
    <t>Activos Productivos y Agrologística  </t>
  </si>
  <si>
    <t>Acceso al Financiamiento  </t>
  </si>
  <si>
    <t>Sustentabilidad Pecuaria</t>
  </si>
  <si>
    <t>Investigación, Innovación y Desarrollo Tecnológico Pecuarios</t>
  </si>
  <si>
    <t>Estrategias Integrales para la Cadena Productiva </t>
  </si>
  <si>
    <t>Capitalización Productiva Pecuaria </t>
  </si>
  <si>
    <t>Programa de Concurrencia con las Entidades Federativas</t>
  </si>
  <si>
    <t>Paquetes Productivos Pesqueros y Acuícolas</t>
  </si>
  <si>
    <t>Impulso a la Capitalización</t>
  </si>
  <si>
    <t>Mejoramiento Productivo de Suelo y Agua  </t>
  </si>
  <si>
    <t>Investigación, Innovación y Desarrollo Tecnológico Agrícola  </t>
  </si>
  <si>
    <t>Estrategias Integrales de Política Pública Agrícola  </t>
  </si>
  <si>
    <t>Capitalización Productiva Agrícola  </t>
  </si>
  <si>
    <t>Producción para el Bienestar</t>
  </si>
  <si>
    <t>Precios de Garantía a Productos Alimentarios Básicos</t>
  </si>
  <si>
    <t>Fertilizantes</t>
  </si>
  <si>
    <t>Programa de Fomento a la Inversión y Productividad</t>
  </si>
  <si>
    <t>Agromercados Sociales y Sustentables</t>
  </si>
  <si>
    <t>Programa de Apoyos a la Comercialización</t>
  </si>
  <si>
    <t>Competitividad</t>
  </si>
  <si>
    <t>Fondo de Capitalización e Inversión del Sector Rural (FOCIR)</t>
  </si>
  <si>
    <t>Fideicomisos Instituidos en Relación con la Agricultura (FIRA)</t>
  </si>
  <si>
    <t>Financiera Nacional de Desarrollo Agropecuario, Rural, Forestal y Pesquero (FND)</t>
  </si>
  <si>
    <t>AGROASEMEX</t>
  </si>
  <si>
    <t>Hacienda y Crédito Público</t>
  </si>
  <si>
    <t>Programa de financiamiento y aseguramiento al medio rural</t>
  </si>
  <si>
    <t>Financiera</t>
  </si>
  <si>
    <t xml:space="preserve">Programa PEC / Ramo / Componente / Subcomponente / Rama Productiva  </t>
  </si>
  <si>
    <t>Vertiente/</t>
  </si>
  <si>
    <r>
      <rPr>
        <sz val="9"/>
        <color theme="1"/>
        <rFont val="Montserrat Bold"/>
      </rPr>
      <t>ANEXO</t>
    </r>
    <r>
      <rPr>
        <sz val="9"/>
        <color rgb="FFFF0000"/>
        <rFont val="Montserrat Bold"/>
      </rPr>
      <t xml:space="preserve"> </t>
    </r>
    <r>
      <rPr>
        <sz val="9"/>
        <rFont val="Montserrat Bold"/>
      </rPr>
      <t>11</t>
    </r>
    <r>
      <rPr>
        <sz val="9"/>
        <color theme="1"/>
        <rFont val="Montserrat Bold"/>
      </rPr>
      <t xml:space="preserve"> DEL DPEF 2019
</t>
    </r>
    <r>
      <rPr>
        <b/>
        <sz val="9"/>
        <rFont val="Montserrat Bold"/>
      </rPr>
      <t>PROGRAMA ESPECIAL CONCURRENTE PARA EL DESARROLLO RURAL SUSTENTABLE</t>
    </r>
    <r>
      <rPr>
        <sz val="9"/>
        <color theme="1"/>
        <rFont val="Montserrat Bold"/>
      </rPr>
      <t xml:space="preserve">
Enero-junio</t>
    </r>
    <r>
      <rPr>
        <sz val="9"/>
        <color theme="1"/>
        <rFont val="Montserrat"/>
      </rPr>
      <t xml:space="preserve">
(Millones de pesos)</t>
    </r>
  </si>
  <si>
    <t xml:space="preserve">2/ El presupuesto no suma en el total, por ser recursos propios. </t>
  </si>
  <si>
    <t>Seguridad física en las instalaciones de electricidad</t>
  </si>
  <si>
    <t>Coordinación de las funciones y recursos para la infraestructura eléctrica</t>
  </si>
  <si>
    <t>Prestación de servicios corporativos</t>
  </si>
  <si>
    <t>Comercialización de energía eléctrica y productos asociados</t>
  </si>
  <si>
    <t>Operación y mantenimiento de la infraestructura del proceso de distribución de energía eléctrica</t>
  </si>
  <si>
    <t>Operación y mantenimiento de la Red Nacional de Transmisión</t>
  </si>
  <si>
    <t>Operación y mantenimiento de las centrales generadoras de energía eléctrica</t>
  </si>
  <si>
    <t>Equidad de Género</t>
  </si>
  <si>
    <r>
      <t xml:space="preserve">GYN Instituto de Seguridad y Servicios Sociales de los Trabajadores del Estado   </t>
    </r>
    <r>
      <rPr>
        <b/>
        <vertAlign val="superscript"/>
        <sz val="8"/>
        <rFont val="Montserrat"/>
      </rPr>
      <t>2/</t>
    </r>
  </si>
  <si>
    <t>Servicios de guardería</t>
  </si>
  <si>
    <r>
      <t xml:space="preserve">GYR Instituto Mexicano del Seguro Social   </t>
    </r>
    <r>
      <rPr>
        <b/>
        <vertAlign val="superscript"/>
        <sz val="8"/>
        <rFont val="Montserrat"/>
      </rPr>
      <t xml:space="preserve">2/  </t>
    </r>
  </si>
  <si>
    <t>Dirección, coordinación y control de la operación del Sistema Eléctrico Nacional</t>
  </si>
  <si>
    <r>
      <t xml:space="preserve">18 Energía  </t>
    </r>
    <r>
      <rPr>
        <b/>
        <vertAlign val="superscript"/>
        <sz val="8"/>
        <rFont val="Montserrat"/>
      </rPr>
      <t>2/</t>
    </r>
  </si>
  <si>
    <t>Fortalecimiento a la Transversalidad de la Perspectiva de Género</t>
  </si>
  <si>
    <t>Fortalecimiento de la Igualdad Sustantiva entre Mujeres y Hombres</t>
  </si>
  <si>
    <t>Regulación y permisos de Hidrocarburos</t>
  </si>
  <si>
    <t>Regulación y permisos de electricidad</t>
  </si>
  <si>
    <t xml:space="preserve">45 Comisión Reguladora de Energía  </t>
  </si>
  <si>
    <t>Producción y difusión de información estadística y geográfica</t>
  </si>
  <si>
    <t>40 Información Nacional Estadística y Geográfica</t>
  </si>
  <si>
    <t>Realizar la promoción y observancia en el monitoreo, seguimiento y evaluación del impacto de la política nacional en materia de igualdad entre mujeres y hombres.</t>
  </si>
  <si>
    <t xml:space="preserve">35 Comisión Nacional de los Derechos Humanos  </t>
  </si>
  <si>
    <t>Tecnologías de información y comunicaciones</t>
  </si>
  <si>
    <t>Vinculación con la sociedad</t>
  </si>
  <si>
    <t>Otorgamiento de prerrogativas a partidos políticos, fiscalización de sus recursos y administración de los tiempos del estado en radio y televisión</t>
  </si>
  <si>
    <t>Dirección, soporte jurídico electoral y apoyo logístico</t>
  </si>
  <si>
    <t>Gestión Administrativa</t>
  </si>
  <si>
    <t xml:space="preserve">22 Instituto Nacional Electoral </t>
  </si>
  <si>
    <t xml:space="preserve">21 Turismo </t>
  </si>
  <si>
    <t>Apoyo Económico a Viudas de Veteranos de la Revolución Mexicana</t>
  </si>
  <si>
    <t>Regulación y supervisión de actividades nucleares y radiológicas</t>
  </si>
  <si>
    <t xml:space="preserve">18 Energía  </t>
  </si>
  <si>
    <t>Investigar y perseguir los delitos relativos a la Delincuencia Organizada</t>
  </si>
  <si>
    <t>Programa de Apoyo al Empleo (PAE)</t>
  </si>
  <si>
    <t>Procuración de justicia laboral</t>
  </si>
  <si>
    <t>Definición, conducción y supervisión de la política de comunicaciones y transportes</t>
  </si>
  <si>
    <t>Diseño y Aplicación de la Política Agropecuaria</t>
  </si>
  <si>
    <t>08  Agricultura y Desarrollo Rural</t>
  </si>
  <si>
    <t>Otros proyectos de infraestructura social</t>
  </si>
  <si>
    <t xml:space="preserve">06 Hacienda y Crédito Público </t>
  </si>
  <si>
    <t>Promoción y defensa de los intereses de México en el ámbito multilateral</t>
  </si>
  <si>
    <t>Implementar las políticas, programas y acciones tendientes a garantizar la seguridad pública de la Nación y sus habitantes</t>
  </si>
  <si>
    <t>Planeación demográfica del país</t>
  </si>
  <si>
    <t xml:space="preserve">04 Gobernación  </t>
  </si>
  <si>
    <t xml:space="preserve">H. Cámara de Senadores </t>
  </si>
  <si>
    <t xml:space="preserve">H. Cámara de Diputados </t>
  </si>
  <si>
    <t xml:space="preserve">Actividades derivadas del trabajo legislativo   </t>
  </si>
  <si>
    <t>01 Poder Legislativo</t>
  </si>
  <si>
    <r>
      <rPr>
        <sz val="9"/>
        <color theme="1"/>
        <rFont val="Montserrat Bold"/>
      </rPr>
      <t>ANEXO</t>
    </r>
    <r>
      <rPr>
        <sz val="9"/>
        <color rgb="FFFF0000"/>
        <rFont val="Montserrat Bold"/>
      </rPr>
      <t xml:space="preserve"> </t>
    </r>
    <r>
      <rPr>
        <sz val="9"/>
        <rFont val="Montserrat Bold"/>
      </rPr>
      <t>13</t>
    </r>
    <r>
      <rPr>
        <sz val="9"/>
        <color theme="1"/>
        <rFont val="Montserrat Bold"/>
      </rPr>
      <t xml:space="preserve"> DEL DPEF 2019
</t>
    </r>
    <r>
      <rPr>
        <b/>
        <sz val="9"/>
        <rFont val="Montserrat Bold"/>
      </rPr>
      <t>EROGACIONES PARA LA IGUALDAD ENTRE MUJERES Y HOMBRES</t>
    </r>
    <r>
      <rPr>
        <sz val="9"/>
        <color theme="1"/>
        <rFont val="Montserrat Bold"/>
      </rPr>
      <t xml:space="preserve">
Enero-junio</t>
    </r>
    <r>
      <rPr>
        <sz val="9"/>
        <color theme="1"/>
        <rFont val="Montserrat"/>
      </rPr>
      <t xml:space="preserve">
(Pesos)</t>
    </r>
  </si>
  <si>
    <r>
      <rPr>
        <b/>
        <sz val="9"/>
        <rFont val="Montserrat"/>
      </rPr>
      <t>ANEXO 12 DEL DPEF 2019
EVOLUCIÓN DE LAS EROGACIONES CORRESPONDIENTES AL PROGRAMA DE CIENCIA, TECNOLOGÍA E INNOVACIÓN
Enero-junio</t>
    </r>
    <r>
      <rPr>
        <sz val="9"/>
        <color theme="1"/>
        <rFont val="Montserrat"/>
      </rPr>
      <t xml:space="preserve">
(Pesos)</t>
    </r>
  </si>
  <si>
    <r>
      <t xml:space="preserve">Gasto pagado </t>
    </r>
    <r>
      <rPr>
        <b/>
        <vertAlign val="superscript"/>
        <sz val="8"/>
        <color indexed="9"/>
        <rFont val="Montserrat"/>
      </rPr>
      <t>1/ 2/</t>
    </r>
  </si>
  <si>
    <t>TYY Petróleos Mexicanos</t>
  </si>
  <si>
    <t>TVV Comisión Federal de Electricidad</t>
  </si>
  <si>
    <r>
      <t>CFE Consolidado</t>
    </r>
    <r>
      <rPr>
        <vertAlign val="superscript"/>
        <sz val="8"/>
        <rFont val="Montserrat"/>
      </rPr>
      <t xml:space="preserve">  2/</t>
    </r>
  </si>
  <si>
    <r>
      <t>Gasto pagado</t>
    </r>
    <r>
      <rPr>
        <b/>
        <vertAlign val="superscript"/>
        <sz val="8"/>
        <color indexed="9"/>
        <rFont val="Montserrat"/>
      </rPr>
      <t xml:space="preserve"> </t>
    </r>
    <r>
      <rPr>
        <b/>
        <vertAlign val="superscript"/>
        <sz val="10"/>
        <color indexed="9"/>
        <rFont val="Montserrat"/>
      </rPr>
      <t>1_/</t>
    </r>
  </si>
  <si>
    <t>TYY  Petróleos Mexicanos</t>
  </si>
  <si>
    <t>TVV   Comisión Federal de Electricidad</t>
  </si>
  <si>
    <r>
      <t xml:space="preserve">TYY PEMEX </t>
    </r>
    <r>
      <rPr>
        <b/>
        <vertAlign val="superscript"/>
        <sz val="8"/>
        <rFont val="Montserrat"/>
      </rPr>
      <t>2/</t>
    </r>
  </si>
  <si>
    <r>
      <t xml:space="preserve">TVV Comisión Federal de Electricidad  </t>
    </r>
    <r>
      <rPr>
        <b/>
        <vertAlign val="superscript"/>
        <sz val="8"/>
        <rFont val="Montserrat"/>
      </rPr>
      <t>2/</t>
    </r>
  </si>
  <si>
    <r>
      <rPr>
        <sz val="9"/>
        <color theme="1"/>
        <rFont val="Montserrat Bold"/>
      </rPr>
      <t>ANEXO</t>
    </r>
    <r>
      <rPr>
        <sz val="9"/>
        <color rgb="FFFF0000"/>
        <rFont val="Montserrat Bold"/>
      </rPr>
      <t xml:space="preserve"> </t>
    </r>
    <r>
      <rPr>
        <sz val="9"/>
        <rFont val="Montserrat Bold"/>
      </rPr>
      <t>14</t>
    </r>
    <r>
      <rPr>
        <sz val="9"/>
        <color theme="1"/>
        <rFont val="Montserrat Bold"/>
      </rPr>
      <t xml:space="preserve"> DEL DPEF 2019
</t>
    </r>
    <r>
      <rPr>
        <b/>
        <sz val="9"/>
        <rFont val="Montserrat Bold"/>
      </rPr>
      <t>RECURSOS PARA LA ATENCIÓN DE GRUPOS VULNERABLES</t>
    </r>
    <r>
      <rPr>
        <sz val="9"/>
        <color theme="1"/>
        <rFont val="Montserrat Bold"/>
      </rPr>
      <t xml:space="preserve">
Enero-Junio</t>
    </r>
    <r>
      <rPr>
        <sz val="9"/>
        <color theme="1"/>
        <rFont val="Montserrat"/>
      </rPr>
      <t xml:space="preserve">
(Pesos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</si>
</sst>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0_ ;[Red]\-#,##0\ "/>
    <numFmt numFmtId="165" formatCode="_-* #,##0_-;\-* #,##0_-;_-* &quot;-&quot;??_-;_-@_-"/>
    <numFmt numFmtId="166" formatCode="0.0"/>
    <numFmt numFmtId="167" formatCode="#,##0.0_ ;[Red]\-#,##0.0\ "/>
    <numFmt numFmtId="168" formatCode="0.0_ ;[Red]\-0.0\ "/>
    <numFmt numFmtId="169" formatCode="#,##0.0"/>
    <numFmt numFmtId="170" formatCode="#,##0_ ;\-#,##0\ "/>
    <numFmt numFmtId="171" formatCode="#,##0.0000000000000"/>
    <numFmt numFmtId="172" formatCode="#,##0.0000000"/>
    <numFmt numFmtId="173" formatCode="#,##0.00_ ;[Red]\-#,##0.00\ "/>
  </numFmts>
  <fonts count="35">
    <font>
      <sz val="11"/>
      <color theme="1"/>
      <name val="Calibri"/>
      <family val="2"/>
      <scheme val="minor"/>
    </font>
    <font>
      <sz val="11"/>
      <color theme="1"/>
      <name val="Calibri"/>
      <family val="2"/>
      <scheme val="minor"/>
    </font>
    <font>
      <sz val="10"/>
      <name val="Arial Narrow"/>
      <family val="2"/>
    </font>
    <font>
      <sz val="10"/>
      <name val="Arial"/>
      <family val="2"/>
    </font>
    <font>
      <u/>
      <sz val="11"/>
      <color theme="10"/>
      <name val="Calibri"/>
      <family val="2"/>
    </font>
    <font>
      <sz val="11"/>
      <color theme="1"/>
      <name val="Gill Sans"/>
      <family val="2"/>
    </font>
    <font>
      <b/>
      <sz val="10"/>
      <name val="Montserrat"/>
    </font>
    <font>
      <sz val="10"/>
      <color theme="1"/>
      <name val="Montserrat"/>
    </font>
    <font>
      <b/>
      <sz val="10"/>
      <color theme="0"/>
      <name val="Montserrat"/>
    </font>
    <font>
      <sz val="10"/>
      <name val="Montserrat"/>
    </font>
    <font>
      <b/>
      <sz val="10"/>
      <color indexed="9"/>
      <name val="Montserrat"/>
    </font>
    <font>
      <b/>
      <sz val="8"/>
      <color indexed="9"/>
      <name val="Montserrat"/>
    </font>
    <font>
      <sz val="8"/>
      <color theme="1"/>
      <name val="Montserrat"/>
    </font>
    <font>
      <b/>
      <vertAlign val="superscript"/>
      <sz val="8"/>
      <color indexed="9"/>
      <name val="Montserrat"/>
    </font>
    <font>
      <b/>
      <sz val="8"/>
      <name val="Montserrat"/>
    </font>
    <font>
      <b/>
      <sz val="8"/>
      <color theme="1"/>
      <name val="Montserrat"/>
    </font>
    <font>
      <sz val="8"/>
      <name val="Montserrat"/>
    </font>
    <font>
      <sz val="7"/>
      <color theme="1"/>
      <name val="Montserrat"/>
    </font>
    <font>
      <sz val="9"/>
      <color theme="1"/>
      <name val="Montserrat"/>
    </font>
    <font>
      <sz val="9"/>
      <color theme="1"/>
      <name val="Montserrat Bold"/>
    </font>
    <font>
      <sz val="9"/>
      <color rgb="FFFF0000"/>
      <name val="Montserrat Bold"/>
    </font>
    <font>
      <b/>
      <sz val="9"/>
      <name val="Montserrat Bold"/>
    </font>
    <font>
      <sz val="9"/>
      <name val="Montserrat Bold"/>
    </font>
    <font>
      <b/>
      <sz val="8"/>
      <color theme="0"/>
      <name val="Montserrat"/>
    </font>
    <font>
      <vertAlign val="superscript"/>
      <sz val="8"/>
      <name val="Montserrat"/>
    </font>
    <font>
      <vertAlign val="superscript"/>
      <sz val="11"/>
      <color theme="1"/>
      <name val="Calibri"/>
      <family val="2"/>
      <scheme val="minor"/>
    </font>
    <font>
      <b/>
      <vertAlign val="superscript"/>
      <sz val="11"/>
      <color theme="1"/>
      <name val="Calibri"/>
      <family val="2"/>
      <scheme val="minor"/>
    </font>
    <font>
      <sz val="8"/>
      <color rgb="FF000000"/>
      <name val="Montserrat"/>
    </font>
    <font>
      <b/>
      <sz val="9"/>
      <name val="Montserrat"/>
    </font>
    <font>
      <b/>
      <sz val="9"/>
      <color theme="1"/>
      <name val="Montserrat Bold"/>
    </font>
    <font>
      <b/>
      <sz val="9"/>
      <color theme="1"/>
      <name val="Montserrat"/>
    </font>
    <font>
      <b/>
      <sz val="10"/>
      <color theme="1"/>
      <name val="Montserrat"/>
    </font>
    <font>
      <b/>
      <vertAlign val="superscript"/>
      <sz val="10"/>
      <color indexed="9"/>
      <name val="Montserrat"/>
    </font>
    <font>
      <sz val="10"/>
      <color theme="1"/>
      <name val="Montserrat Bold"/>
    </font>
    <font>
      <b/>
      <vertAlign val="superscript"/>
      <sz val="8"/>
      <name val="Montserrat"/>
    </font>
  </fonts>
  <fills count="5">
    <fill>
      <patternFill patternType="none"/>
    </fill>
    <fill>
      <patternFill patternType="gray125"/>
    </fill>
    <fill>
      <patternFill patternType="solid">
        <fgColor theme="0" tint="-4.9989318521683403E-2"/>
        <bgColor indexed="64"/>
      </patternFill>
    </fill>
    <fill>
      <patternFill patternType="solid">
        <fgColor rgb="FFD4C19C"/>
        <bgColor indexed="64"/>
      </patternFill>
    </fill>
    <fill>
      <patternFill patternType="solid">
        <fgColor theme="0"/>
        <bgColor indexed="64"/>
      </patternFill>
    </fill>
  </fills>
  <borders count="6">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bottom style="medium">
        <color theme="1" tint="0.499984740745262"/>
      </bottom>
      <diagonal/>
    </border>
  </borders>
  <cellStyleXfs count="15">
    <xf numFmtId="0" fontId="0" fillId="0" borderId="0"/>
    <xf numFmtId="43" fontId="1" fillId="0" borderId="0" applyFont="0" applyFill="0" applyBorder="0" applyAlignment="0" applyProtection="0"/>
    <xf numFmtId="0" fontId="2" fillId="0" borderId="0"/>
    <xf numFmtId="0" fontId="3" fillId="0" borderId="0"/>
    <xf numFmtId="0" fontId="1" fillId="0" borderId="0"/>
    <xf numFmtId="0" fontId="3" fillId="0" borderId="0"/>
    <xf numFmtId="0" fontId="3" fillId="0" borderId="0"/>
    <xf numFmtId="0" fontId="1" fillId="0" borderId="0"/>
    <xf numFmtId="43" fontId="1" fillId="0" borderId="0" applyFont="0" applyFill="0" applyBorder="0" applyAlignment="0" applyProtection="0"/>
    <xf numFmtId="43" fontId="3" fillId="0" borderId="0" applyFont="0" applyFill="0" applyBorder="0" applyAlignment="0" applyProtection="0"/>
    <xf numFmtId="0" fontId="1" fillId="0" borderId="0"/>
    <xf numFmtId="0" fontId="4" fillId="0" borderId="0" applyNumberFormat="0" applyFill="0" applyBorder="0" applyAlignment="0" applyProtection="0">
      <alignment vertical="top"/>
      <protection locked="0"/>
    </xf>
    <xf numFmtId="43" fontId="3" fillId="0" borderId="0" applyFont="0" applyFill="0" applyBorder="0" applyAlignment="0" applyProtection="0"/>
    <xf numFmtId="0" fontId="5" fillId="0" borderId="0"/>
    <xf numFmtId="43" fontId="3" fillId="0" borderId="0" applyFont="0" applyFill="0" applyBorder="0" applyAlignment="0" applyProtection="0"/>
  </cellStyleXfs>
  <cellXfs count="188">
    <xf numFmtId="0" fontId="0" fillId="0" borderId="0" xfId="0"/>
    <xf numFmtId="0" fontId="7" fillId="0" borderId="0" xfId="0" applyFont="1" applyAlignment="1">
      <alignment horizontal="center" vertical="center"/>
    </xf>
    <xf numFmtId="0" fontId="7" fillId="0" borderId="0" xfId="0" applyFont="1" applyAlignment="1">
      <alignment vertical="top"/>
    </xf>
    <xf numFmtId="0" fontId="7" fillId="0" borderId="0" xfId="0" applyFont="1" applyFill="1" applyAlignment="1">
      <alignment vertical="top"/>
    </xf>
    <xf numFmtId="0" fontId="10" fillId="0" borderId="0" xfId="0" applyFont="1" applyFill="1" applyAlignment="1">
      <alignment vertical="top"/>
    </xf>
    <xf numFmtId="0" fontId="7" fillId="0" borderId="0" xfId="0" applyFont="1" applyBorder="1" applyAlignment="1">
      <alignment vertical="top"/>
    </xf>
    <xf numFmtId="164" fontId="7" fillId="0" borderId="0" xfId="0" applyNumberFormat="1" applyFont="1" applyAlignment="1">
      <alignment vertical="top"/>
    </xf>
    <xf numFmtId="0" fontId="7" fillId="0" borderId="0" xfId="0" applyFont="1" applyFill="1" applyAlignment="1">
      <alignment horizontal="left" vertical="center" wrapText="1"/>
    </xf>
    <xf numFmtId="0" fontId="10" fillId="0" borderId="2" xfId="0" applyFont="1" applyFill="1" applyBorder="1" applyAlignment="1">
      <alignment horizontal="center" vertical="center"/>
    </xf>
    <xf numFmtId="0" fontId="10" fillId="0" borderId="2" xfId="0" applyFont="1" applyFill="1" applyBorder="1" applyAlignment="1">
      <alignment horizontal="center" wrapText="1"/>
    </xf>
    <xf numFmtId="0" fontId="10" fillId="0" borderId="2" xfId="0" applyFont="1" applyFill="1" applyBorder="1" applyAlignment="1">
      <alignment horizontal="center"/>
    </xf>
    <xf numFmtId="0" fontId="10" fillId="0" borderId="3" xfId="0" applyFont="1" applyFill="1" applyBorder="1" applyAlignment="1">
      <alignment horizontal="center" vertical="center"/>
    </xf>
    <xf numFmtId="0" fontId="10" fillId="0" borderId="3" xfId="0" applyFont="1" applyFill="1" applyBorder="1" applyAlignment="1">
      <alignment horizontal="center" wrapText="1"/>
    </xf>
    <xf numFmtId="0" fontId="10" fillId="0" borderId="3" xfId="0" applyFont="1" applyFill="1" applyBorder="1" applyAlignment="1">
      <alignment horizontal="center"/>
    </xf>
    <xf numFmtId="167" fontId="7" fillId="0" borderId="0" xfId="1" applyNumberFormat="1" applyFont="1" applyAlignment="1">
      <alignment vertical="top"/>
    </xf>
    <xf numFmtId="167" fontId="7" fillId="0" borderId="0" xfId="0" applyNumberFormat="1" applyFont="1" applyAlignment="1">
      <alignment vertical="top"/>
    </xf>
    <xf numFmtId="168" fontId="7" fillId="0" borderId="0" xfId="1" applyNumberFormat="1" applyFont="1" applyAlignment="1">
      <alignment vertical="top"/>
    </xf>
    <xf numFmtId="168" fontId="7" fillId="0" borderId="0" xfId="0" applyNumberFormat="1" applyFont="1" applyAlignment="1">
      <alignment vertical="top"/>
    </xf>
    <xf numFmtId="0" fontId="7" fillId="0" borderId="0" xfId="0" applyFont="1" applyFill="1" applyBorder="1" applyAlignment="1">
      <alignment vertical="top"/>
    </xf>
    <xf numFmtId="165" fontId="7" fillId="0" borderId="0" xfId="1" applyNumberFormat="1" applyFont="1" applyFill="1" applyAlignment="1">
      <alignment vertical="top"/>
    </xf>
    <xf numFmtId="0" fontId="7" fillId="0" borderId="0" xfId="0" applyFont="1" applyFill="1" applyAlignment="1">
      <alignment horizontal="center" vertical="center"/>
    </xf>
    <xf numFmtId="0" fontId="7" fillId="0" borderId="0" xfId="0" applyFont="1" applyBorder="1" applyAlignment="1">
      <alignment horizontal="center" vertical="center"/>
    </xf>
    <xf numFmtId="164" fontId="7" fillId="0" borderId="0" xfId="0" applyNumberFormat="1" applyFont="1" applyAlignment="1">
      <alignment horizontal="center" vertical="center"/>
    </xf>
    <xf numFmtId="0" fontId="6" fillId="0" borderId="0" xfId="0" applyFont="1" applyAlignment="1">
      <alignment horizontal="left"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7" fillId="0" borderId="0" xfId="0" applyFont="1" applyAlignment="1">
      <alignment vertical="top" wrapText="1"/>
    </xf>
    <xf numFmtId="0" fontId="9" fillId="2" borderId="2" xfId="0" applyFont="1" applyFill="1" applyBorder="1" applyAlignment="1">
      <alignment vertical="top"/>
    </xf>
    <xf numFmtId="166" fontId="7" fillId="2" borderId="2" xfId="0" applyNumberFormat="1" applyFont="1" applyFill="1" applyBorder="1" applyAlignment="1">
      <alignment horizontal="right" vertical="top"/>
    </xf>
    <xf numFmtId="165" fontId="7" fillId="0" borderId="0" xfId="1" applyNumberFormat="1" applyFont="1" applyFill="1" applyBorder="1" applyAlignment="1">
      <alignment vertical="top"/>
    </xf>
    <xf numFmtId="0" fontId="7" fillId="0" borderId="0" xfId="0" applyFont="1" applyFill="1" applyAlignment="1">
      <alignment vertical="top" wrapText="1"/>
    </xf>
    <xf numFmtId="0" fontId="9" fillId="2" borderId="2" xfId="2" applyFont="1" applyFill="1" applyBorder="1" applyAlignment="1">
      <alignment horizontal="left" vertical="top" wrapText="1"/>
    </xf>
    <xf numFmtId="3" fontId="9" fillId="2" borderId="2" xfId="1" applyNumberFormat="1" applyFont="1" applyFill="1" applyBorder="1" applyAlignment="1">
      <alignment vertical="top" wrapText="1"/>
    </xf>
    <xf numFmtId="164" fontId="9" fillId="2" borderId="2" xfId="1" applyNumberFormat="1" applyFont="1" applyFill="1" applyBorder="1" applyAlignment="1">
      <alignment vertical="top" wrapText="1"/>
    </xf>
    <xf numFmtId="3" fontId="11" fillId="3" borderId="0" xfId="0" applyNumberFormat="1" applyFont="1" applyFill="1" applyBorder="1" applyAlignment="1">
      <alignment horizontal="center" vertical="center"/>
    </xf>
    <xf numFmtId="0" fontId="12" fillId="0" borderId="0" xfId="0" applyFont="1" applyAlignment="1">
      <alignment vertical="top"/>
    </xf>
    <xf numFmtId="0" fontId="11" fillId="3" borderId="1"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0" borderId="0" xfId="0" applyFont="1" applyFill="1" applyAlignment="1">
      <alignment horizontal="center" vertical="center"/>
    </xf>
    <xf numFmtId="0" fontId="12" fillId="0" borderId="0" xfId="0" applyFont="1" applyAlignment="1">
      <alignment horizontal="center" vertical="center"/>
    </xf>
    <xf numFmtId="0" fontId="14" fillId="2" borderId="0" xfId="2" applyFont="1" applyFill="1" applyBorder="1" applyAlignment="1">
      <alignment vertical="top"/>
    </xf>
    <xf numFmtId="167" fontId="14" fillId="2" borderId="0" xfId="2" applyNumberFormat="1" applyFont="1" applyFill="1" applyBorder="1" applyAlignment="1">
      <alignment vertical="top" wrapText="1"/>
    </xf>
    <xf numFmtId="3" fontId="14" fillId="2" borderId="0" xfId="1" applyNumberFormat="1" applyFont="1" applyFill="1" applyBorder="1" applyAlignment="1">
      <alignment vertical="top"/>
    </xf>
    <xf numFmtId="164" fontId="14" fillId="2" borderId="0" xfId="1" applyNumberFormat="1" applyFont="1" applyFill="1" applyBorder="1" applyAlignment="1">
      <alignment vertical="top"/>
    </xf>
    <xf numFmtId="166" fontId="15" fillId="2" borderId="0" xfId="0" applyNumberFormat="1" applyFont="1" applyFill="1" applyBorder="1" applyAlignment="1">
      <alignment horizontal="right" vertical="top"/>
    </xf>
    <xf numFmtId="0" fontId="12" fillId="0" borderId="0" xfId="0" applyFont="1" applyFill="1" applyAlignment="1">
      <alignment vertical="top"/>
    </xf>
    <xf numFmtId="167" fontId="12" fillId="0" borderId="0" xfId="1" applyNumberFormat="1" applyFont="1" applyAlignment="1">
      <alignment vertical="top"/>
    </xf>
    <xf numFmtId="167" fontId="12" fillId="0" borderId="0" xfId="0" applyNumberFormat="1" applyFont="1" applyAlignment="1">
      <alignment vertical="top"/>
    </xf>
    <xf numFmtId="168" fontId="12" fillId="0" borderId="0" xfId="1" applyNumberFormat="1" applyFont="1" applyAlignment="1">
      <alignment vertical="top"/>
    </xf>
    <xf numFmtId="168" fontId="12" fillId="0" borderId="0" xfId="0" applyNumberFormat="1" applyFont="1" applyAlignment="1">
      <alignment vertical="top"/>
    </xf>
    <xf numFmtId="0" fontId="14" fillId="2" borderId="0" xfId="2" applyFont="1" applyFill="1" applyBorder="1" applyAlignment="1">
      <alignment vertical="top" wrapText="1"/>
    </xf>
    <xf numFmtId="0" fontId="16" fillId="2" borderId="0" xfId="2" applyFont="1" applyFill="1" applyBorder="1" applyAlignment="1">
      <alignment vertical="top"/>
    </xf>
    <xf numFmtId="0" fontId="16" fillId="2" borderId="0" xfId="2" applyFont="1" applyFill="1" applyBorder="1" applyAlignment="1">
      <alignment vertical="top" wrapText="1"/>
    </xf>
    <xf numFmtId="3" fontId="16" fillId="2" borderId="0" xfId="1" applyNumberFormat="1" applyFont="1" applyFill="1" applyBorder="1" applyAlignment="1">
      <alignment vertical="top" wrapText="1"/>
    </xf>
    <xf numFmtId="164" fontId="16" fillId="2" borderId="0" xfId="1" applyNumberFormat="1" applyFont="1" applyFill="1" applyBorder="1" applyAlignment="1">
      <alignment vertical="top" wrapText="1"/>
    </xf>
    <xf numFmtId="166" fontId="12" fillId="2" borderId="0" xfId="0" applyNumberFormat="1" applyFont="1" applyFill="1" applyBorder="1" applyAlignment="1">
      <alignment horizontal="right" vertical="top"/>
    </xf>
    <xf numFmtId="0" fontId="16" fillId="2" borderId="0" xfId="0" applyFont="1" applyFill="1" applyBorder="1" applyAlignment="1">
      <alignment vertical="top"/>
    </xf>
    <xf numFmtId="0" fontId="16" fillId="2" borderId="0" xfId="2" applyFont="1" applyFill="1" applyBorder="1" applyAlignment="1">
      <alignment horizontal="left" vertical="top" wrapText="1"/>
    </xf>
    <xf numFmtId="0" fontId="12" fillId="0" borderId="0" xfId="0" applyFont="1" applyFill="1" applyBorder="1" applyAlignment="1">
      <alignment vertical="top"/>
    </xf>
    <xf numFmtId="0" fontId="12" fillId="0" borderId="0" xfId="0" applyFont="1" applyBorder="1" applyAlignment="1">
      <alignment vertical="top"/>
    </xf>
    <xf numFmtId="0" fontId="12" fillId="2" borderId="0" xfId="0" applyFont="1" applyFill="1" applyBorder="1" applyAlignment="1">
      <alignment vertical="top" wrapText="1"/>
    </xf>
    <xf numFmtId="0" fontId="17" fillId="0" borderId="0" xfId="0" applyFont="1" applyFill="1" applyAlignment="1">
      <alignment vertical="top"/>
    </xf>
    <xf numFmtId="0" fontId="14" fillId="2" borderId="0" xfId="0" applyFont="1" applyFill="1" applyBorder="1" applyAlignment="1">
      <alignment vertical="top"/>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wrapText="1"/>
    </xf>
    <xf numFmtId="3" fontId="14" fillId="2" borderId="0" xfId="1" applyNumberFormat="1" applyFont="1" applyFill="1" applyBorder="1" applyAlignment="1">
      <alignment vertical="top" wrapText="1"/>
    </xf>
    <xf numFmtId="164" fontId="14" fillId="2" borderId="0" xfId="1" applyNumberFormat="1" applyFont="1" applyFill="1" applyBorder="1" applyAlignment="1">
      <alignment vertical="top" wrapText="1"/>
    </xf>
    <xf numFmtId="0" fontId="17" fillId="0" borderId="0" xfId="0" applyFont="1" applyFill="1" applyBorder="1" applyAlignment="1">
      <alignment vertical="top"/>
    </xf>
    <xf numFmtId="164" fontId="17" fillId="0" borderId="0" xfId="0" applyNumberFormat="1" applyFont="1" applyFill="1" applyBorder="1" applyAlignment="1">
      <alignment vertical="top"/>
    </xf>
    <xf numFmtId="0" fontId="17" fillId="0" borderId="0" xfId="0" applyFont="1" applyFill="1" applyBorder="1" applyAlignment="1">
      <alignment vertical="top" wrapText="1"/>
    </xf>
    <xf numFmtId="166" fontId="17" fillId="0" borderId="0" xfId="0" applyNumberFormat="1" applyFont="1" applyFill="1" applyBorder="1" applyAlignment="1">
      <alignment horizontal="right" vertical="top"/>
    </xf>
    <xf numFmtId="49" fontId="14" fillId="2" borderId="0" xfId="2" applyNumberFormat="1" applyFont="1" applyFill="1" applyBorder="1" applyAlignment="1">
      <alignment vertical="top"/>
    </xf>
    <xf numFmtId="3" fontId="16" fillId="2" borderId="0" xfId="1" applyNumberFormat="1" applyFont="1" applyFill="1" applyBorder="1" applyAlignment="1">
      <alignment vertical="top"/>
    </xf>
    <xf numFmtId="166" fontId="12" fillId="2" borderId="2" xfId="0" applyNumberFormat="1" applyFont="1" applyFill="1" applyBorder="1" applyAlignment="1">
      <alignment horizontal="right" vertical="top"/>
    </xf>
    <xf numFmtId="164" fontId="16" fillId="2" borderId="2" xfId="1" applyNumberFormat="1" applyFont="1" applyFill="1" applyBorder="1" applyAlignment="1">
      <alignment vertical="top" wrapText="1"/>
    </xf>
    <xf numFmtId="3" fontId="16" fillId="2" borderId="2" xfId="1" applyNumberFormat="1" applyFont="1" applyFill="1" applyBorder="1" applyAlignment="1">
      <alignment vertical="top" wrapText="1"/>
    </xf>
    <xf numFmtId="0" fontId="16" fillId="2" borderId="2" xfId="2" applyFont="1" applyFill="1" applyBorder="1" applyAlignment="1">
      <alignment horizontal="left" vertical="top" wrapText="1"/>
    </xf>
    <xf numFmtId="0" fontId="16" fillId="2" borderId="2" xfId="0" applyFont="1" applyFill="1" applyBorder="1" applyAlignment="1">
      <alignment vertical="top"/>
    </xf>
    <xf numFmtId="43" fontId="12" fillId="0" borderId="0" xfId="1" applyFont="1" applyFill="1" applyAlignment="1">
      <alignment vertical="top"/>
    </xf>
    <xf numFmtId="0" fontId="14" fillId="2" borderId="0" xfId="2" applyFont="1" applyFill="1" applyBorder="1" applyAlignment="1">
      <alignment horizontal="left" vertical="top" wrapText="1"/>
    </xf>
    <xf numFmtId="0" fontId="14" fillId="2" borderId="0" xfId="0" applyFont="1" applyFill="1" applyBorder="1" applyAlignment="1">
      <alignment horizontal="center" vertical="top"/>
    </xf>
    <xf numFmtId="165" fontId="14" fillId="2" borderId="0" xfId="1" applyNumberFormat="1" applyFont="1" applyFill="1" applyBorder="1" applyAlignment="1">
      <alignment vertical="top" wrapText="1"/>
    </xf>
    <xf numFmtId="0" fontId="14" fillId="2" borderId="0" xfId="2" quotePrefix="1" applyFont="1" applyFill="1" applyBorder="1" applyAlignment="1">
      <alignment horizontal="center" vertical="top"/>
    </xf>
    <xf numFmtId="0" fontId="15" fillId="2" borderId="0" xfId="2" quotePrefix="1" applyFont="1" applyFill="1" applyBorder="1" applyAlignment="1">
      <alignment horizontal="left" vertical="center"/>
    </xf>
    <xf numFmtId="0" fontId="15" fillId="2" borderId="0" xfId="2" quotePrefix="1" applyFont="1" applyFill="1" applyBorder="1" applyAlignment="1">
      <alignment horizontal="center" vertical="center"/>
    </xf>
    <xf numFmtId="0" fontId="9" fillId="0" borderId="0" xfId="0" applyFont="1" applyFill="1" applyAlignment="1">
      <alignment vertical="top"/>
    </xf>
    <xf numFmtId="0" fontId="6" fillId="0" borderId="0" xfId="2" applyFont="1" applyFill="1" applyBorder="1" applyAlignment="1">
      <alignment vertical="top"/>
    </xf>
    <xf numFmtId="0" fontId="9" fillId="0" borderId="0" xfId="2" applyFont="1" applyFill="1" applyBorder="1" applyAlignment="1">
      <alignment horizontal="left" vertical="top" wrapText="1"/>
    </xf>
    <xf numFmtId="0" fontId="9" fillId="0" borderId="0" xfId="2" applyFont="1" applyFill="1" applyBorder="1" applyAlignment="1">
      <alignment vertical="top"/>
    </xf>
    <xf numFmtId="43" fontId="9" fillId="0" borderId="0" xfId="2" applyNumberFormat="1" applyFont="1" applyFill="1" applyBorder="1" applyAlignment="1">
      <alignment vertical="top"/>
    </xf>
    <xf numFmtId="41" fontId="7" fillId="0" borderId="0" xfId="0" applyNumberFormat="1" applyFont="1" applyFill="1" applyAlignment="1">
      <alignment vertical="top"/>
    </xf>
    <xf numFmtId="169" fontId="9" fillId="2" borderId="2" xfId="1" applyNumberFormat="1" applyFont="1" applyFill="1" applyBorder="1" applyAlignment="1">
      <alignment horizontal="right" vertical="top"/>
    </xf>
    <xf numFmtId="3" fontId="9" fillId="2" borderId="2" xfId="0" applyNumberFormat="1" applyFont="1" applyFill="1" applyBorder="1" applyAlignment="1">
      <alignment vertical="top"/>
    </xf>
    <xf numFmtId="3" fontId="9" fillId="2" borderId="5" xfId="1" applyNumberFormat="1" applyFont="1" applyFill="1" applyBorder="1" applyAlignment="1">
      <alignment vertical="top" wrapText="1"/>
    </xf>
    <xf numFmtId="0" fontId="9" fillId="2" borderId="2" xfId="0" applyFont="1" applyFill="1" applyBorder="1" applyAlignment="1">
      <alignment horizontal="left" vertical="top" wrapText="1"/>
    </xf>
    <xf numFmtId="0" fontId="9" fillId="2" borderId="2" xfId="0" applyFont="1" applyFill="1" applyBorder="1" applyAlignment="1">
      <alignment horizontal="center" vertical="top"/>
    </xf>
    <xf numFmtId="3" fontId="9" fillId="2" borderId="0" xfId="0" applyNumberFormat="1" applyFont="1" applyFill="1" applyBorder="1" applyAlignment="1">
      <alignment vertical="top"/>
    </xf>
    <xf numFmtId="0" fontId="16" fillId="2" borderId="0" xfId="0" applyFont="1" applyFill="1" applyBorder="1" applyAlignment="1">
      <alignment horizontal="left" vertical="top" wrapText="1"/>
    </xf>
    <xf numFmtId="0" fontId="16" fillId="2" borderId="0" xfId="0" applyFont="1" applyFill="1" applyBorder="1" applyAlignment="1">
      <alignment horizontal="center" vertical="top"/>
    </xf>
    <xf numFmtId="3" fontId="31" fillId="2" borderId="0" xfId="0" applyNumberFormat="1" applyFont="1" applyFill="1" applyBorder="1" applyAlignment="1">
      <alignment vertical="top"/>
    </xf>
    <xf numFmtId="0" fontId="16" fillId="2" borderId="0" xfId="13" applyFont="1" applyFill="1" applyBorder="1" applyAlignment="1">
      <alignment horizontal="center" vertical="top"/>
    </xf>
    <xf numFmtId="3" fontId="9" fillId="2" borderId="0" xfId="1" applyNumberFormat="1" applyFont="1" applyFill="1" applyBorder="1" applyAlignment="1">
      <alignment vertical="top" wrapText="1"/>
    </xf>
    <xf numFmtId="169" fontId="9" fillId="2" borderId="0" xfId="1" applyNumberFormat="1" applyFont="1" applyFill="1" applyBorder="1" applyAlignment="1">
      <alignment horizontal="right" vertical="top"/>
    </xf>
    <xf numFmtId="0" fontId="10" fillId="3" borderId="0" xfId="0" applyFont="1" applyFill="1" applyBorder="1" applyAlignment="1">
      <alignment horizontal="center"/>
    </xf>
    <xf numFmtId="0" fontId="10" fillId="3" borderId="0" xfId="0" applyFont="1" applyFill="1" applyBorder="1" applyAlignment="1">
      <alignment vertical="top"/>
    </xf>
    <xf numFmtId="0" fontId="10" fillId="3" borderId="0" xfId="0" applyFont="1" applyFill="1" applyBorder="1" applyAlignment="1">
      <alignment horizontal="center" vertical="center" wrapText="1"/>
    </xf>
    <xf numFmtId="0" fontId="10" fillId="3" borderId="0" xfId="0" applyFont="1" applyFill="1" applyBorder="1" applyAlignment="1">
      <alignment horizontal="center" vertical="top"/>
    </xf>
    <xf numFmtId="165" fontId="10" fillId="3" borderId="0" xfId="1" applyNumberFormat="1" applyFont="1" applyFill="1" applyBorder="1" applyAlignment="1">
      <alignment horizontal="center" vertical="center"/>
    </xf>
    <xf numFmtId="0" fontId="7" fillId="0" borderId="0" xfId="0" applyFont="1" applyFill="1" applyAlignment="1">
      <alignment horizontal="left" vertical="center"/>
    </xf>
    <xf numFmtId="0" fontId="7" fillId="0" borderId="0" xfId="0" applyFont="1" applyFill="1" applyBorder="1" applyAlignment="1">
      <alignment horizontal="left" vertical="center" wrapText="1"/>
    </xf>
    <xf numFmtId="0" fontId="18" fillId="0" borderId="0" xfId="0" applyFont="1" applyFill="1" applyBorder="1" applyAlignment="1">
      <alignment vertical="center" wrapText="1"/>
    </xf>
    <xf numFmtId="171" fontId="7" fillId="0" borderId="0" xfId="0" applyNumberFormat="1" applyFont="1" applyAlignment="1">
      <alignment vertical="top"/>
    </xf>
    <xf numFmtId="170" fontId="7" fillId="4" borderId="0" xfId="1" applyNumberFormat="1" applyFont="1" applyFill="1" applyBorder="1" applyAlignment="1">
      <alignment horizontal="center" vertical="center"/>
    </xf>
    <xf numFmtId="172" fontId="7" fillId="0" borderId="0" xfId="0" applyNumberFormat="1" applyFont="1" applyAlignment="1">
      <alignment vertical="top"/>
    </xf>
    <xf numFmtId="0" fontId="9" fillId="0" borderId="0" xfId="0" applyFont="1" applyAlignment="1">
      <alignment vertical="top"/>
    </xf>
    <xf numFmtId="0" fontId="12" fillId="2" borderId="0" xfId="0" applyFont="1" applyFill="1" applyBorder="1" applyAlignment="1">
      <alignment vertical="top"/>
    </xf>
    <xf numFmtId="0" fontId="16" fillId="2" borderId="0" xfId="2" applyFont="1" applyFill="1" applyBorder="1" applyAlignment="1">
      <alignment horizontal="left" vertical="top"/>
    </xf>
    <xf numFmtId="169" fontId="16" fillId="2" borderId="0" xfId="1" applyNumberFormat="1" applyFont="1" applyFill="1" applyBorder="1" applyAlignment="1">
      <alignment vertical="top" wrapText="1"/>
    </xf>
    <xf numFmtId="169" fontId="7" fillId="0" borderId="0" xfId="0" applyNumberFormat="1" applyFont="1" applyAlignment="1">
      <alignment horizontal="center" vertical="center"/>
    </xf>
    <xf numFmtId="169" fontId="16" fillId="2" borderId="0" xfId="6" applyNumberFormat="1" applyFont="1" applyFill="1" applyBorder="1" applyAlignment="1">
      <alignment horizontal="right" vertical="top"/>
    </xf>
    <xf numFmtId="0" fontId="16" fillId="2" borderId="0" xfId="7" applyFont="1" applyFill="1" applyBorder="1" applyAlignment="1">
      <alignment vertical="top"/>
    </xf>
    <xf numFmtId="0" fontId="16" fillId="2" borderId="0" xfId="4" applyFont="1" applyFill="1" applyBorder="1" applyAlignment="1">
      <alignment vertical="top"/>
    </xf>
    <xf numFmtId="169" fontId="14" fillId="2" borderId="0" xfId="8" applyNumberFormat="1" applyFont="1" applyFill="1" applyBorder="1" applyAlignment="1">
      <alignment horizontal="right" vertical="top"/>
    </xf>
    <xf numFmtId="0" fontId="14" fillId="2" borderId="0" xfId="7" applyFont="1" applyFill="1" applyBorder="1" applyAlignment="1">
      <alignment vertical="top"/>
    </xf>
    <xf numFmtId="0" fontId="14" fillId="2" borderId="0" xfId="4" applyFont="1" applyFill="1" applyBorder="1" applyAlignment="1">
      <alignment vertical="top"/>
    </xf>
    <xf numFmtId="0" fontId="16" fillId="2" borderId="0" xfId="7" applyFont="1" applyFill="1" applyBorder="1" applyAlignment="1">
      <alignment horizontal="left" vertical="top"/>
    </xf>
    <xf numFmtId="0" fontId="16" fillId="2" borderId="0" xfId="5" applyFont="1" applyFill="1" applyBorder="1" applyAlignment="1">
      <alignment vertical="top"/>
    </xf>
    <xf numFmtId="169" fontId="16" fillId="2" borderId="0" xfId="8" applyNumberFormat="1" applyFont="1" applyFill="1" applyBorder="1" applyAlignment="1">
      <alignment horizontal="right" vertical="top"/>
    </xf>
    <xf numFmtId="169" fontId="14" fillId="2" borderId="0" xfId="6" applyNumberFormat="1" applyFont="1" applyFill="1" applyBorder="1" applyAlignment="1">
      <alignment horizontal="right" vertical="top"/>
    </xf>
    <xf numFmtId="169" fontId="14" fillId="2" borderId="0" xfId="9" applyNumberFormat="1" applyFont="1" applyFill="1" applyBorder="1" applyAlignment="1">
      <alignment horizontal="right" vertical="top"/>
    </xf>
    <xf numFmtId="0" fontId="14" fillId="2" borderId="0" xfId="10" applyFont="1" applyFill="1" applyBorder="1" applyAlignment="1">
      <alignment vertical="top"/>
    </xf>
    <xf numFmtId="169" fontId="14" fillId="2" borderId="0" xfId="5" applyNumberFormat="1" applyFont="1" applyFill="1" applyBorder="1" applyAlignment="1">
      <alignment horizontal="right" vertical="top"/>
    </xf>
    <xf numFmtId="169" fontId="16" fillId="2" borderId="0" xfId="5" applyNumberFormat="1" applyFont="1" applyFill="1" applyBorder="1" applyAlignment="1">
      <alignment horizontal="right" vertical="top"/>
    </xf>
    <xf numFmtId="0" fontId="14" fillId="2" borderId="0" xfId="4" applyFont="1" applyFill="1" applyBorder="1" applyAlignment="1">
      <alignment horizontal="left" vertical="top"/>
    </xf>
    <xf numFmtId="169" fontId="12" fillId="2" borderId="0" xfId="4" applyNumberFormat="1" applyFont="1" applyFill="1" applyBorder="1" applyAlignment="1">
      <alignment horizontal="right" vertical="top"/>
    </xf>
    <xf numFmtId="0" fontId="16" fillId="2" borderId="0" xfId="7" applyFont="1" applyFill="1" applyBorder="1" applyAlignment="1">
      <alignment horizontal="left" vertical="top" wrapText="1"/>
    </xf>
    <xf numFmtId="0" fontId="14" fillId="2" borderId="0" xfId="5" applyFont="1" applyFill="1" applyBorder="1" applyAlignment="1">
      <alignment vertical="top"/>
    </xf>
    <xf numFmtId="0" fontId="12" fillId="2" borderId="0" xfId="4" applyFont="1" applyFill="1" applyBorder="1" applyAlignment="1">
      <alignment vertical="top"/>
    </xf>
    <xf numFmtId="173" fontId="12" fillId="0" borderId="0" xfId="0" applyNumberFormat="1" applyFont="1" applyFill="1" applyAlignment="1">
      <alignment vertical="top"/>
    </xf>
    <xf numFmtId="3" fontId="16" fillId="2" borderId="0" xfId="12" applyNumberFormat="1" applyFont="1" applyFill="1" applyBorder="1" applyAlignment="1">
      <alignment vertical="top"/>
    </xf>
    <xf numFmtId="3" fontId="14" fillId="2" borderId="0" xfId="5" applyNumberFormat="1" applyFont="1" applyFill="1" applyBorder="1" applyAlignment="1">
      <alignment vertical="top" wrapText="1"/>
    </xf>
    <xf numFmtId="3" fontId="16" fillId="2" borderId="0" xfId="5" applyNumberFormat="1" applyFont="1" applyFill="1" applyBorder="1" applyAlignment="1">
      <alignment horizontal="right" vertical="top" wrapText="1"/>
    </xf>
    <xf numFmtId="0" fontId="12" fillId="2" borderId="0" xfId="0" applyFont="1" applyFill="1" applyBorder="1" applyAlignment="1">
      <alignment horizontal="left" vertical="top"/>
    </xf>
    <xf numFmtId="0" fontId="16" fillId="2" borderId="0" xfId="0" applyFont="1" applyFill="1" applyBorder="1" applyAlignment="1">
      <alignment horizontal="left" vertical="top"/>
    </xf>
    <xf numFmtId="3" fontId="15" fillId="2" borderId="0" xfId="0" applyNumberFormat="1" applyFont="1" applyFill="1" applyBorder="1" applyAlignment="1">
      <alignment vertical="top"/>
    </xf>
    <xf numFmtId="0" fontId="12" fillId="2" borderId="0" xfId="0" applyFont="1" applyFill="1" applyBorder="1" applyAlignment="1">
      <alignment horizontal="left" vertical="top" wrapText="1"/>
    </xf>
    <xf numFmtId="3" fontId="14" fillId="2" borderId="0" xfId="12" applyNumberFormat="1" applyFont="1" applyFill="1" applyBorder="1" applyAlignment="1">
      <alignment vertical="top"/>
    </xf>
    <xf numFmtId="3" fontId="16" fillId="2" borderId="0" xfId="5" applyNumberFormat="1" applyFont="1" applyFill="1" applyBorder="1" applyAlignment="1">
      <alignment vertical="top" wrapText="1"/>
    </xf>
    <xf numFmtId="0" fontId="16" fillId="2" borderId="0" xfId="2" applyFont="1" applyFill="1" applyBorder="1" applyAlignment="1">
      <alignment horizontal="left" vertical="top" indent="2"/>
    </xf>
    <xf numFmtId="0" fontId="14" fillId="2" borderId="0" xfId="0" applyFont="1" applyFill="1" applyBorder="1" applyAlignment="1">
      <alignment vertical="center"/>
    </xf>
    <xf numFmtId="0" fontId="16" fillId="2" borderId="0" xfId="0" applyFont="1" applyFill="1" applyBorder="1" applyAlignment="1">
      <alignment horizontal="left" vertical="center"/>
    </xf>
    <xf numFmtId="0" fontId="16" fillId="2" borderId="0" xfId="0" applyFont="1" applyFill="1" applyBorder="1" applyAlignment="1">
      <alignment vertical="center"/>
    </xf>
    <xf numFmtId="0" fontId="12" fillId="2" borderId="0" xfId="0" applyFont="1" applyFill="1" applyBorder="1" applyAlignment="1"/>
    <xf numFmtId="0" fontId="27" fillId="2" borderId="0" xfId="0" applyFont="1" applyFill="1" applyAlignment="1">
      <alignment vertical="center"/>
    </xf>
    <xf numFmtId="0" fontId="12" fillId="2" borderId="0" xfId="0" applyFont="1" applyFill="1" applyBorder="1"/>
    <xf numFmtId="0" fontId="12" fillId="2" borderId="0" xfId="0" applyFont="1" applyFill="1" applyBorder="1" applyAlignment="1">
      <alignment horizontal="left"/>
    </xf>
    <xf numFmtId="0" fontId="16" fillId="2" borderId="0" xfId="0" applyFont="1" applyFill="1" applyBorder="1" applyAlignment="1">
      <alignment vertical="center" wrapText="1"/>
    </xf>
    <xf numFmtId="169" fontId="15" fillId="2" borderId="0" xfId="0" applyNumberFormat="1" applyFont="1" applyFill="1" applyBorder="1" applyAlignment="1">
      <alignment horizontal="right" vertical="top"/>
    </xf>
    <xf numFmtId="169" fontId="12" fillId="2" borderId="0" xfId="0" applyNumberFormat="1" applyFont="1" applyFill="1" applyBorder="1" applyAlignment="1">
      <alignment horizontal="right" vertical="top"/>
    </xf>
    <xf numFmtId="3" fontId="16" fillId="2" borderId="0" xfId="2" applyNumberFormat="1" applyFont="1" applyFill="1" applyBorder="1" applyAlignment="1">
      <alignment vertical="top" wrapText="1"/>
    </xf>
    <xf numFmtId="0" fontId="11" fillId="3" borderId="0" xfId="0" applyFont="1" applyFill="1" applyBorder="1" applyAlignment="1">
      <alignment horizontal="center"/>
    </xf>
    <xf numFmtId="0" fontId="17" fillId="0" borderId="0" xfId="0" applyFont="1" applyFill="1" applyBorder="1" applyAlignment="1">
      <alignment horizontal="left" vertical="top"/>
    </xf>
    <xf numFmtId="0" fontId="8" fillId="3" borderId="0" xfId="0" applyFont="1" applyFill="1" applyAlignment="1">
      <alignment horizontal="center" vertical="center" wrapText="1"/>
    </xf>
    <xf numFmtId="0" fontId="11" fillId="3" borderId="0" xfId="0" applyFont="1" applyFill="1" applyBorder="1" applyAlignment="1">
      <alignment horizontal="center" vertical="center" wrapText="1"/>
    </xf>
    <xf numFmtId="0" fontId="17" fillId="0" borderId="0" xfId="0" applyFont="1" applyFill="1" applyBorder="1" applyAlignment="1">
      <alignment horizontal="left" vertical="top" wrapText="1"/>
    </xf>
    <xf numFmtId="0" fontId="18" fillId="0" borderId="2" xfId="0" applyFont="1" applyFill="1" applyBorder="1" applyAlignment="1">
      <alignment horizontal="left" vertical="center" wrapText="1"/>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7" fillId="0" borderId="4" xfId="0" applyFont="1" applyFill="1" applyBorder="1" applyAlignment="1">
      <alignment horizontal="left" vertical="top" wrapText="1"/>
    </xf>
    <xf numFmtId="0" fontId="17" fillId="0" borderId="0"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2" fillId="2" borderId="0" xfId="4" applyFont="1" applyFill="1" applyBorder="1" applyAlignment="1">
      <alignment horizontal="left" vertical="top" wrapText="1"/>
    </xf>
    <xf numFmtId="0" fontId="16" fillId="2" borderId="0" xfId="7" applyFont="1" applyFill="1" applyBorder="1" applyAlignment="1">
      <alignment horizontal="left" vertical="top" wrapText="1"/>
    </xf>
    <xf numFmtId="0" fontId="23" fillId="3" borderId="0" xfId="0" applyFont="1" applyFill="1" applyBorder="1" applyAlignment="1">
      <alignment horizontal="center" vertical="center" wrapText="1"/>
    </xf>
    <xf numFmtId="0" fontId="12" fillId="0" borderId="0" xfId="0" applyFont="1" applyFill="1" applyBorder="1" applyAlignment="1">
      <alignment horizontal="left" vertical="top"/>
    </xf>
    <xf numFmtId="0" fontId="12" fillId="0" borderId="0"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0" xfId="0" applyFont="1" applyFill="1" applyBorder="1" applyAlignment="1">
      <alignment horizontal="left" vertical="center" wrapText="1"/>
    </xf>
    <xf numFmtId="0" fontId="17" fillId="0" borderId="0" xfId="0" applyFont="1" applyFill="1" applyBorder="1" applyAlignment="1">
      <alignment horizontal="left"/>
    </xf>
    <xf numFmtId="0" fontId="14" fillId="2" borderId="0" xfId="0" applyFont="1" applyFill="1" applyBorder="1" applyAlignment="1">
      <alignment horizontal="left" vertical="top" wrapText="1"/>
    </xf>
    <xf numFmtId="0" fontId="14" fillId="2" borderId="0" xfId="13" applyFont="1" applyFill="1" applyBorder="1" applyAlignment="1">
      <alignment horizontal="left" vertical="top" wrapText="1"/>
    </xf>
    <xf numFmtId="0" fontId="7" fillId="0" borderId="2" xfId="0" applyFont="1" applyFill="1" applyBorder="1" applyAlignment="1">
      <alignment horizontal="left" vertical="center" wrapText="1"/>
    </xf>
  </cellXfs>
  <cellStyles count="15">
    <cellStyle name="Hipervínculo 2 2" xfId="11"/>
    <cellStyle name="Millares" xfId="1" builtinId="3"/>
    <cellStyle name="Millares 2" xfId="8"/>
    <cellStyle name="Millares 2 2" xfId="12"/>
    <cellStyle name="Millares 2 3" xfId="9"/>
    <cellStyle name="Millares 2 3 2" xfId="14"/>
    <cellStyle name="Normal" xfId="0" builtinId="0"/>
    <cellStyle name="Normal 2 2" xfId="4"/>
    <cellStyle name="Normal 2 2 3" xfId="5"/>
    <cellStyle name="Normal 2 3" xfId="6"/>
    <cellStyle name="Normal 2 5" xfId="13"/>
    <cellStyle name="Normal 3 2 2" xfId="7"/>
    <cellStyle name="Normal 3 2 2 2" xfId="10"/>
    <cellStyle name="Normal 7 2" xfId="3"/>
    <cellStyle name="Normal_Hoja1" xfId="2"/>
  </cellStyles>
  <dxfs count="0"/>
  <tableStyles count="0" defaultTableStyle="TableStyleMedium2" defaultPivotStyle="PivotStyleLight16"/>
  <colors>
    <mruColors>
      <color rgb="FFD4C19C"/>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customXml" Target="../customXml/item2.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os%20%20c\drive%20D\UPCP-Informes%20Trimestrales\2015\1&#176;%20trimestre\Consultas\para%20Semarnat-G&#233;nero%20y%20pobrez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constit01\DGA_Educacion\2009\EM\Definitivos\Cuadros%20EM%202009_02-09-2008_entregado_C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constit01\DGA_Educacion\documentos%20%20c\drive%20D\UPCP-Informes%20Trimestrales\2015\1&#176;%20trimestre\Consultas\para%20Semarnat-G&#233;nero%20y%20pobrez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www.finanzaspublicas.hacienda.gob.mx/Mis%20Documentos/PEC%202016/Informes%20Trimestrales/PT%20Seguim%201T%20PEC%202016%2018041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is%20Documentos/PEC%202016/Informes%20Trimestrales/PT%20Seguim%201T%20PEC%202016%201804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finanzaspublicas.hacienda.gob.mx/ECONOMIA/ECO'99/ECOAG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sheetData sheetId="1"/>
      <sheetData sheetId="2"/>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0"/>
  <sheetViews>
    <sheetView showGridLines="0" tabSelected="1" zoomScale="130" zoomScaleNormal="13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8.140625" style="3" customWidth="1"/>
    <col min="11" max="11" width="7.42578125" style="3" customWidth="1"/>
    <col min="12" max="13" width="11.5703125" style="3" bestFit="1" customWidth="1"/>
    <col min="14" max="16384" width="11.42578125" style="3"/>
  </cols>
  <sheetData>
    <row r="1" spans="1:15" s="1" customFormat="1" ht="53.25" customHeight="1">
      <c r="A1" s="167" t="s">
        <v>14</v>
      </c>
      <c r="B1" s="167"/>
      <c r="C1" s="167"/>
      <c r="D1" s="23" t="s">
        <v>35</v>
      </c>
      <c r="F1" s="123"/>
      <c r="G1" s="21"/>
      <c r="H1" s="22"/>
      <c r="J1" s="20"/>
    </row>
    <row r="2" spans="1:15" s="2" customFormat="1" ht="12" customHeight="1">
      <c r="B2" s="26"/>
      <c r="C2" s="6"/>
      <c r="D2" s="6"/>
      <c r="E2" s="6"/>
      <c r="F2" s="6"/>
      <c r="G2" s="5"/>
      <c r="J2" s="3"/>
    </row>
    <row r="3" spans="1:15" ht="60" customHeight="1" thickBot="1">
      <c r="A3" s="170" t="s">
        <v>436</v>
      </c>
      <c r="B3" s="170"/>
      <c r="C3" s="170"/>
      <c r="D3" s="170"/>
      <c r="E3" s="170"/>
      <c r="F3" s="170"/>
      <c r="G3" s="170"/>
      <c r="H3" s="170"/>
      <c r="I3" s="170"/>
    </row>
    <row r="4" spans="1:15" ht="5.25" customHeight="1">
      <c r="A4" s="7"/>
      <c r="B4" s="7"/>
      <c r="C4" s="7"/>
      <c r="D4" s="7"/>
      <c r="E4" s="7"/>
      <c r="F4" s="7"/>
      <c r="G4" s="7"/>
      <c r="H4" s="7"/>
      <c r="I4" s="7"/>
    </row>
    <row r="5" spans="1:15" s="40" customFormat="1" ht="18" customHeight="1">
      <c r="A5" s="171" t="s">
        <v>0</v>
      </c>
      <c r="B5" s="168" t="s">
        <v>435</v>
      </c>
      <c r="C5" s="34"/>
      <c r="D5" s="65"/>
      <c r="E5" s="172" t="s">
        <v>1</v>
      </c>
      <c r="F5" s="172"/>
      <c r="G5" s="65"/>
      <c r="H5" s="171" t="s">
        <v>2</v>
      </c>
      <c r="I5" s="171"/>
      <c r="J5" s="39"/>
    </row>
    <row r="6" spans="1:15" s="40" customFormat="1" ht="18" customHeight="1">
      <c r="A6" s="171"/>
      <c r="B6" s="168"/>
      <c r="C6" s="168" t="s">
        <v>3</v>
      </c>
      <c r="D6" s="168" t="s">
        <v>15</v>
      </c>
      <c r="E6" s="168" t="s">
        <v>16</v>
      </c>
      <c r="F6" s="66" t="s">
        <v>19</v>
      </c>
      <c r="G6" s="64"/>
      <c r="H6" s="173"/>
      <c r="I6" s="173"/>
      <c r="J6" s="39"/>
    </row>
    <row r="7" spans="1:15" s="40" customFormat="1" ht="24" customHeight="1">
      <c r="A7" s="171"/>
      <c r="B7" s="168"/>
      <c r="C7" s="168"/>
      <c r="D7" s="168"/>
      <c r="E7" s="168"/>
      <c r="F7" s="65" t="s">
        <v>37</v>
      </c>
      <c r="G7" s="65"/>
      <c r="H7" s="64" t="s">
        <v>15</v>
      </c>
      <c r="I7" s="64" t="s">
        <v>4</v>
      </c>
      <c r="J7" s="39"/>
    </row>
    <row r="8" spans="1:15" s="40" customFormat="1" ht="13.5" customHeight="1">
      <c r="A8" s="171"/>
      <c r="B8" s="168"/>
      <c r="C8" s="64" t="s">
        <v>5</v>
      </c>
      <c r="D8" s="64" t="s">
        <v>6</v>
      </c>
      <c r="E8" s="64" t="s">
        <v>7</v>
      </c>
      <c r="F8" s="65" t="s">
        <v>8</v>
      </c>
      <c r="G8" s="65"/>
      <c r="H8" s="65" t="s">
        <v>9</v>
      </c>
      <c r="I8" s="65" t="s">
        <v>10</v>
      </c>
      <c r="J8" s="39"/>
    </row>
    <row r="9" spans="1:15" ht="5.25" customHeight="1" thickBot="1">
      <c r="A9" s="8"/>
      <c r="B9" s="24"/>
      <c r="C9" s="9"/>
      <c r="D9" s="9"/>
      <c r="E9" s="9"/>
      <c r="F9" s="10"/>
      <c r="G9" s="10"/>
      <c r="H9" s="10"/>
      <c r="I9" s="10"/>
      <c r="J9" s="4"/>
    </row>
    <row r="10" spans="1:15" ht="5.25" customHeight="1" thickBot="1">
      <c r="A10" s="11"/>
      <c r="B10" s="25"/>
      <c r="C10" s="12"/>
      <c r="D10" s="12"/>
      <c r="E10" s="12"/>
      <c r="F10" s="13"/>
      <c r="G10" s="13"/>
      <c r="H10" s="13"/>
      <c r="I10" s="13"/>
      <c r="J10" s="4"/>
    </row>
    <row r="11" spans="1:15" s="35" customFormat="1" ht="12.75">
      <c r="A11" s="41" t="s">
        <v>17</v>
      </c>
      <c r="B11" s="42"/>
      <c r="C11" s="43">
        <f>C12+C14+C18+C21+C24+C34+C42+C44+C52+C54+C61+C63+C66+C68+C70+C78</f>
        <v>88606172775.416489</v>
      </c>
      <c r="D11" s="43">
        <f>D12+D14+D18+D21+D24+D34+D42+D44+D52+D54+D61+D63+D66+D68+D70+D78</f>
        <v>87365393877.280655</v>
      </c>
      <c r="E11" s="43">
        <f>E12+E14+E18+E21+E24+E34+E42+E44+E52+E54+E61+E63+E66+E68+E70+E78</f>
        <v>46214746433.634033</v>
      </c>
      <c r="F11" s="43">
        <f>F12+F14+F18+F21+F24+F34+F42+F44+F52+F54+F61+F63+F66+F68+F70+F78</f>
        <v>37670224702.557983</v>
      </c>
      <c r="G11" s="44"/>
      <c r="H11" s="45">
        <f t="shared" ref="H11:H42" si="0">IFERROR(+F11/D11*100,"n.a")</f>
        <v>43.118016219868629</v>
      </c>
      <c r="I11" s="45">
        <f t="shared" ref="I11:I42" si="1">IFERROR(+F11/E11*100,"n.a.")</f>
        <v>81.511265579816012</v>
      </c>
      <c r="J11" s="46"/>
      <c r="K11" s="48"/>
      <c r="L11" s="49"/>
      <c r="M11" s="49"/>
      <c r="N11" s="50"/>
      <c r="O11" s="50"/>
    </row>
    <row r="12" spans="1:15" s="35" customFormat="1" ht="12.75">
      <c r="A12" s="41" t="s">
        <v>20</v>
      </c>
      <c r="B12" s="41"/>
      <c r="C12" s="43">
        <f>+C13</f>
        <v>22693644</v>
      </c>
      <c r="D12" s="43">
        <f>+D13</f>
        <v>23350126.98</v>
      </c>
      <c r="E12" s="43">
        <f>+E13</f>
        <v>7230349.2700000014</v>
      </c>
      <c r="F12" s="43">
        <f>+F13</f>
        <v>7062815.5700000003</v>
      </c>
      <c r="G12" s="44"/>
      <c r="H12" s="45">
        <f t="shared" si="0"/>
        <v>30.247439665101126</v>
      </c>
      <c r="I12" s="45">
        <f t="shared" si="1"/>
        <v>97.682909998620289</v>
      </c>
      <c r="J12" s="46"/>
      <c r="K12" s="48"/>
      <c r="L12" s="49"/>
      <c r="M12" s="49"/>
      <c r="N12" s="50"/>
      <c r="O12" s="50"/>
    </row>
    <row r="13" spans="1:15" s="35" customFormat="1" ht="12.75">
      <c r="A13" s="52"/>
      <c r="B13" s="52" t="s">
        <v>354</v>
      </c>
      <c r="C13" s="54">
        <v>22693644</v>
      </c>
      <c r="D13" s="54">
        <v>23350126.98</v>
      </c>
      <c r="E13" s="54">
        <v>7230349.2700000014</v>
      </c>
      <c r="F13" s="54">
        <v>7062815.5700000003</v>
      </c>
      <c r="G13" s="55"/>
      <c r="H13" s="56">
        <f t="shared" si="0"/>
        <v>30.247439665101126</v>
      </c>
      <c r="I13" s="56">
        <f t="shared" si="1"/>
        <v>97.682909998620289</v>
      </c>
      <c r="J13" s="46"/>
      <c r="K13" s="48"/>
      <c r="L13" s="49"/>
      <c r="M13" s="49"/>
      <c r="N13" s="50"/>
      <c r="O13" s="50"/>
    </row>
    <row r="14" spans="1:15" s="35" customFormat="1" ht="12.75">
      <c r="A14" s="41" t="s">
        <v>434</v>
      </c>
      <c r="B14" s="41"/>
      <c r="C14" s="43">
        <f>SUM(C15:C17)</f>
        <v>3839247992</v>
      </c>
      <c r="D14" s="43">
        <f>SUM(D15:D17)</f>
        <v>3839247990.3200006</v>
      </c>
      <c r="E14" s="43">
        <f>SUM(E15:E17)</f>
        <v>2202723824.77</v>
      </c>
      <c r="F14" s="43">
        <f>SUM(F15:F17)</f>
        <v>1801449570.71</v>
      </c>
      <c r="G14" s="71"/>
      <c r="H14" s="45">
        <f t="shared" si="0"/>
        <v>46.921938235093002</v>
      </c>
      <c r="I14" s="45">
        <f t="shared" si="1"/>
        <v>81.782815914205699</v>
      </c>
      <c r="J14" s="46"/>
      <c r="K14" s="48"/>
      <c r="L14" s="49"/>
      <c r="M14" s="49"/>
      <c r="N14" s="50"/>
      <c r="O14" s="50"/>
    </row>
    <row r="15" spans="1:15" s="35" customFormat="1" ht="12.75">
      <c r="A15" s="52"/>
      <c r="B15" s="52" t="s">
        <v>433</v>
      </c>
      <c r="C15" s="54">
        <v>33418355.999999989</v>
      </c>
      <c r="D15" s="54">
        <v>33418355.999999996</v>
      </c>
      <c r="E15" s="54">
        <v>33418355.999999996</v>
      </c>
      <c r="F15" s="54">
        <v>33418355.999999996</v>
      </c>
      <c r="G15" s="71"/>
      <c r="H15" s="56">
        <f t="shared" si="0"/>
        <v>100</v>
      </c>
      <c r="I15" s="56">
        <f t="shared" si="1"/>
        <v>100</v>
      </c>
      <c r="J15" s="46"/>
      <c r="K15" s="48"/>
      <c r="L15" s="49"/>
      <c r="M15" s="49"/>
      <c r="N15" s="50"/>
      <c r="O15" s="50"/>
    </row>
    <row r="16" spans="1:15" s="35" customFormat="1" ht="12.75">
      <c r="A16" s="52"/>
      <c r="B16" s="52" t="s">
        <v>432</v>
      </c>
      <c r="C16" s="54">
        <v>1114501655</v>
      </c>
      <c r="D16" s="54">
        <v>1114501653.3</v>
      </c>
      <c r="E16" s="54">
        <v>1101459243.3900001</v>
      </c>
      <c r="F16" s="54">
        <v>1101459243.3900001</v>
      </c>
      <c r="G16" s="71"/>
      <c r="H16" s="56">
        <f t="shared" si="0"/>
        <v>98.829754099387685</v>
      </c>
      <c r="I16" s="56">
        <f t="shared" si="1"/>
        <v>100</v>
      </c>
      <c r="J16" s="46"/>
      <c r="K16" s="48"/>
      <c r="L16" s="49"/>
      <c r="M16" s="49"/>
      <c r="N16" s="50"/>
      <c r="O16" s="50"/>
    </row>
    <row r="17" spans="1:15" s="35" customFormat="1" ht="12.75">
      <c r="A17" s="52"/>
      <c r="B17" s="52" t="s">
        <v>146</v>
      </c>
      <c r="C17" s="54">
        <v>2691327981</v>
      </c>
      <c r="D17" s="54">
        <v>2691327981.0200005</v>
      </c>
      <c r="E17" s="54">
        <v>1067846225.3799999</v>
      </c>
      <c r="F17" s="54">
        <v>666571971.31999993</v>
      </c>
      <c r="G17" s="71"/>
      <c r="H17" s="56">
        <f t="shared" si="0"/>
        <v>24.767400183881428</v>
      </c>
      <c r="I17" s="56">
        <f t="shared" si="1"/>
        <v>62.42209369451075</v>
      </c>
      <c r="J17" s="46"/>
      <c r="K17" s="48"/>
      <c r="L17" s="49"/>
      <c r="M17" s="49"/>
      <c r="N17" s="50"/>
      <c r="O17" s="50"/>
    </row>
    <row r="18" spans="1:15" s="35" customFormat="1" ht="12.75">
      <c r="A18" s="41" t="s">
        <v>242</v>
      </c>
      <c r="B18" s="41"/>
      <c r="C18" s="43">
        <f>SUM(C19:C20)</f>
        <v>2764612642.2500014</v>
      </c>
      <c r="D18" s="43">
        <f>SUM(D19:D20)</f>
        <v>2097539627.9600008</v>
      </c>
      <c r="E18" s="43">
        <f>SUM(E19:E20)</f>
        <v>543157030.9326005</v>
      </c>
      <c r="F18" s="43">
        <f>SUM(F19:F20)</f>
        <v>480261733.06290013</v>
      </c>
      <c r="G18" s="71"/>
      <c r="H18" s="45">
        <f t="shared" si="0"/>
        <v>22.896431927247409</v>
      </c>
      <c r="I18" s="45">
        <f t="shared" si="1"/>
        <v>88.420420930258572</v>
      </c>
      <c r="J18" s="46"/>
      <c r="K18" s="48"/>
      <c r="L18" s="49"/>
      <c r="M18" s="49"/>
      <c r="N18" s="50"/>
      <c r="O18" s="50"/>
    </row>
    <row r="19" spans="1:15" s="35" customFormat="1" ht="25.5" customHeight="1">
      <c r="A19" s="52"/>
      <c r="B19" s="58" t="s">
        <v>431</v>
      </c>
      <c r="C19" s="54">
        <v>2684612642.2500014</v>
      </c>
      <c r="D19" s="54">
        <v>2018464043.9600008</v>
      </c>
      <c r="E19" s="54">
        <v>541073452.50700045</v>
      </c>
      <c r="F19" s="54">
        <v>478898803.51250011</v>
      </c>
      <c r="G19" s="71"/>
      <c r="H19" s="56">
        <f t="shared" si="0"/>
        <v>23.725902125705158</v>
      </c>
      <c r="I19" s="56">
        <f t="shared" si="1"/>
        <v>88.509018746637551</v>
      </c>
      <c r="J19" s="46"/>
      <c r="K19" s="48"/>
      <c r="L19" s="49"/>
      <c r="M19" s="49"/>
      <c r="N19" s="50"/>
      <c r="O19" s="50"/>
    </row>
    <row r="20" spans="1:15" s="35" customFormat="1" ht="25.5">
      <c r="A20" s="52"/>
      <c r="B20" s="58" t="s">
        <v>430</v>
      </c>
      <c r="C20" s="54">
        <v>80000000</v>
      </c>
      <c r="D20" s="54">
        <v>79075584</v>
      </c>
      <c r="E20" s="54">
        <v>2083578.4255999997</v>
      </c>
      <c r="F20" s="54">
        <v>1362929.5504000001</v>
      </c>
      <c r="G20" s="71"/>
      <c r="H20" s="56">
        <f t="shared" si="0"/>
        <v>1.7235782291535149</v>
      </c>
      <c r="I20" s="56">
        <f t="shared" si="1"/>
        <v>65.412922962452086</v>
      </c>
      <c r="J20" s="46"/>
      <c r="K20" s="48"/>
      <c r="L20" s="49"/>
      <c r="M20" s="49"/>
      <c r="N20" s="50"/>
      <c r="O20" s="50"/>
    </row>
    <row r="21" spans="1:15" s="35" customFormat="1" ht="12.75">
      <c r="A21" s="41" t="s">
        <v>145</v>
      </c>
      <c r="B21" s="41"/>
      <c r="C21" s="43">
        <f>SUM(C22:C23)</f>
        <v>318323394</v>
      </c>
      <c r="D21" s="43">
        <f>SUM(D22:D23)</f>
        <v>318323394</v>
      </c>
      <c r="E21" s="43">
        <f>SUM(E22:E23)</f>
        <v>152652000</v>
      </c>
      <c r="F21" s="43">
        <f>SUM(F22:F23)</f>
        <v>75750000</v>
      </c>
      <c r="G21" s="71"/>
      <c r="H21" s="45">
        <f t="shared" si="0"/>
        <v>23.796554519018478</v>
      </c>
      <c r="I21" s="45">
        <f t="shared" si="1"/>
        <v>49.62267117364987</v>
      </c>
      <c r="J21" s="46"/>
      <c r="K21" s="48"/>
      <c r="L21" s="49"/>
      <c r="M21" s="49"/>
      <c r="N21" s="50"/>
      <c r="O21" s="50"/>
    </row>
    <row r="22" spans="1:15" s="35" customFormat="1" ht="14.25" customHeight="1">
      <c r="A22" s="52"/>
      <c r="B22" s="58" t="s">
        <v>429</v>
      </c>
      <c r="C22" s="54">
        <v>15000000</v>
      </c>
      <c r="D22" s="54">
        <v>15000000</v>
      </c>
      <c r="E22" s="54">
        <v>0</v>
      </c>
      <c r="F22" s="54">
        <v>0</v>
      </c>
      <c r="G22" s="71"/>
      <c r="H22" s="56">
        <f t="shared" si="0"/>
        <v>0</v>
      </c>
      <c r="I22" s="56" t="str">
        <f t="shared" si="1"/>
        <v>n.a.</v>
      </c>
      <c r="J22" s="46"/>
      <c r="K22" s="48"/>
      <c r="L22" s="49"/>
      <c r="M22" s="49"/>
      <c r="N22" s="50"/>
      <c r="O22" s="50"/>
    </row>
    <row r="23" spans="1:15" s="35" customFormat="1" ht="12.75">
      <c r="A23" s="52"/>
      <c r="B23" s="58" t="s">
        <v>428</v>
      </c>
      <c r="C23" s="54">
        <v>303323394</v>
      </c>
      <c r="D23" s="54">
        <v>303323394</v>
      </c>
      <c r="E23" s="54">
        <v>152652000</v>
      </c>
      <c r="F23" s="54">
        <v>75750000</v>
      </c>
      <c r="G23" s="71"/>
      <c r="H23" s="56">
        <f t="shared" si="0"/>
        <v>24.973345774971779</v>
      </c>
      <c r="I23" s="56">
        <f t="shared" si="1"/>
        <v>49.62267117364987</v>
      </c>
      <c r="J23" s="46"/>
      <c r="K23" s="48"/>
      <c r="L23" s="49"/>
      <c r="M23" s="49"/>
      <c r="N23" s="50"/>
      <c r="O23" s="50"/>
    </row>
    <row r="24" spans="1:15" s="35" customFormat="1" ht="12.75">
      <c r="A24" s="41" t="s">
        <v>143</v>
      </c>
      <c r="B24" s="41"/>
      <c r="C24" s="43">
        <f>SUM(C25:C33)</f>
        <v>13905272001.396475</v>
      </c>
      <c r="D24" s="43">
        <f>SUM(D25:D33)</f>
        <v>13905272001.392458</v>
      </c>
      <c r="E24" s="43">
        <f>SUM(E25:E33)</f>
        <v>7859014655.6871996</v>
      </c>
      <c r="F24" s="43">
        <f>SUM(F25:F33)</f>
        <v>4306412080.5975485</v>
      </c>
      <c r="G24" s="71"/>
      <c r="H24" s="45">
        <f t="shared" si="0"/>
        <v>30.969635690451142</v>
      </c>
      <c r="I24" s="45">
        <f t="shared" si="1"/>
        <v>54.795827075868864</v>
      </c>
      <c r="J24" s="46"/>
      <c r="K24" s="48"/>
      <c r="L24" s="49"/>
      <c r="M24" s="49"/>
      <c r="N24" s="50"/>
      <c r="O24" s="50"/>
    </row>
    <row r="25" spans="1:15" s="35" customFormat="1" ht="12.75">
      <c r="A25" s="52"/>
      <c r="B25" s="52" t="s">
        <v>295</v>
      </c>
      <c r="C25" s="54">
        <v>82773066.897891521</v>
      </c>
      <c r="D25" s="54">
        <v>97129616.254004955</v>
      </c>
      <c r="E25" s="54">
        <v>37041256.100178413</v>
      </c>
      <c r="F25" s="54">
        <v>36749798.428172104</v>
      </c>
      <c r="G25" s="71"/>
      <c r="H25" s="56">
        <f t="shared" si="0"/>
        <v>37.835832000063931</v>
      </c>
      <c r="I25" s="56">
        <f t="shared" si="1"/>
        <v>99.213153918922032</v>
      </c>
      <c r="J25" s="46"/>
      <c r="K25" s="48"/>
      <c r="L25" s="49"/>
      <c r="M25" s="49"/>
      <c r="N25" s="50"/>
      <c r="O25" s="50"/>
    </row>
    <row r="26" spans="1:15" s="35" customFormat="1" ht="12.75">
      <c r="A26" s="52"/>
      <c r="B26" s="52" t="s">
        <v>294</v>
      </c>
      <c r="C26" s="54">
        <v>485892600.40200013</v>
      </c>
      <c r="D26" s="54">
        <v>485892600.40200013</v>
      </c>
      <c r="E26" s="54">
        <v>223395934.22451815</v>
      </c>
      <c r="F26" s="54">
        <v>223002102.46520814</v>
      </c>
      <c r="G26" s="71"/>
      <c r="H26" s="56">
        <f t="shared" si="0"/>
        <v>45.895348536015732</v>
      </c>
      <c r="I26" s="56">
        <f t="shared" si="1"/>
        <v>99.823706836618527</v>
      </c>
      <c r="J26" s="46"/>
      <c r="K26" s="48"/>
      <c r="L26" s="49"/>
      <c r="M26" s="49"/>
      <c r="N26" s="50"/>
      <c r="O26" s="50"/>
    </row>
    <row r="27" spans="1:15" s="35" customFormat="1" ht="12.75">
      <c r="A27" s="52"/>
      <c r="B27" s="52" t="s">
        <v>293</v>
      </c>
      <c r="C27" s="54">
        <v>104283953</v>
      </c>
      <c r="D27" s="54">
        <v>105477038.04000001</v>
      </c>
      <c r="E27" s="54">
        <v>26363877.789999999</v>
      </c>
      <c r="F27" s="54">
        <v>26073757.559999999</v>
      </c>
      <c r="G27" s="71"/>
      <c r="H27" s="56">
        <f t="shared" si="0"/>
        <v>24.719842388930243</v>
      </c>
      <c r="I27" s="56">
        <f t="shared" si="1"/>
        <v>98.899554032563273</v>
      </c>
      <c r="J27" s="46"/>
      <c r="K27" s="48"/>
      <c r="L27" s="49"/>
      <c r="M27" s="49"/>
      <c r="N27" s="50"/>
      <c r="O27" s="50"/>
    </row>
    <row r="28" spans="1:15" s="35" customFormat="1" ht="12.75">
      <c r="A28" s="52"/>
      <c r="B28" s="52" t="s">
        <v>139</v>
      </c>
      <c r="C28" s="54">
        <v>11827454449.660374</v>
      </c>
      <c r="D28" s="54">
        <v>11827454449.660374</v>
      </c>
      <c r="E28" s="54">
        <v>7228108260.7344694</v>
      </c>
      <c r="F28" s="54">
        <v>3678653018.0661449</v>
      </c>
      <c r="G28" s="71"/>
      <c r="H28" s="56">
        <f t="shared" si="0"/>
        <v>31.102660625099915</v>
      </c>
      <c r="I28" s="56">
        <f t="shared" si="1"/>
        <v>50.893717766373712</v>
      </c>
      <c r="J28" s="46"/>
      <c r="K28" s="48"/>
      <c r="L28" s="49"/>
      <c r="M28" s="49"/>
      <c r="N28" s="50"/>
      <c r="O28" s="50"/>
    </row>
    <row r="29" spans="1:15" s="35" customFormat="1" ht="12.75">
      <c r="A29" s="52"/>
      <c r="B29" s="52" t="s">
        <v>103</v>
      </c>
      <c r="C29" s="54">
        <v>299289136.15628004</v>
      </c>
      <c r="D29" s="54">
        <v>196110128.57615012</v>
      </c>
      <c r="E29" s="54">
        <v>61835605.534343742</v>
      </c>
      <c r="F29" s="54">
        <v>59663878.354334526</v>
      </c>
      <c r="G29" s="71"/>
      <c r="H29" s="56">
        <f t="shared" si="0"/>
        <v>30.423659801521609</v>
      </c>
      <c r="I29" s="56">
        <f t="shared" si="1"/>
        <v>96.487901814427886</v>
      </c>
      <c r="J29" s="46"/>
      <c r="K29" s="48"/>
      <c r="L29" s="49"/>
      <c r="M29" s="49"/>
      <c r="N29" s="50"/>
      <c r="O29" s="50"/>
    </row>
    <row r="30" spans="1:15" s="35" customFormat="1" ht="12.75">
      <c r="A30" s="52"/>
      <c r="B30" s="52" t="s">
        <v>84</v>
      </c>
      <c r="C30" s="54">
        <v>182281825</v>
      </c>
      <c r="D30" s="54">
        <v>182281824.99999997</v>
      </c>
      <c r="E30" s="54">
        <v>88591581.309999987</v>
      </c>
      <c r="F30" s="54">
        <v>88591385.729999989</v>
      </c>
      <c r="G30" s="71"/>
      <c r="H30" s="56">
        <f t="shared" si="0"/>
        <v>48.601326945239883</v>
      </c>
      <c r="I30" s="56">
        <f t="shared" si="1"/>
        <v>99.999779234102036</v>
      </c>
      <c r="J30" s="46"/>
      <c r="K30" s="48"/>
      <c r="L30" s="49"/>
      <c r="M30" s="49"/>
      <c r="N30" s="50"/>
      <c r="O30" s="50"/>
    </row>
    <row r="31" spans="1:15" s="35" customFormat="1" ht="12.75">
      <c r="A31" s="52"/>
      <c r="B31" s="52" t="s">
        <v>131</v>
      </c>
      <c r="C31" s="54">
        <v>123296970.27992807</v>
      </c>
      <c r="D31" s="54">
        <v>123296970.27992806</v>
      </c>
      <c r="E31" s="54">
        <v>96710707.96368894</v>
      </c>
      <c r="F31" s="54">
        <v>96710707.96368894</v>
      </c>
      <c r="G31" s="71"/>
      <c r="H31" s="56">
        <f t="shared" si="0"/>
        <v>78.437213618567569</v>
      </c>
      <c r="I31" s="56">
        <f t="shared" si="1"/>
        <v>100</v>
      </c>
      <c r="J31" s="46"/>
      <c r="K31" s="48"/>
      <c r="L31" s="49"/>
      <c r="M31" s="49"/>
      <c r="N31" s="50"/>
      <c r="O31" s="50"/>
    </row>
    <row r="32" spans="1:15" s="35" customFormat="1" ht="12.75">
      <c r="A32" s="52"/>
      <c r="B32" s="52" t="s">
        <v>427</v>
      </c>
      <c r="C32" s="54"/>
      <c r="D32" s="54">
        <v>87629373.180000007</v>
      </c>
      <c r="E32" s="54">
        <v>87629373.180000007</v>
      </c>
      <c r="F32" s="54">
        <v>87629373.180000007</v>
      </c>
      <c r="G32" s="71"/>
      <c r="H32" s="56">
        <f t="shared" si="0"/>
        <v>100</v>
      </c>
      <c r="I32" s="56">
        <f t="shared" si="1"/>
        <v>100</v>
      </c>
      <c r="J32" s="46"/>
      <c r="K32" s="48"/>
      <c r="L32" s="49"/>
      <c r="M32" s="49"/>
      <c r="N32" s="50"/>
      <c r="O32" s="50"/>
    </row>
    <row r="33" spans="1:15" s="35" customFormat="1" ht="12.75">
      <c r="A33" s="52"/>
      <c r="B33" s="52" t="s">
        <v>68</v>
      </c>
      <c r="C33" s="54">
        <v>800000000</v>
      </c>
      <c r="D33" s="54">
        <v>800000000</v>
      </c>
      <c r="E33" s="54">
        <v>9338058.8499999996</v>
      </c>
      <c r="F33" s="54">
        <v>9338058.8499999996</v>
      </c>
      <c r="G33" s="71"/>
      <c r="H33" s="56">
        <f t="shared" si="0"/>
        <v>1.1672573562499999</v>
      </c>
      <c r="I33" s="56">
        <f t="shared" si="1"/>
        <v>100</v>
      </c>
      <c r="J33" s="46"/>
      <c r="K33" s="48"/>
      <c r="L33" s="49"/>
      <c r="M33" s="49"/>
      <c r="N33" s="50"/>
      <c r="O33" s="50"/>
    </row>
    <row r="34" spans="1:15" s="35" customFormat="1" ht="12.75">
      <c r="A34" s="41" t="s">
        <v>23</v>
      </c>
      <c r="B34" s="41"/>
      <c r="C34" s="43">
        <f>SUM(C35:C41)</f>
        <v>5372001594.3677635</v>
      </c>
      <c r="D34" s="43">
        <f>SUM(D35:D41)</f>
        <v>5415365092.6277628</v>
      </c>
      <c r="E34" s="43">
        <f>SUM(E35:E41)</f>
        <v>3527252159.0568628</v>
      </c>
      <c r="F34" s="43">
        <f>SUM(F35:F41)</f>
        <v>2414051792.6070113</v>
      </c>
      <c r="G34" s="71"/>
      <c r="H34" s="45">
        <f t="shared" si="0"/>
        <v>44.577821648505179</v>
      </c>
      <c r="I34" s="45">
        <f t="shared" si="1"/>
        <v>68.44001176407231</v>
      </c>
      <c r="J34" s="46"/>
      <c r="K34" s="48"/>
      <c r="L34" s="49"/>
      <c r="M34" s="49"/>
      <c r="N34" s="50"/>
      <c r="O34" s="50"/>
    </row>
    <row r="35" spans="1:15" s="35" customFormat="1" ht="12.75">
      <c r="A35" s="52"/>
      <c r="B35" s="52" t="s">
        <v>426</v>
      </c>
      <c r="C35" s="54">
        <v>9800000</v>
      </c>
      <c r="D35" s="54">
        <v>9800000</v>
      </c>
      <c r="E35" s="54">
        <v>9800000</v>
      </c>
      <c r="F35" s="54">
        <v>9800000</v>
      </c>
      <c r="G35" s="71"/>
      <c r="H35" s="56">
        <f t="shared" si="0"/>
        <v>100</v>
      </c>
      <c r="I35" s="56">
        <f t="shared" si="1"/>
        <v>100</v>
      </c>
      <c r="J35" s="46"/>
      <c r="K35" s="48"/>
      <c r="L35" s="49"/>
      <c r="M35" s="49"/>
      <c r="N35" s="50"/>
      <c r="O35" s="50"/>
    </row>
    <row r="36" spans="1:15" s="35" customFormat="1" ht="16.5" customHeight="1">
      <c r="A36" s="52"/>
      <c r="B36" s="52" t="s">
        <v>101</v>
      </c>
      <c r="C36" s="54">
        <v>40260977.600000001</v>
      </c>
      <c r="D36" s="54">
        <v>40260977.600000009</v>
      </c>
      <c r="E36" s="54">
        <v>30184681.920000002</v>
      </c>
      <c r="F36" s="54">
        <v>27434427.32</v>
      </c>
      <c r="G36" s="71"/>
      <c r="H36" s="56">
        <f t="shared" si="0"/>
        <v>68.141483280823252</v>
      </c>
      <c r="I36" s="56">
        <f t="shared" si="1"/>
        <v>90.888575180983707</v>
      </c>
      <c r="J36" s="46"/>
      <c r="K36" s="48"/>
      <c r="L36" s="49"/>
      <c r="M36" s="49"/>
      <c r="N36" s="50"/>
      <c r="O36" s="50"/>
    </row>
    <row r="37" spans="1:15" s="35" customFormat="1" ht="12.75">
      <c r="A37" s="52"/>
      <c r="B37" s="52" t="s">
        <v>75</v>
      </c>
      <c r="C37" s="54">
        <v>15326275.265999999</v>
      </c>
      <c r="D37" s="54">
        <v>15326275.266000003</v>
      </c>
      <c r="E37" s="54">
        <v>15273257.459940001</v>
      </c>
      <c r="F37" s="54">
        <v>14547138.509160001</v>
      </c>
      <c r="G37" s="71"/>
      <c r="H37" s="56">
        <f t="shared" si="0"/>
        <v>94.916333268733283</v>
      </c>
      <c r="I37" s="56">
        <f t="shared" si="1"/>
        <v>95.245814766859482</v>
      </c>
      <c r="J37" s="46"/>
      <c r="K37" s="48"/>
      <c r="L37" s="49"/>
      <c r="M37" s="49"/>
      <c r="N37" s="50"/>
      <c r="O37" s="50"/>
    </row>
    <row r="38" spans="1:15" s="35" customFormat="1" ht="12.75">
      <c r="A38" s="52"/>
      <c r="B38" s="52" t="s">
        <v>139</v>
      </c>
      <c r="C38" s="54">
        <v>1100828682.3600001</v>
      </c>
      <c r="D38" s="54">
        <v>0</v>
      </c>
      <c r="E38" s="54">
        <v>0</v>
      </c>
      <c r="F38" s="54">
        <v>0</v>
      </c>
      <c r="G38" s="71"/>
      <c r="H38" s="56" t="str">
        <f t="shared" si="0"/>
        <v>n.a</v>
      </c>
      <c r="I38" s="56" t="str">
        <f t="shared" si="1"/>
        <v>n.a.</v>
      </c>
      <c r="J38" s="46"/>
      <c r="K38" s="48"/>
      <c r="L38" s="49"/>
      <c r="M38" s="49"/>
      <c r="N38" s="50"/>
      <c r="O38" s="50"/>
    </row>
    <row r="39" spans="1:15" s="35" customFormat="1" ht="12.75">
      <c r="A39" s="52"/>
      <c r="B39" s="52" t="s">
        <v>425</v>
      </c>
      <c r="C39" s="54">
        <v>262820456.19839996</v>
      </c>
      <c r="D39" s="54">
        <v>306183954.45840001</v>
      </c>
      <c r="E39" s="54">
        <v>184114583.61595199</v>
      </c>
      <c r="F39" s="54">
        <v>175219273.07687998</v>
      </c>
      <c r="G39" s="71"/>
      <c r="H39" s="56">
        <f t="shared" si="0"/>
        <v>57.226797983852649</v>
      </c>
      <c r="I39" s="56">
        <f t="shared" si="1"/>
        <v>95.16860078958932</v>
      </c>
      <c r="J39" s="46"/>
      <c r="K39" s="48"/>
      <c r="L39" s="49"/>
      <c r="M39" s="49"/>
      <c r="N39" s="50"/>
      <c r="O39" s="50"/>
    </row>
    <row r="40" spans="1:15" s="35" customFormat="1" ht="12.75">
      <c r="A40" s="52"/>
      <c r="B40" s="52" t="s">
        <v>284</v>
      </c>
      <c r="C40" s="54">
        <v>3942965202.9433632</v>
      </c>
      <c r="D40" s="54">
        <v>3942965202.9433632</v>
      </c>
      <c r="E40" s="54">
        <v>2187050953.7009711</v>
      </c>
      <c r="F40" s="54">
        <v>2187050953.7009711</v>
      </c>
      <c r="G40" s="71"/>
      <c r="H40" s="56">
        <f t="shared" si="0"/>
        <v>55.467163445124271</v>
      </c>
      <c r="I40" s="56">
        <f t="shared" si="1"/>
        <v>100</v>
      </c>
      <c r="J40" s="46"/>
      <c r="K40" s="48"/>
      <c r="L40" s="49"/>
      <c r="M40" s="49"/>
      <c r="N40" s="50"/>
      <c r="O40" s="50"/>
    </row>
    <row r="41" spans="1:15" s="35" customFormat="1" ht="25.5">
      <c r="A41" s="52"/>
      <c r="B41" s="53" t="s">
        <v>424</v>
      </c>
      <c r="C41" s="122"/>
      <c r="D41" s="54">
        <v>1100828682.3599999</v>
      </c>
      <c r="E41" s="54">
        <v>1100828682.3599999</v>
      </c>
      <c r="F41" s="54">
        <v>0</v>
      </c>
      <c r="G41" s="71"/>
      <c r="H41" s="56">
        <f t="shared" si="0"/>
        <v>0</v>
      </c>
      <c r="I41" s="56">
        <f t="shared" si="1"/>
        <v>0</v>
      </c>
      <c r="J41" s="46"/>
      <c r="K41" s="48"/>
      <c r="L41" s="49"/>
      <c r="M41" s="49"/>
      <c r="N41" s="50"/>
      <c r="O41" s="50"/>
    </row>
    <row r="42" spans="1:15" s="35" customFormat="1" ht="12.75">
      <c r="A42" s="41" t="s">
        <v>69</v>
      </c>
      <c r="B42" s="41"/>
      <c r="C42" s="43">
        <f>SUM(C43:C43)</f>
        <v>589074848</v>
      </c>
      <c r="D42" s="43">
        <f>SUM(D43:D43)</f>
        <v>576014463.96645319</v>
      </c>
      <c r="E42" s="43">
        <f>SUM(E43:E43)</f>
        <v>274131270.20349514</v>
      </c>
      <c r="F42" s="43">
        <f>SUM(F43:F43)</f>
        <v>108880138.21437685</v>
      </c>
      <c r="G42" s="71"/>
      <c r="H42" s="45">
        <f t="shared" si="0"/>
        <v>18.902327115993735</v>
      </c>
      <c r="I42" s="45">
        <f t="shared" si="1"/>
        <v>39.718248171232759</v>
      </c>
      <c r="J42" s="46"/>
      <c r="K42" s="48"/>
      <c r="L42" s="49"/>
      <c r="M42" s="49"/>
      <c r="N42" s="50"/>
      <c r="O42" s="50"/>
    </row>
    <row r="43" spans="1:15" s="35" customFormat="1" ht="12.75">
      <c r="A43" s="52"/>
      <c r="B43" s="52" t="s">
        <v>322</v>
      </c>
      <c r="C43" s="54">
        <v>589074848</v>
      </c>
      <c r="D43" s="54">
        <v>576014463.96645319</v>
      </c>
      <c r="E43" s="54">
        <v>274131270.20349514</v>
      </c>
      <c r="F43" s="54">
        <v>108880138.21437685</v>
      </c>
      <c r="G43" s="71"/>
      <c r="H43" s="56">
        <f t="shared" ref="H43:H79" si="2">IFERROR(+F43/D43*100,"n.a")</f>
        <v>18.902327115993735</v>
      </c>
      <c r="I43" s="56">
        <f t="shared" ref="I43:I79" si="3">IFERROR(+F43/E43*100,"n.a.")</f>
        <v>39.718248171232759</v>
      </c>
      <c r="J43" s="46"/>
      <c r="K43" s="48"/>
      <c r="L43" s="49"/>
      <c r="M43" s="49"/>
      <c r="N43" s="50"/>
      <c r="O43" s="50"/>
    </row>
    <row r="44" spans="1:15" s="35" customFormat="1" ht="12.75">
      <c r="A44" s="41" t="s">
        <v>25</v>
      </c>
      <c r="B44" s="41"/>
      <c r="C44" s="43">
        <f>SUM(C45:C51)</f>
        <v>1145926209.7</v>
      </c>
      <c r="D44" s="43">
        <f>SUM(D45:D51)</f>
        <v>1068780352.8209136</v>
      </c>
      <c r="E44" s="43">
        <f>SUM(E45:E51)</f>
        <v>526548113.96386218</v>
      </c>
      <c r="F44" s="43">
        <f>SUM(F45:F51)</f>
        <v>403723437.54549563</v>
      </c>
      <c r="G44" s="71"/>
      <c r="H44" s="45">
        <f t="shared" si="2"/>
        <v>37.774219602738533</v>
      </c>
      <c r="I44" s="45">
        <f t="shared" si="3"/>
        <v>76.673608135495812</v>
      </c>
      <c r="J44" s="46"/>
      <c r="K44" s="48"/>
      <c r="L44" s="49"/>
      <c r="M44" s="49"/>
      <c r="N44" s="50"/>
      <c r="O44" s="50"/>
    </row>
    <row r="45" spans="1:15" s="35" customFormat="1" ht="15.75" customHeight="1">
      <c r="A45" s="121"/>
      <c r="B45" s="52" t="s">
        <v>423</v>
      </c>
      <c r="C45" s="54">
        <v>58110000</v>
      </c>
      <c r="D45" s="54">
        <v>45182020</v>
      </c>
      <c r="E45" s="54">
        <v>0</v>
      </c>
      <c r="F45" s="54">
        <v>0</v>
      </c>
      <c r="G45" s="71"/>
      <c r="H45" s="56">
        <f t="shared" si="2"/>
        <v>0</v>
      </c>
      <c r="I45" s="56" t="str">
        <f t="shared" si="3"/>
        <v>n.a.</v>
      </c>
      <c r="J45" s="46"/>
      <c r="K45" s="48"/>
      <c r="L45" s="49"/>
      <c r="M45" s="49"/>
      <c r="N45" s="50"/>
      <c r="O45" s="50"/>
    </row>
    <row r="46" spans="1:15" s="35" customFormat="1" ht="15.75" customHeight="1">
      <c r="A46" s="121"/>
      <c r="B46" s="52" t="s">
        <v>422</v>
      </c>
      <c r="C46" s="54">
        <v>346409612.13</v>
      </c>
      <c r="D46" s="54">
        <v>303052843.47980005</v>
      </c>
      <c r="E46" s="54">
        <v>65936997.642700002</v>
      </c>
      <c r="F46" s="54">
        <v>618260.31999999995</v>
      </c>
      <c r="G46" s="71"/>
      <c r="H46" s="56">
        <f t="shared" si="2"/>
        <v>0.20401073057122132</v>
      </c>
      <c r="I46" s="56">
        <f t="shared" si="3"/>
        <v>0.93765312662586575</v>
      </c>
      <c r="J46" s="46"/>
      <c r="K46" s="48"/>
      <c r="L46" s="49"/>
      <c r="M46" s="49"/>
      <c r="N46" s="50"/>
      <c r="O46" s="50"/>
    </row>
    <row r="47" spans="1:15" s="35" customFormat="1" ht="15.75" customHeight="1">
      <c r="A47" s="121"/>
      <c r="B47" s="52" t="s">
        <v>123</v>
      </c>
      <c r="C47" s="54">
        <v>396754.92000000004</v>
      </c>
      <c r="D47" s="54">
        <v>357914.92929999996</v>
      </c>
      <c r="E47" s="54">
        <v>96868.159299999999</v>
      </c>
      <c r="F47" s="54">
        <v>169.7544</v>
      </c>
      <c r="G47" s="71"/>
      <c r="H47" s="56">
        <f t="shared" si="2"/>
        <v>4.7428700538421499E-2</v>
      </c>
      <c r="I47" s="56">
        <f t="shared" si="3"/>
        <v>0.17524272292020315</v>
      </c>
      <c r="J47" s="46"/>
      <c r="K47" s="48"/>
      <c r="L47" s="49"/>
      <c r="M47" s="49"/>
      <c r="N47" s="50"/>
      <c r="O47" s="50"/>
    </row>
    <row r="48" spans="1:15" s="35" customFormat="1" ht="15.75" customHeight="1">
      <c r="A48" s="52"/>
      <c r="B48" s="52" t="s">
        <v>382</v>
      </c>
      <c r="C48" s="54">
        <v>38068028.670000002</v>
      </c>
      <c r="D48" s="54">
        <v>38068028.670000002</v>
      </c>
      <c r="E48" s="54">
        <v>35074971.426600002</v>
      </c>
      <c r="F48" s="54">
        <v>29824971.426600002</v>
      </c>
      <c r="G48" s="71"/>
      <c r="H48" s="56">
        <f t="shared" si="2"/>
        <v>78.34650878600381</v>
      </c>
      <c r="I48" s="56">
        <f t="shared" si="3"/>
        <v>85.032061933431748</v>
      </c>
      <c r="J48" s="46"/>
      <c r="K48" s="48"/>
      <c r="L48" s="49"/>
      <c r="M48" s="49"/>
      <c r="N48" s="50"/>
      <c r="O48" s="50"/>
    </row>
    <row r="49" spans="1:15" s="35" customFormat="1" ht="15.75" customHeight="1">
      <c r="A49" s="52"/>
      <c r="B49" s="52" t="s">
        <v>381</v>
      </c>
      <c r="C49" s="54">
        <v>129626855.51999992</v>
      </c>
      <c r="D49" s="54">
        <v>120984124.11759993</v>
      </c>
      <c r="E49" s="54">
        <v>53604685.460018635</v>
      </c>
      <c r="F49" s="54">
        <v>37170053.024774067</v>
      </c>
      <c r="G49" s="71"/>
      <c r="H49" s="56">
        <f t="shared" si="2"/>
        <v>30.723083128364632</v>
      </c>
      <c r="I49" s="56">
        <f t="shared" si="3"/>
        <v>69.341052383373409</v>
      </c>
      <c r="J49" s="46"/>
      <c r="K49" s="48"/>
      <c r="L49" s="49"/>
      <c r="M49" s="49"/>
      <c r="N49" s="50"/>
      <c r="O49" s="50"/>
    </row>
    <row r="50" spans="1:15" s="35" customFormat="1" ht="15.75" customHeight="1">
      <c r="A50" s="52"/>
      <c r="B50" s="52" t="s">
        <v>380</v>
      </c>
      <c r="C50" s="54">
        <v>240587926.00000006</v>
      </c>
      <c r="D50" s="54">
        <v>233415542.37221348</v>
      </c>
      <c r="E50" s="54">
        <v>123590896.51524359</v>
      </c>
      <c r="F50" s="54">
        <v>100071798.96572155</v>
      </c>
      <c r="G50" s="71"/>
      <c r="H50" s="56">
        <f t="shared" si="2"/>
        <v>42.872808703605166</v>
      </c>
      <c r="I50" s="56">
        <f t="shared" si="3"/>
        <v>80.970202326656633</v>
      </c>
      <c r="J50" s="46"/>
      <c r="K50" s="48"/>
      <c r="L50" s="49"/>
      <c r="M50" s="49"/>
      <c r="N50" s="50"/>
      <c r="O50" s="50"/>
    </row>
    <row r="51" spans="1:15" s="35" customFormat="1" ht="15.75" customHeight="1">
      <c r="A51" s="52"/>
      <c r="B51" s="52" t="s">
        <v>379</v>
      </c>
      <c r="C51" s="54">
        <v>332727032.45999998</v>
      </c>
      <c r="D51" s="54">
        <v>327719879.25200003</v>
      </c>
      <c r="E51" s="54">
        <v>248243694.75999996</v>
      </c>
      <c r="F51" s="54">
        <v>236038184.05399999</v>
      </c>
      <c r="G51" s="71"/>
      <c r="H51" s="56">
        <f t="shared" si="2"/>
        <v>72.024371726470264</v>
      </c>
      <c r="I51" s="56">
        <f t="shared" si="3"/>
        <v>95.083254494016387</v>
      </c>
      <c r="J51" s="46"/>
      <c r="K51" s="48"/>
      <c r="L51" s="49"/>
      <c r="M51" s="49"/>
      <c r="N51" s="50"/>
      <c r="O51" s="50"/>
    </row>
    <row r="52" spans="1:15" s="35" customFormat="1" ht="15.75" customHeight="1">
      <c r="A52" s="41" t="s">
        <v>67</v>
      </c>
      <c r="B52" s="41"/>
      <c r="C52" s="43">
        <f>C53</f>
        <v>3956976358.3751998</v>
      </c>
      <c r="D52" s="43">
        <f>D53</f>
        <v>3956976358.3751998</v>
      </c>
      <c r="E52" s="43">
        <f>E53</f>
        <v>2311599600</v>
      </c>
      <c r="F52" s="43">
        <f>F53</f>
        <v>2311599600</v>
      </c>
      <c r="G52" s="71"/>
      <c r="H52" s="45">
        <f t="shared" si="2"/>
        <v>58.418332348823569</v>
      </c>
      <c r="I52" s="45">
        <f t="shared" si="3"/>
        <v>100</v>
      </c>
      <c r="J52" s="46"/>
      <c r="K52" s="48"/>
      <c r="L52" s="49"/>
      <c r="M52" s="49"/>
      <c r="N52" s="50"/>
      <c r="O52" s="50"/>
    </row>
    <row r="53" spans="1:15" s="35" customFormat="1" ht="15.75" customHeight="1">
      <c r="A53" s="52"/>
      <c r="B53" s="52" t="s">
        <v>66</v>
      </c>
      <c r="C53" s="54">
        <v>3956976358.3751998</v>
      </c>
      <c r="D53" s="54">
        <v>3956976358.3751998</v>
      </c>
      <c r="E53" s="54">
        <v>2311599600</v>
      </c>
      <c r="F53" s="54">
        <v>2311599600</v>
      </c>
      <c r="G53" s="71"/>
      <c r="H53" s="56">
        <f t="shared" si="2"/>
        <v>58.418332348823569</v>
      </c>
      <c r="I53" s="56">
        <f t="shared" si="3"/>
        <v>100</v>
      </c>
      <c r="J53" s="46"/>
      <c r="K53" s="48"/>
      <c r="L53" s="49"/>
      <c r="M53" s="49"/>
      <c r="N53" s="50"/>
      <c r="O53" s="50"/>
    </row>
    <row r="54" spans="1:15" s="35" customFormat="1" ht="15.75" customHeight="1">
      <c r="A54" s="41" t="s">
        <v>65</v>
      </c>
      <c r="B54" s="41"/>
      <c r="C54" s="43">
        <f>SUM(C55:C60)</f>
        <v>40002352360.033752</v>
      </c>
      <c r="D54" s="43">
        <f>SUM(D55:D60)</f>
        <v>39469890600.992073</v>
      </c>
      <c r="E54" s="43">
        <f>SUM(E55:E60)</f>
        <v>19957530167.119804</v>
      </c>
      <c r="F54" s="43">
        <f>SUM(F55:F60)</f>
        <v>18273240438.767937</v>
      </c>
      <c r="G54" s="71"/>
      <c r="H54" s="45">
        <f t="shared" si="2"/>
        <v>46.296658441482073</v>
      </c>
      <c r="I54" s="45">
        <f t="shared" si="3"/>
        <v>91.560630427472688</v>
      </c>
      <c r="J54" s="46"/>
      <c r="K54" s="48"/>
      <c r="L54" s="49"/>
      <c r="M54" s="49"/>
      <c r="N54" s="50"/>
      <c r="O54" s="50"/>
    </row>
    <row r="55" spans="1:15" s="35" customFormat="1" ht="15.75" customHeight="1">
      <c r="A55" s="52"/>
      <c r="B55" s="52" t="s">
        <v>119</v>
      </c>
      <c r="C55" s="54">
        <v>120646703.8352956</v>
      </c>
      <c r="D55" s="54">
        <v>118599533.78432409</v>
      </c>
      <c r="E55" s="54">
        <v>2712600.0452100001</v>
      </c>
      <c r="F55" s="54">
        <v>2712600.0452100001</v>
      </c>
      <c r="G55" s="71"/>
      <c r="H55" s="56">
        <f t="shared" si="2"/>
        <v>2.2871928401868122</v>
      </c>
      <c r="I55" s="56">
        <f t="shared" si="3"/>
        <v>100</v>
      </c>
      <c r="J55" s="46"/>
      <c r="K55" s="48"/>
      <c r="L55" s="49"/>
      <c r="M55" s="49"/>
      <c r="N55" s="50"/>
      <c r="O55" s="50"/>
    </row>
    <row r="56" spans="1:15" s="35" customFormat="1" ht="15.75" customHeight="1">
      <c r="A56" s="52"/>
      <c r="B56" s="52" t="s">
        <v>318</v>
      </c>
      <c r="C56" s="54">
        <v>15788640</v>
      </c>
      <c r="D56" s="54">
        <v>11592065.642931312</v>
      </c>
      <c r="E56" s="54">
        <v>0</v>
      </c>
      <c r="F56" s="54">
        <v>0</v>
      </c>
      <c r="G56" s="71"/>
      <c r="H56" s="56">
        <f t="shared" si="2"/>
        <v>0</v>
      </c>
      <c r="I56" s="56" t="str">
        <f t="shared" si="3"/>
        <v>n.a.</v>
      </c>
      <c r="J56" s="46"/>
      <c r="K56" s="48"/>
      <c r="L56" s="49"/>
      <c r="M56" s="49"/>
      <c r="N56" s="50"/>
      <c r="O56" s="50"/>
    </row>
    <row r="57" spans="1:15" s="35" customFormat="1" ht="15.75" customHeight="1">
      <c r="A57" s="52"/>
      <c r="B57" s="52" t="s">
        <v>59</v>
      </c>
      <c r="C57" s="54">
        <v>115028795.94924584</v>
      </c>
      <c r="D57" s="54">
        <v>115028795.94924584</v>
      </c>
      <c r="E57" s="54">
        <v>0</v>
      </c>
      <c r="F57" s="54">
        <v>0</v>
      </c>
      <c r="G57" s="71"/>
      <c r="H57" s="56">
        <f t="shared" si="2"/>
        <v>0</v>
      </c>
      <c r="I57" s="56" t="str">
        <f t="shared" si="3"/>
        <v>n.a.</v>
      </c>
      <c r="J57" s="46"/>
      <c r="K57" s="48"/>
      <c r="L57" s="49"/>
      <c r="M57" s="49"/>
      <c r="N57" s="50"/>
      <c r="O57" s="50"/>
    </row>
    <row r="58" spans="1:15" s="35" customFormat="1" ht="15.75" customHeight="1">
      <c r="A58" s="52"/>
      <c r="B58" s="52" t="s">
        <v>139</v>
      </c>
      <c r="C58" s="54">
        <v>5489730381.4530001</v>
      </c>
      <c r="D58" s="54">
        <v>2459730381.4529996</v>
      </c>
      <c r="E58" s="54">
        <v>1583746527.6900001</v>
      </c>
      <c r="F58" s="54">
        <v>76162086.060000002</v>
      </c>
      <c r="G58" s="71"/>
      <c r="H58" s="56">
        <f t="shared" si="2"/>
        <v>3.0963591227022986</v>
      </c>
      <c r="I58" s="56">
        <f t="shared" si="3"/>
        <v>4.8089820390064233</v>
      </c>
      <c r="J58" s="46"/>
      <c r="K58" s="48"/>
      <c r="L58" s="49"/>
      <c r="M58" s="49"/>
      <c r="N58" s="50"/>
      <c r="O58" s="50"/>
    </row>
    <row r="59" spans="1:15" s="35" customFormat="1" ht="15.75" customHeight="1">
      <c r="A59" s="52"/>
      <c r="B59" s="52" t="s">
        <v>58</v>
      </c>
      <c r="C59" s="54">
        <v>139630096.94200003</v>
      </c>
      <c r="D59" s="54">
        <v>143658071.20279998</v>
      </c>
      <c r="E59" s="54">
        <v>78509114.957870021</v>
      </c>
      <c r="F59" s="54">
        <v>78509114.957870021</v>
      </c>
      <c r="G59" s="71"/>
      <c r="H59" s="56">
        <f t="shared" si="2"/>
        <v>54.649985413656196</v>
      </c>
      <c r="I59" s="56">
        <f t="shared" si="3"/>
        <v>100</v>
      </c>
      <c r="J59" s="46"/>
      <c r="K59" s="48"/>
      <c r="L59" s="49"/>
      <c r="M59" s="49"/>
      <c r="N59" s="50"/>
      <c r="O59" s="50"/>
    </row>
    <row r="60" spans="1:15" s="35" customFormat="1" ht="15.75" customHeight="1">
      <c r="A60" s="52"/>
      <c r="B60" s="52" t="s">
        <v>62</v>
      </c>
      <c r="C60" s="54">
        <v>34121527741.85421</v>
      </c>
      <c r="D60" s="54">
        <v>36621281752.95977</v>
      </c>
      <c r="E60" s="54">
        <v>18292561924.426723</v>
      </c>
      <c r="F60" s="54">
        <v>18115856637.704857</v>
      </c>
      <c r="G60" s="71"/>
      <c r="H60" s="56">
        <f t="shared" si="2"/>
        <v>49.468111902557084</v>
      </c>
      <c r="I60" s="56">
        <f t="shared" si="3"/>
        <v>99.034004709390075</v>
      </c>
      <c r="J60" s="46"/>
      <c r="K60" s="48"/>
      <c r="L60" s="49"/>
      <c r="M60" s="49"/>
      <c r="N60" s="50"/>
      <c r="O60" s="50"/>
    </row>
    <row r="61" spans="1:15" s="35" customFormat="1" ht="15.75" customHeight="1">
      <c r="A61" s="41" t="s">
        <v>421</v>
      </c>
      <c r="B61" s="41"/>
      <c r="C61" s="43">
        <f>SUM(C62:C62)</f>
        <v>467197052.25</v>
      </c>
      <c r="D61" s="43">
        <f>SUM(D62:D62)</f>
        <v>465384828.16250002</v>
      </c>
      <c r="E61" s="43">
        <f>SUM(E62:E62)</f>
        <v>465384828.16250002</v>
      </c>
      <c r="F61" s="43">
        <f>SUM(F62:F62)</f>
        <v>462057884.67500001</v>
      </c>
      <c r="G61" s="71"/>
      <c r="H61" s="45">
        <f t="shared" si="2"/>
        <v>99.285119908047719</v>
      </c>
      <c r="I61" s="45">
        <f t="shared" si="3"/>
        <v>99.285119908047719</v>
      </c>
      <c r="J61" s="46"/>
      <c r="K61" s="48"/>
      <c r="L61" s="49"/>
      <c r="M61" s="49"/>
      <c r="N61" s="50"/>
      <c r="O61" s="50"/>
    </row>
    <row r="62" spans="1:15" s="35" customFormat="1" ht="15.75" customHeight="1">
      <c r="A62" s="52"/>
      <c r="B62" s="52" t="s">
        <v>420</v>
      </c>
      <c r="C62" s="54">
        <v>467197052.25</v>
      </c>
      <c r="D62" s="54">
        <v>465384828.16250002</v>
      </c>
      <c r="E62" s="54">
        <v>465384828.16250002</v>
      </c>
      <c r="F62" s="54">
        <v>462057884.67500001</v>
      </c>
      <c r="G62" s="71"/>
      <c r="H62" s="56">
        <f t="shared" si="2"/>
        <v>99.285119908047719</v>
      </c>
      <c r="I62" s="56">
        <f t="shared" si="3"/>
        <v>99.285119908047719</v>
      </c>
      <c r="J62" s="46"/>
      <c r="K62" s="48"/>
      <c r="L62" s="49"/>
      <c r="M62" s="49"/>
      <c r="N62" s="50"/>
      <c r="O62" s="50"/>
    </row>
    <row r="63" spans="1:15" s="35" customFormat="1" ht="15.75" customHeight="1">
      <c r="A63" s="41" t="s">
        <v>115</v>
      </c>
      <c r="B63" s="41"/>
      <c r="C63" s="43">
        <f>SUM(C64:C65)</f>
        <v>10097477622.043293</v>
      </c>
      <c r="D63" s="43">
        <f>SUM(D64:D65)</f>
        <v>10097477622.043293</v>
      </c>
      <c r="E63" s="43">
        <f>SUM(E64:E65)</f>
        <v>5785494696.4377117</v>
      </c>
      <c r="F63" s="43">
        <f>SUM(F64:F65)</f>
        <v>5785494696.4377117</v>
      </c>
      <c r="G63" s="71"/>
      <c r="H63" s="45">
        <f t="shared" si="2"/>
        <v>57.2964349414124</v>
      </c>
      <c r="I63" s="45">
        <f t="shared" si="3"/>
        <v>100</v>
      </c>
      <c r="J63" s="46"/>
      <c r="K63" s="48"/>
      <c r="L63" s="49"/>
      <c r="M63" s="49"/>
      <c r="N63" s="50"/>
      <c r="O63" s="50"/>
    </row>
    <row r="64" spans="1:15" s="35" customFormat="1" ht="15.75" customHeight="1">
      <c r="A64" s="52"/>
      <c r="B64" s="52" t="s">
        <v>419</v>
      </c>
      <c r="C64" s="54">
        <v>7367558808.5461388</v>
      </c>
      <c r="D64" s="54">
        <v>7367558808.5461388</v>
      </c>
      <c r="E64" s="54">
        <v>4420535286.4072409</v>
      </c>
      <c r="F64" s="54">
        <v>4420535286.4072409</v>
      </c>
      <c r="G64" s="71"/>
      <c r="H64" s="56">
        <f t="shared" si="2"/>
        <v>60.000000017367462</v>
      </c>
      <c r="I64" s="56">
        <f t="shared" si="3"/>
        <v>100</v>
      </c>
      <c r="J64" s="46"/>
      <c r="K64" s="48"/>
      <c r="L64" s="49"/>
      <c r="M64" s="49"/>
      <c r="N64" s="50"/>
      <c r="O64" s="50"/>
    </row>
    <row r="65" spans="1:15" s="35" customFormat="1" ht="15.75" customHeight="1">
      <c r="A65" s="52"/>
      <c r="B65" s="52" t="s">
        <v>269</v>
      </c>
      <c r="C65" s="54">
        <v>2729918813.4971547</v>
      </c>
      <c r="D65" s="54">
        <v>2729918813.4971547</v>
      </c>
      <c r="E65" s="54">
        <v>1364959410.0304713</v>
      </c>
      <c r="F65" s="54">
        <v>1364959410.0304713</v>
      </c>
      <c r="G65" s="71"/>
      <c r="H65" s="56">
        <f t="shared" si="2"/>
        <v>50.000000120219468</v>
      </c>
      <c r="I65" s="56">
        <f t="shared" si="3"/>
        <v>100</v>
      </c>
      <c r="J65" s="46"/>
      <c r="K65" s="48"/>
      <c r="L65" s="49"/>
      <c r="M65" s="49"/>
      <c r="N65" s="50"/>
      <c r="O65" s="50"/>
    </row>
    <row r="66" spans="1:15" s="35" customFormat="1" ht="15.75" customHeight="1">
      <c r="A66" s="41" t="s">
        <v>54</v>
      </c>
      <c r="B66" s="41"/>
      <c r="C66" s="43">
        <f>SUM(C67:C67)</f>
        <v>24312532</v>
      </c>
      <c r="D66" s="43">
        <f>SUM(D67:D67)</f>
        <v>25068131.629999999</v>
      </c>
      <c r="E66" s="43">
        <f>SUM(E67:E67)</f>
        <v>11244520.719999999</v>
      </c>
      <c r="F66" s="43">
        <f>SUM(F67:F67)</f>
        <v>8151055.830000001</v>
      </c>
      <c r="G66" s="71"/>
      <c r="H66" s="45">
        <f t="shared" si="2"/>
        <v>32.515609660535368</v>
      </c>
      <c r="I66" s="45">
        <f t="shared" si="3"/>
        <v>72.489135223897762</v>
      </c>
      <c r="J66" s="46"/>
      <c r="K66" s="48"/>
      <c r="L66" s="49"/>
      <c r="M66" s="49"/>
      <c r="N66" s="50"/>
      <c r="O66" s="50"/>
    </row>
    <row r="67" spans="1:15" s="35" customFormat="1" ht="15.75" customHeight="1">
      <c r="A67" s="52"/>
      <c r="B67" s="58" t="s">
        <v>418</v>
      </c>
      <c r="C67" s="54">
        <v>24312532</v>
      </c>
      <c r="D67" s="54">
        <v>25068131.629999999</v>
      </c>
      <c r="E67" s="54">
        <v>11244520.719999999</v>
      </c>
      <c r="F67" s="54">
        <v>8151055.830000001</v>
      </c>
      <c r="G67" s="71"/>
      <c r="H67" s="56">
        <f t="shared" si="2"/>
        <v>32.515609660535368</v>
      </c>
      <c r="I67" s="56">
        <f t="shared" si="3"/>
        <v>72.489135223897762</v>
      </c>
      <c r="J67" s="46"/>
      <c r="K67" s="48"/>
      <c r="L67" s="49"/>
      <c r="M67" s="49"/>
      <c r="N67" s="50"/>
      <c r="O67" s="50"/>
    </row>
    <row r="68" spans="1:15" s="35" customFormat="1" ht="15.75" customHeight="1">
      <c r="A68" s="41" t="s">
        <v>181</v>
      </c>
      <c r="B68" s="120"/>
      <c r="C68" s="43">
        <f>+C69</f>
        <v>33564925</v>
      </c>
      <c r="D68" s="43">
        <f>+D69</f>
        <v>33564925</v>
      </c>
      <c r="E68" s="43">
        <f>+E69</f>
        <v>33564925</v>
      </c>
      <c r="F68" s="43">
        <f>+F69</f>
        <v>33564925</v>
      </c>
      <c r="G68" s="71"/>
      <c r="H68" s="45">
        <f t="shared" si="2"/>
        <v>100</v>
      </c>
      <c r="I68" s="45">
        <f t="shared" si="3"/>
        <v>100</v>
      </c>
      <c r="J68" s="46"/>
      <c r="K68" s="48"/>
      <c r="L68" s="49"/>
      <c r="M68" s="49"/>
      <c r="N68" s="50"/>
      <c r="O68" s="50"/>
    </row>
    <row r="69" spans="1:15" s="35" customFormat="1" ht="15.75" customHeight="1">
      <c r="A69" s="57"/>
      <c r="B69" s="58" t="s">
        <v>417</v>
      </c>
      <c r="C69" s="54">
        <v>33564925</v>
      </c>
      <c r="D69" s="54">
        <v>33564925</v>
      </c>
      <c r="E69" s="54">
        <v>33564925</v>
      </c>
      <c r="F69" s="54">
        <v>33564925</v>
      </c>
      <c r="G69" s="71"/>
      <c r="H69" s="56">
        <f t="shared" si="2"/>
        <v>100</v>
      </c>
      <c r="I69" s="56">
        <f t="shared" si="3"/>
        <v>100</v>
      </c>
      <c r="J69" s="46"/>
      <c r="K69" s="48"/>
      <c r="L69" s="49"/>
      <c r="M69" s="49"/>
      <c r="N69" s="50"/>
      <c r="O69" s="50"/>
    </row>
    <row r="70" spans="1:15" s="35" customFormat="1" ht="15.75" customHeight="1">
      <c r="A70" s="41" t="s">
        <v>51</v>
      </c>
      <c r="B70" s="120"/>
      <c r="C70" s="43">
        <f>SUM(C71:C77)</f>
        <v>6000574613</v>
      </c>
      <c r="D70" s="43">
        <f>SUM(D71:D77)</f>
        <v>6007266913</v>
      </c>
      <c r="E70" s="43">
        <f>SUM(E71:E77)</f>
        <v>2533270998</v>
      </c>
      <c r="F70" s="43">
        <f>SUM(F71:F77)</f>
        <v>1177939214.8700001</v>
      </c>
      <c r="G70" s="71"/>
      <c r="H70" s="45">
        <f t="shared" si="2"/>
        <v>19.608571284237193</v>
      </c>
      <c r="I70" s="45">
        <f t="shared" si="3"/>
        <v>46.498744737534004</v>
      </c>
      <c r="J70" s="46"/>
      <c r="K70" s="48"/>
      <c r="L70" s="49"/>
      <c r="M70" s="49"/>
      <c r="N70" s="50"/>
      <c r="O70" s="50"/>
    </row>
    <row r="71" spans="1:15" s="35" customFormat="1" ht="15.75" customHeight="1">
      <c r="A71" s="57"/>
      <c r="B71" s="58" t="s">
        <v>416</v>
      </c>
      <c r="C71" s="54">
        <v>176147112</v>
      </c>
      <c r="D71" s="54">
        <v>171270793.87</v>
      </c>
      <c r="E71" s="54">
        <v>58330589.420000002</v>
      </c>
      <c r="F71" s="54">
        <v>56332027.840000011</v>
      </c>
      <c r="G71" s="71"/>
      <c r="H71" s="56">
        <f t="shared" si="2"/>
        <v>32.890621084385124</v>
      </c>
      <c r="I71" s="56">
        <f t="shared" si="3"/>
        <v>96.573733267789095</v>
      </c>
      <c r="J71" s="46"/>
      <c r="K71" s="48"/>
      <c r="L71" s="49"/>
      <c r="M71" s="49"/>
      <c r="N71" s="50"/>
      <c r="O71" s="50"/>
    </row>
    <row r="72" spans="1:15" s="35" customFormat="1" ht="15.75" customHeight="1">
      <c r="A72" s="57"/>
      <c r="B72" s="58" t="s">
        <v>50</v>
      </c>
      <c r="C72" s="54">
        <v>10045513</v>
      </c>
      <c r="D72" s="54">
        <v>10045513</v>
      </c>
      <c r="E72" s="54">
        <v>6379854.5500000007</v>
      </c>
      <c r="F72" s="54">
        <v>6186576.8099999996</v>
      </c>
      <c r="G72" s="71"/>
      <c r="H72" s="56">
        <f t="shared" si="2"/>
        <v>61.585474131584917</v>
      </c>
      <c r="I72" s="56">
        <f t="shared" si="3"/>
        <v>96.970499272589194</v>
      </c>
      <c r="J72" s="46"/>
      <c r="K72" s="48"/>
      <c r="L72" s="49"/>
      <c r="M72" s="49"/>
      <c r="N72" s="50"/>
      <c r="O72" s="50"/>
    </row>
    <row r="73" spans="1:15" s="35" customFormat="1" ht="15.75" customHeight="1">
      <c r="A73" s="57"/>
      <c r="B73" s="58" t="s">
        <v>48</v>
      </c>
      <c r="C73" s="54">
        <v>991554321</v>
      </c>
      <c r="D73" s="54">
        <v>1002658757.6299994</v>
      </c>
      <c r="E73" s="54">
        <v>415218411.5999999</v>
      </c>
      <c r="F73" s="54">
        <v>387951706.69</v>
      </c>
      <c r="G73" s="71"/>
      <c r="H73" s="56">
        <f t="shared" si="2"/>
        <v>38.692297228521468</v>
      </c>
      <c r="I73" s="56">
        <f t="shared" si="3"/>
        <v>93.43316573922371</v>
      </c>
      <c r="J73" s="46"/>
      <c r="K73" s="48"/>
      <c r="L73" s="49"/>
      <c r="M73" s="49"/>
      <c r="N73" s="50"/>
      <c r="O73" s="50"/>
    </row>
    <row r="74" spans="1:15" s="35" customFormat="1" ht="15.75" customHeight="1">
      <c r="A74" s="57"/>
      <c r="B74" s="58" t="s">
        <v>44</v>
      </c>
      <c r="C74" s="54">
        <v>1343078576</v>
      </c>
      <c r="D74" s="54">
        <v>1343078576.0000005</v>
      </c>
      <c r="E74" s="54">
        <v>545397532.54999995</v>
      </c>
      <c r="F74" s="54">
        <v>342639963.81999999</v>
      </c>
      <c r="G74" s="71"/>
      <c r="H74" s="56">
        <f t="shared" si="2"/>
        <v>25.51153521043134</v>
      </c>
      <c r="I74" s="56">
        <f t="shared" si="3"/>
        <v>62.823893283490072</v>
      </c>
      <c r="J74" s="46"/>
      <c r="K74" s="48"/>
      <c r="L74" s="49"/>
      <c r="M74" s="49"/>
      <c r="N74" s="50"/>
      <c r="O74" s="50"/>
    </row>
    <row r="75" spans="1:15" s="35" customFormat="1" ht="15.75" customHeight="1">
      <c r="A75" s="57"/>
      <c r="B75" s="58" t="s">
        <v>46</v>
      </c>
      <c r="C75" s="54">
        <v>2362117433</v>
      </c>
      <c r="D75" s="54">
        <v>2362117433</v>
      </c>
      <c r="E75" s="54">
        <v>957706946.40999973</v>
      </c>
      <c r="F75" s="54">
        <v>328940302.85000002</v>
      </c>
      <c r="G75" s="71"/>
      <c r="H75" s="56">
        <f t="shared" si="2"/>
        <v>13.9256540870718</v>
      </c>
      <c r="I75" s="56">
        <f t="shared" si="3"/>
        <v>34.346655214629592</v>
      </c>
      <c r="J75" s="46"/>
      <c r="K75" s="48"/>
      <c r="L75" s="49"/>
      <c r="M75" s="49"/>
      <c r="N75" s="50"/>
      <c r="O75" s="50"/>
    </row>
    <row r="76" spans="1:15" s="35" customFormat="1" ht="15.75" customHeight="1">
      <c r="A76" s="57"/>
      <c r="B76" s="58" t="s">
        <v>45</v>
      </c>
      <c r="C76" s="54">
        <v>806942011</v>
      </c>
      <c r="D76" s="54">
        <v>806942010.99999976</v>
      </c>
      <c r="E76" s="54">
        <v>444919955.13000011</v>
      </c>
      <c r="F76" s="54">
        <v>30746947.040000003</v>
      </c>
      <c r="G76" s="71"/>
      <c r="H76" s="56">
        <f t="shared" si="2"/>
        <v>3.8103044110811592</v>
      </c>
      <c r="I76" s="56">
        <f t="shared" si="3"/>
        <v>6.9106693654628559</v>
      </c>
      <c r="J76" s="46"/>
      <c r="K76" s="48"/>
      <c r="L76" s="49"/>
      <c r="M76" s="49"/>
      <c r="N76" s="50"/>
      <c r="O76" s="50"/>
    </row>
    <row r="77" spans="1:15" s="35" customFormat="1" ht="15.75" customHeight="1">
      <c r="A77" s="57"/>
      <c r="B77" s="58" t="s">
        <v>47</v>
      </c>
      <c r="C77" s="54">
        <v>310689647</v>
      </c>
      <c r="D77" s="54">
        <v>311153828.5</v>
      </c>
      <c r="E77" s="54">
        <v>105317708.34</v>
      </c>
      <c r="F77" s="54">
        <v>25141689.82</v>
      </c>
      <c r="G77" s="71"/>
      <c r="H77" s="56">
        <f t="shared" si="2"/>
        <v>8.0801479902086442</v>
      </c>
      <c r="I77" s="56">
        <f t="shared" si="3"/>
        <v>23.872234039535311</v>
      </c>
      <c r="J77" s="46"/>
      <c r="K77" s="48"/>
      <c r="L77" s="49"/>
      <c r="M77" s="49"/>
      <c r="N77" s="50"/>
      <c r="O77" s="50"/>
    </row>
    <row r="78" spans="1:15" s="35" customFormat="1" ht="15.75" customHeight="1">
      <c r="A78" s="41" t="s">
        <v>43</v>
      </c>
      <c r="B78" s="120"/>
      <c r="C78" s="43">
        <f>+C79</f>
        <v>66564987</v>
      </c>
      <c r="D78" s="43">
        <f>+D79</f>
        <v>65871448.00999999</v>
      </c>
      <c r="E78" s="43">
        <f>+E79</f>
        <v>23947294.310000006</v>
      </c>
      <c r="F78" s="43">
        <f>+F79</f>
        <v>20585318.670000002</v>
      </c>
      <c r="G78" s="71"/>
      <c r="H78" s="45">
        <f t="shared" si="2"/>
        <v>31.250745644569598</v>
      </c>
      <c r="I78" s="45">
        <f t="shared" si="3"/>
        <v>85.960937396605601</v>
      </c>
      <c r="J78" s="46"/>
      <c r="K78" s="48"/>
      <c r="L78" s="49"/>
      <c r="M78" s="49"/>
      <c r="N78" s="50"/>
      <c r="O78" s="50"/>
    </row>
    <row r="79" spans="1:15" s="35" customFormat="1" ht="15.75" customHeight="1">
      <c r="A79" s="57"/>
      <c r="B79" s="58" t="s">
        <v>42</v>
      </c>
      <c r="C79" s="54">
        <v>66564987</v>
      </c>
      <c r="D79" s="54">
        <v>65871448.00999999</v>
      </c>
      <c r="E79" s="54">
        <v>23947294.310000006</v>
      </c>
      <c r="F79" s="54">
        <v>20585318.670000002</v>
      </c>
      <c r="G79" s="71"/>
      <c r="H79" s="56">
        <f t="shared" si="2"/>
        <v>31.250745644569598</v>
      </c>
      <c r="I79" s="56">
        <f t="shared" si="3"/>
        <v>85.960937396605601</v>
      </c>
      <c r="J79" s="46"/>
      <c r="K79" s="48"/>
      <c r="L79" s="49"/>
      <c r="M79" s="49"/>
      <c r="N79" s="50"/>
      <c r="O79" s="50"/>
    </row>
    <row r="80" spans="1:15" s="35" customFormat="1" ht="12.75">
      <c r="A80" s="41"/>
      <c r="B80" s="61"/>
      <c r="C80" s="70"/>
      <c r="D80" s="70"/>
      <c r="E80" s="70"/>
      <c r="F80" s="70"/>
      <c r="G80" s="71"/>
      <c r="H80" s="45"/>
      <c r="I80" s="45"/>
      <c r="J80" s="46"/>
      <c r="K80" s="48"/>
      <c r="L80" s="49"/>
      <c r="M80" s="49"/>
      <c r="N80" s="50"/>
      <c r="O80" s="50"/>
    </row>
    <row r="81" spans="1:15" s="5" customFormat="1" ht="5.25" customHeight="1" thickBot="1">
      <c r="A81" s="27"/>
      <c r="B81" s="31"/>
      <c r="C81" s="32"/>
      <c r="D81" s="32"/>
      <c r="E81" s="32"/>
      <c r="F81" s="32"/>
      <c r="G81" s="33"/>
      <c r="H81" s="28"/>
      <c r="I81" s="28"/>
      <c r="J81" s="18"/>
      <c r="K81" s="15"/>
      <c r="L81" s="16"/>
      <c r="M81" s="16"/>
      <c r="N81" s="17"/>
      <c r="O81" s="17"/>
    </row>
    <row r="82" spans="1:15" s="62" customFormat="1" ht="9" customHeight="1">
      <c r="A82" s="174" t="s">
        <v>13</v>
      </c>
      <c r="B82" s="174"/>
      <c r="C82" s="174"/>
      <c r="D82" s="174"/>
      <c r="E82" s="174"/>
      <c r="F82" s="174"/>
      <c r="G82" s="174"/>
      <c r="H82" s="174"/>
      <c r="I82" s="174"/>
    </row>
    <row r="83" spans="1:15" s="62" customFormat="1" ht="9" customHeight="1">
      <c r="A83" s="175" t="s">
        <v>12</v>
      </c>
      <c r="B83" s="175"/>
      <c r="C83" s="175"/>
      <c r="D83" s="175"/>
      <c r="E83" s="175"/>
      <c r="F83" s="175"/>
      <c r="G83" s="175"/>
      <c r="H83" s="175"/>
      <c r="I83" s="175"/>
    </row>
    <row r="84" spans="1:15" s="62" customFormat="1" ht="19.5" customHeight="1">
      <c r="A84" s="169" t="s">
        <v>18</v>
      </c>
      <c r="B84" s="169"/>
      <c r="C84" s="169"/>
      <c r="D84" s="169"/>
      <c r="E84" s="169"/>
      <c r="F84" s="169"/>
      <c r="G84" s="169"/>
      <c r="H84" s="169"/>
      <c r="I84" s="169"/>
    </row>
    <row r="85" spans="1:15" s="62" customFormat="1" ht="9">
      <c r="A85" s="166" t="s">
        <v>11</v>
      </c>
      <c r="B85" s="166"/>
      <c r="C85" s="166"/>
      <c r="D85" s="166"/>
      <c r="E85" s="166"/>
      <c r="F85" s="166"/>
      <c r="G85" s="166"/>
      <c r="H85" s="166"/>
      <c r="I85" s="166"/>
    </row>
    <row r="87" spans="1:15">
      <c r="G87" s="3"/>
    </row>
    <row r="88" spans="1:15">
      <c r="G88" s="3"/>
    </row>
    <row r="89" spans="1:15">
      <c r="G89" s="3"/>
    </row>
    <row r="90" spans="1:15">
      <c r="G90" s="3"/>
    </row>
  </sheetData>
  <mergeCells count="13">
    <mergeCell ref="A85:I85"/>
    <mergeCell ref="A1:C1"/>
    <mergeCell ref="C6:C7"/>
    <mergeCell ref="A84:I84"/>
    <mergeCell ref="A3:I3"/>
    <mergeCell ref="A5:A8"/>
    <mergeCell ref="B5:B8"/>
    <mergeCell ref="E5:F5"/>
    <mergeCell ref="H5:I6"/>
    <mergeCell ref="D6:D7"/>
    <mergeCell ref="E6:E7"/>
    <mergeCell ref="A82:I82"/>
    <mergeCell ref="A83:I83"/>
  </mergeCells>
  <pageMargins left="0" right="0" top="0" bottom="0.39370078740157483" header="0.31496062992125984" footer="0.31496062992125984"/>
  <pageSetup scale="61" fitToHeight="10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2"/>
  <sheetViews>
    <sheetView showGridLines="0" zoomScale="130" zoomScaleNormal="13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6384" width="11.42578125" style="3"/>
  </cols>
  <sheetData>
    <row r="1" spans="1:9" s="1" customFormat="1" ht="53.25" customHeight="1">
      <c r="A1" s="167" t="s">
        <v>14</v>
      </c>
      <c r="B1" s="167"/>
      <c r="C1" s="167"/>
      <c r="D1" s="23" t="s">
        <v>35</v>
      </c>
      <c r="G1" s="21"/>
      <c r="H1" s="22"/>
    </row>
    <row r="2" spans="1:9" s="2" customFormat="1" ht="12" customHeight="1">
      <c r="B2" s="26"/>
      <c r="C2" s="6"/>
      <c r="D2" s="6"/>
      <c r="E2" s="6"/>
      <c r="F2" s="6"/>
      <c r="G2" s="5"/>
    </row>
    <row r="3" spans="1:9" ht="60" customHeight="1" thickBot="1">
      <c r="A3" s="170" t="s">
        <v>357</v>
      </c>
      <c r="B3" s="170"/>
      <c r="C3" s="170"/>
      <c r="D3" s="170"/>
      <c r="E3" s="170"/>
      <c r="F3" s="170"/>
      <c r="G3" s="170"/>
      <c r="H3" s="170"/>
      <c r="I3" s="170"/>
    </row>
    <row r="4" spans="1:9" ht="5.25" customHeight="1">
      <c r="A4" s="7"/>
      <c r="B4" s="7"/>
      <c r="C4" s="7"/>
      <c r="D4" s="7"/>
      <c r="E4" s="7"/>
      <c r="F4" s="7"/>
      <c r="G4" s="7"/>
      <c r="H4" s="7"/>
      <c r="I4" s="7"/>
    </row>
    <row r="5" spans="1:9" s="40" customFormat="1" ht="18" customHeight="1">
      <c r="A5" s="171" t="s">
        <v>0</v>
      </c>
      <c r="B5" s="168" t="s">
        <v>414</v>
      </c>
      <c r="C5" s="34"/>
      <c r="D5" s="65"/>
      <c r="E5" s="172" t="s">
        <v>1</v>
      </c>
      <c r="F5" s="172"/>
      <c r="G5" s="65"/>
      <c r="H5" s="171" t="s">
        <v>2</v>
      </c>
      <c r="I5" s="171"/>
    </row>
    <row r="6" spans="1:9" s="40" customFormat="1" ht="18" customHeight="1">
      <c r="A6" s="171"/>
      <c r="B6" s="168"/>
      <c r="C6" s="168" t="s">
        <v>3</v>
      </c>
      <c r="D6" s="168" t="s">
        <v>15</v>
      </c>
      <c r="E6" s="168" t="s">
        <v>16</v>
      </c>
      <c r="F6" s="66" t="s">
        <v>19</v>
      </c>
      <c r="G6" s="64"/>
      <c r="H6" s="173"/>
      <c r="I6" s="173"/>
    </row>
    <row r="7" spans="1:9" s="40" customFormat="1" ht="24" customHeight="1">
      <c r="A7" s="171"/>
      <c r="B7" s="168"/>
      <c r="C7" s="168"/>
      <c r="D7" s="168"/>
      <c r="E7" s="168"/>
      <c r="F7" s="65" t="s">
        <v>413</v>
      </c>
      <c r="G7" s="65"/>
      <c r="H7" s="64" t="s">
        <v>15</v>
      </c>
      <c r="I7" s="64" t="s">
        <v>4</v>
      </c>
    </row>
    <row r="8" spans="1:9" s="40" customFormat="1" ht="13.5" customHeight="1">
      <c r="A8" s="171"/>
      <c r="B8" s="168"/>
      <c r="C8" s="64" t="s">
        <v>5</v>
      </c>
      <c r="D8" s="64" t="s">
        <v>6</v>
      </c>
      <c r="E8" s="64" t="s">
        <v>7</v>
      </c>
      <c r="F8" s="65" t="s">
        <v>8</v>
      </c>
      <c r="G8" s="65"/>
      <c r="H8" s="65" t="s">
        <v>9</v>
      </c>
      <c r="I8" s="65" t="s">
        <v>10</v>
      </c>
    </row>
    <row r="9" spans="1:9" ht="5.25" customHeight="1" thickBot="1">
      <c r="A9" s="8"/>
      <c r="B9" s="24"/>
      <c r="C9" s="9"/>
      <c r="D9" s="9"/>
      <c r="E9" s="9"/>
      <c r="F9" s="10"/>
      <c r="G9" s="10"/>
      <c r="H9" s="10"/>
      <c r="I9" s="10"/>
    </row>
    <row r="10" spans="1:9" ht="5.25" customHeight="1" thickBot="1">
      <c r="A10" s="11"/>
      <c r="B10" s="25"/>
      <c r="C10" s="12"/>
      <c r="D10" s="12"/>
      <c r="E10" s="12"/>
      <c r="F10" s="13"/>
      <c r="G10" s="13"/>
      <c r="H10" s="13"/>
      <c r="I10" s="13"/>
    </row>
    <row r="11" spans="1:9" s="35" customFormat="1" ht="12.75">
      <c r="A11" s="41" t="s">
        <v>17</v>
      </c>
      <c r="B11" s="42"/>
      <c r="C11" s="43">
        <f>C12+C25+C27+C32+C34+C56+C60+C63+C67+C69+C72+C80+C84+C86</f>
        <v>172299937829.31531</v>
      </c>
      <c r="D11" s="43">
        <f>D12+D25+D27+D32+D34+D56+D60+D63+D67+D69+D72+D80+D84+D86</f>
        <v>173625384091.98209</v>
      </c>
      <c r="E11" s="43">
        <f>E12+E25+E27+E32+E34+E56+E60+E63+E67+E69+E72+E80+E84+E86</f>
        <v>100544015404.9431</v>
      </c>
      <c r="F11" s="43">
        <f>F12+F25+F27+F32+F34+F56+F60+F63+F67+F69+F72+F80+F84+F86</f>
        <v>84747523790.283783</v>
      </c>
      <c r="G11" s="44"/>
      <c r="H11" s="45">
        <f t="shared" ref="H11:H53" si="0">IFERROR(+F11/D11*100,"n.a")</f>
        <v>48.810560871322139</v>
      </c>
      <c r="I11" s="45">
        <f t="shared" ref="I11:I53" si="1">IFERROR(+F11/E11*100,"n.a.")</f>
        <v>84.288978761153885</v>
      </c>
    </row>
    <row r="12" spans="1:9" s="35" customFormat="1" ht="12.75">
      <c r="A12" s="89" t="s">
        <v>356</v>
      </c>
      <c r="B12" s="88" t="s">
        <v>355</v>
      </c>
      <c r="C12" s="43">
        <f>SUM(C13:C24)</f>
        <v>33152355045</v>
      </c>
      <c r="D12" s="43">
        <f>SUM(D13:D24)</f>
        <v>33415723491.399998</v>
      </c>
      <c r="E12" s="43">
        <f>SUM(E13:E24)</f>
        <v>18239012614.18</v>
      </c>
      <c r="F12" s="43">
        <f>SUM(F13:F24)</f>
        <v>16900041206.639997</v>
      </c>
      <c r="G12" s="44"/>
      <c r="H12" s="45">
        <f t="shared" si="0"/>
        <v>50.575116863740689</v>
      </c>
      <c r="I12" s="45">
        <f t="shared" si="1"/>
        <v>92.658750581163517</v>
      </c>
    </row>
    <row r="13" spans="1:9" s="35" customFormat="1" ht="12.75">
      <c r="A13" s="52"/>
      <c r="B13" s="54" t="s">
        <v>50</v>
      </c>
      <c r="C13" s="54">
        <v>59366409</v>
      </c>
      <c r="D13" s="54">
        <v>70562088.890000001</v>
      </c>
      <c r="E13" s="54">
        <v>22955166.869999997</v>
      </c>
      <c r="F13" s="54">
        <v>19596615.199999999</v>
      </c>
      <c r="G13" s="54" t="s">
        <v>313</v>
      </c>
      <c r="H13" s="56">
        <f t="shared" si="0"/>
        <v>27.772158546141362</v>
      </c>
      <c r="I13" s="56">
        <f t="shared" si="1"/>
        <v>85.369081875901003</v>
      </c>
    </row>
    <row r="14" spans="1:9" s="35" customFormat="1" ht="12.75">
      <c r="A14" s="41"/>
      <c r="B14" s="54" t="s">
        <v>49</v>
      </c>
      <c r="C14" s="54">
        <v>445354760</v>
      </c>
      <c r="D14" s="54">
        <v>494544976.94999993</v>
      </c>
      <c r="E14" s="54">
        <v>253407911.88</v>
      </c>
      <c r="F14" s="54">
        <v>237808186.06999999</v>
      </c>
      <c r="G14" s="54" t="s">
        <v>313</v>
      </c>
      <c r="H14" s="56">
        <f t="shared" si="0"/>
        <v>48.086260533193759</v>
      </c>
      <c r="I14" s="56">
        <f t="shared" si="1"/>
        <v>93.844025747156962</v>
      </c>
    </row>
    <row r="15" spans="1:9" s="35" customFormat="1" ht="12.75">
      <c r="A15" s="52"/>
      <c r="B15" s="54" t="s">
        <v>354</v>
      </c>
      <c r="C15" s="54">
        <v>42974300</v>
      </c>
      <c r="D15" s="54">
        <v>42297182.289999999</v>
      </c>
      <c r="E15" s="54">
        <v>16923958.430000003</v>
      </c>
      <c r="F15" s="54">
        <v>16923958.430000003</v>
      </c>
      <c r="G15" s="54" t="s">
        <v>313</v>
      </c>
      <c r="H15" s="56">
        <f t="shared" si="0"/>
        <v>40.01202329262771</v>
      </c>
      <c r="I15" s="56">
        <f t="shared" si="1"/>
        <v>100</v>
      </c>
    </row>
    <row r="16" spans="1:9" s="35" customFormat="1" ht="25.5">
      <c r="A16" s="52"/>
      <c r="B16" s="54" t="s">
        <v>302</v>
      </c>
      <c r="C16" s="54">
        <v>47444903</v>
      </c>
      <c r="D16" s="54">
        <v>50847869</v>
      </c>
      <c r="E16" s="54">
        <v>14559205.199999999</v>
      </c>
      <c r="F16" s="54">
        <v>14394021.540000001</v>
      </c>
      <c r="G16" s="54"/>
      <c r="H16" s="56">
        <f t="shared" si="0"/>
        <v>28.308013340736071</v>
      </c>
      <c r="I16" s="56">
        <f t="shared" si="1"/>
        <v>98.865434907119806</v>
      </c>
    </row>
    <row r="17" spans="1:9" s="35" customFormat="1" ht="25.5">
      <c r="A17" s="52"/>
      <c r="B17" s="54" t="s">
        <v>353</v>
      </c>
      <c r="C17" s="54">
        <v>314911473</v>
      </c>
      <c r="D17" s="54">
        <v>320610881.39999998</v>
      </c>
      <c r="E17" s="54">
        <v>116241428.97000001</v>
      </c>
      <c r="F17" s="54">
        <v>110073768.33000003</v>
      </c>
      <c r="G17" s="54" t="s">
        <v>313</v>
      </c>
      <c r="H17" s="56">
        <f t="shared" si="0"/>
        <v>34.332511688107672</v>
      </c>
      <c r="I17" s="56">
        <f t="shared" si="1"/>
        <v>94.694094270303779</v>
      </c>
    </row>
    <row r="18" spans="1:9" s="35" customFormat="1" ht="12.75">
      <c r="A18" s="52"/>
      <c r="B18" s="54" t="s">
        <v>352</v>
      </c>
      <c r="C18" s="54">
        <v>26048418508</v>
      </c>
      <c r="D18" s="54">
        <v>26243491434.709999</v>
      </c>
      <c r="E18" s="54">
        <v>14132197000.089998</v>
      </c>
      <c r="F18" s="54">
        <v>12936298401.369999</v>
      </c>
      <c r="G18" s="54" t="s">
        <v>313</v>
      </c>
      <c r="H18" s="56">
        <f t="shared" si="0"/>
        <v>49.293358825953604</v>
      </c>
      <c r="I18" s="56">
        <f t="shared" si="1"/>
        <v>91.53777293995843</v>
      </c>
    </row>
    <row r="19" spans="1:9" s="35" customFormat="1" ht="15.75" customHeight="1">
      <c r="A19" s="52"/>
      <c r="B19" s="54" t="s">
        <v>351</v>
      </c>
      <c r="C19" s="54">
        <v>184772385</v>
      </c>
      <c r="D19" s="54">
        <v>128442095.56999999</v>
      </c>
      <c r="E19" s="54">
        <v>47940213.909999996</v>
      </c>
      <c r="F19" s="54">
        <v>47830200.740000002</v>
      </c>
      <c r="G19" s="54" t="s">
        <v>313</v>
      </c>
      <c r="H19" s="56">
        <f t="shared" si="0"/>
        <v>37.238726546572806</v>
      </c>
      <c r="I19" s="56">
        <f t="shared" si="1"/>
        <v>99.770520068586833</v>
      </c>
    </row>
    <row r="20" spans="1:9" s="35" customFormat="1" ht="12.75">
      <c r="A20" s="52"/>
      <c r="B20" s="54" t="s">
        <v>350</v>
      </c>
      <c r="C20" s="54">
        <v>47007244</v>
      </c>
      <c r="D20" s="54">
        <v>46684056.799999997</v>
      </c>
      <c r="E20" s="54">
        <v>16655930.790000003</v>
      </c>
      <c r="F20" s="54">
        <v>16437836.730000002</v>
      </c>
      <c r="G20" s="54" t="s">
        <v>313</v>
      </c>
      <c r="H20" s="56">
        <f t="shared" si="0"/>
        <v>35.210814690808967</v>
      </c>
      <c r="I20" s="56">
        <f t="shared" si="1"/>
        <v>98.690592181549292</v>
      </c>
    </row>
    <row r="21" spans="1:9" s="35" customFormat="1" ht="14.25" customHeight="1">
      <c r="A21" s="52"/>
      <c r="B21" s="54" t="s">
        <v>349</v>
      </c>
      <c r="C21" s="54">
        <v>260483143</v>
      </c>
      <c r="D21" s="54">
        <v>261082915</v>
      </c>
      <c r="E21" s="54">
        <v>14340756.439999999</v>
      </c>
      <c r="F21" s="54">
        <v>14188772.560000001</v>
      </c>
      <c r="G21" s="54" t="s">
        <v>313</v>
      </c>
      <c r="H21" s="56">
        <f t="shared" si="0"/>
        <v>5.4345848559259426</v>
      </c>
      <c r="I21" s="56">
        <f t="shared" si="1"/>
        <v>98.94019621185339</v>
      </c>
    </row>
    <row r="22" spans="1:9" s="35" customFormat="1" ht="25.5">
      <c r="A22" s="52"/>
      <c r="B22" s="54" t="s">
        <v>303</v>
      </c>
      <c r="C22" s="54">
        <v>157605925</v>
      </c>
      <c r="D22" s="54">
        <v>158575719</v>
      </c>
      <c r="E22" s="54">
        <v>55603393.520000003</v>
      </c>
      <c r="F22" s="54">
        <v>54539889.140000008</v>
      </c>
      <c r="G22" s="54"/>
      <c r="H22" s="56">
        <f t="shared" si="0"/>
        <v>34.393594103773232</v>
      </c>
      <c r="I22" s="56">
        <f t="shared" si="1"/>
        <v>98.087339076494558</v>
      </c>
    </row>
    <row r="23" spans="1:9" s="35" customFormat="1" ht="25.5">
      <c r="A23" s="52"/>
      <c r="B23" s="54" t="s">
        <v>348</v>
      </c>
      <c r="C23" s="54">
        <v>1534891897</v>
      </c>
      <c r="D23" s="54">
        <v>1589460173.79</v>
      </c>
      <c r="E23" s="54">
        <v>795521404.70000005</v>
      </c>
      <c r="F23" s="54">
        <v>680372687.93000007</v>
      </c>
      <c r="G23" s="54" t="s">
        <v>313</v>
      </c>
      <c r="H23" s="56">
        <f t="shared" si="0"/>
        <v>42.80526804944602</v>
      </c>
      <c r="I23" s="56">
        <f t="shared" si="1"/>
        <v>85.525377935817602</v>
      </c>
    </row>
    <row r="24" spans="1:9" s="35" customFormat="1" ht="12.75">
      <c r="A24" s="52"/>
      <c r="B24" s="54" t="s">
        <v>347</v>
      </c>
      <c r="C24" s="54">
        <v>4009124098</v>
      </c>
      <c r="D24" s="54">
        <v>4009124098</v>
      </c>
      <c r="E24" s="54">
        <v>2752666243.3800006</v>
      </c>
      <c r="F24" s="54">
        <v>2751576868.6000004</v>
      </c>
      <c r="G24" s="55"/>
      <c r="H24" s="56">
        <f t="shared" si="0"/>
        <v>68.632868460536244</v>
      </c>
      <c r="I24" s="56">
        <f t="shared" si="1"/>
        <v>99.960424741553027</v>
      </c>
    </row>
    <row r="25" spans="1:9" s="35" customFormat="1" ht="12.75">
      <c r="A25" s="87" t="s">
        <v>346</v>
      </c>
      <c r="B25" s="51" t="s">
        <v>345</v>
      </c>
      <c r="C25" s="70">
        <f>C26</f>
        <v>176560353</v>
      </c>
      <c r="D25" s="70">
        <f>D26</f>
        <v>183427215.62999994</v>
      </c>
      <c r="E25" s="70">
        <f>E26</f>
        <v>81800354.859999985</v>
      </c>
      <c r="F25" s="70">
        <f>F26</f>
        <v>56121694.899999984</v>
      </c>
      <c r="G25" s="70"/>
      <c r="H25" s="45">
        <f t="shared" si="0"/>
        <v>30.596165736498893</v>
      </c>
      <c r="I25" s="45">
        <f t="shared" si="1"/>
        <v>68.608131341302098</v>
      </c>
    </row>
    <row r="26" spans="1:9" s="35" customFormat="1" ht="12.75">
      <c r="A26" s="52"/>
      <c r="B26" s="53" t="s">
        <v>344</v>
      </c>
      <c r="C26" s="54">
        <v>176560353</v>
      </c>
      <c r="D26" s="54">
        <v>183427215.62999994</v>
      </c>
      <c r="E26" s="54">
        <v>81800354.859999985</v>
      </c>
      <c r="F26" s="54">
        <v>56121694.899999984</v>
      </c>
      <c r="G26" s="55"/>
      <c r="H26" s="56">
        <f t="shared" si="0"/>
        <v>30.596165736498893</v>
      </c>
      <c r="I26" s="56">
        <f t="shared" si="1"/>
        <v>68.608131341302098</v>
      </c>
    </row>
    <row r="27" spans="1:9" s="35" customFormat="1" ht="12.75">
      <c r="A27" s="87" t="s">
        <v>343</v>
      </c>
      <c r="B27" s="51" t="s">
        <v>342</v>
      </c>
      <c r="C27" s="70">
        <f>SUM(C28:C31)</f>
        <v>5554647694</v>
      </c>
      <c r="D27" s="70">
        <f>SUM(D28:D31)</f>
        <v>8484436680.2200003</v>
      </c>
      <c r="E27" s="70">
        <f>SUM(E28:E31)</f>
        <v>5682333403.5699997</v>
      </c>
      <c r="F27" s="70">
        <f>SUM(F28:F31)</f>
        <v>5565790770.9400005</v>
      </c>
      <c r="G27" s="55"/>
      <c r="H27" s="45">
        <f t="shared" si="0"/>
        <v>65.600003638611398</v>
      </c>
      <c r="I27" s="45">
        <f t="shared" si="1"/>
        <v>97.94903564516683</v>
      </c>
    </row>
    <row r="28" spans="1:9" s="35" customFormat="1" ht="12.75">
      <c r="A28" s="52"/>
      <c r="B28" s="53" t="s">
        <v>341</v>
      </c>
      <c r="C28" s="54">
        <v>68524007</v>
      </c>
      <c r="D28" s="54">
        <v>53527826.019999996</v>
      </c>
      <c r="E28" s="54">
        <v>17367274.649999999</v>
      </c>
      <c r="F28" s="54">
        <v>16883074.289999999</v>
      </c>
      <c r="G28" s="53" t="s">
        <v>313</v>
      </c>
      <c r="H28" s="56">
        <f t="shared" si="0"/>
        <v>31.540743469932536</v>
      </c>
      <c r="I28" s="56">
        <f t="shared" si="1"/>
        <v>97.211995723232263</v>
      </c>
    </row>
    <row r="29" spans="1:9" s="35" customFormat="1" ht="12.75">
      <c r="A29" s="52"/>
      <c r="B29" s="53" t="s">
        <v>340</v>
      </c>
      <c r="C29" s="54">
        <v>124115610</v>
      </c>
      <c r="D29" s="54">
        <v>106525651.23999999</v>
      </c>
      <c r="E29" s="54">
        <v>3775428.5700000003</v>
      </c>
      <c r="F29" s="54">
        <v>3775428.5700000003</v>
      </c>
      <c r="G29" s="53" t="s">
        <v>313</v>
      </c>
      <c r="H29" s="56">
        <f t="shared" si="0"/>
        <v>3.5441497198585923</v>
      </c>
      <c r="I29" s="56">
        <f t="shared" si="1"/>
        <v>100</v>
      </c>
    </row>
    <row r="30" spans="1:9" s="35" customFormat="1" ht="25.5">
      <c r="A30" s="52"/>
      <c r="B30" s="53" t="s">
        <v>339</v>
      </c>
      <c r="C30" s="54">
        <v>3511131214</v>
      </c>
      <c r="D30" s="54">
        <v>6365510585.6800003</v>
      </c>
      <c r="E30" s="54">
        <v>4750488783.3599997</v>
      </c>
      <c r="F30" s="54">
        <v>4647906108.4900007</v>
      </c>
      <c r="G30" s="53"/>
      <c r="H30" s="56">
        <f t="shared" si="0"/>
        <v>73.017019545078412</v>
      </c>
      <c r="I30" s="56">
        <f t="shared" si="1"/>
        <v>97.840586946982683</v>
      </c>
    </row>
    <row r="31" spans="1:9" s="35" customFormat="1" ht="12.75">
      <c r="A31" s="52"/>
      <c r="B31" s="53" t="s">
        <v>338</v>
      </c>
      <c r="C31" s="54">
        <v>1850876863</v>
      </c>
      <c r="D31" s="54">
        <v>1958872617.2799995</v>
      </c>
      <c r="E31" s="54">
        <v>910701916.99000025</v>
      </c>
      <c r="F31" s="54">
        <v>897226159.59000027</v>
      </c>
      <c r="G31" s="53" t="s">
        <v>313</v>
      </c>
      <c r="H31" s="56">
        <f t="shared" si="0"/>
        <v>45.803190655441767</v>
      </c>
      <c r="I31" s="56">
        <f t="shared" si="1"/>
        <v>98.520288894906543</v>
      </c>
    </row>
    <row r="32" spans="1:9" s="35" customFormat="1" ht="12.75">
      <c r="A32" s="87" t="s">
        <v>337</v>
      </c>
      <c r="B32" s="51" t="s">
        <v>336</v>
      </c>
      <c r="C32" s="70">
        <f>C33</f>
        <v>50000000</v>
      </c>
      <c r="D32" s="70">
        <f>D33</f>
        <v>50000000</v>
      </c>
      <c r="E32" s="70">
        <f>E33</f>
        <v>0</v>
      </c>
      <c r="F32" s="70">
        <f>F33</f>
        <v>0</v>
      </c>
      <c r="G32" s="55"/>
      <c r="H32" s="45">
        <f t="shared" si="0"/>
        <v>0</v>
      </c>
      <c r="I32" s="45" t="str">
        <f t="shared" si="1"/>
        <v>n.a.</v>
      </c>
    </row>
    <row r="33" spans="1:9" s="35" customFormat="1" ht="12.75">
      <c r="A33" s="52"/>
      <c r="B33" s="53" t="s">
        <v>144</v>
      </c>
      <c r="C33" s="54">
        <v>50000000</v>
      </c>
      <c r="D33" s="54">
        <v>50000000</v>
      </c>
      <c r="E33" s="54">
        <v>0</v>
      </c>
      <c r="F33" s="54">
        <v>0</v>
      </c>
      <c r="G33" s="55"/>
      <c r="H33" s="56">
        <f t="shared" si="0"/>
        <v>0</v>
      </c>
      <c r="I33" s="56" t="str">
        <f t="shared" si="1"/>
        <v>n.a.</v>
      </c>
    </row>
    <row r="34" spans="1:9" s="35" customFormat="1" ht="12.75">
      <c r="A34" s="87" t="s">
        <v>335</v>
      </c>
      <c r="B34" s="51" t="s">
        <v>334</v>
      </c>
      <c r="C34" s="70">
        <f>SUM(C35:C55)</f>
        <v>102588771684.97124</v>
      </c>
      <c r="D34" s="70">
        <f>SUM(D35:D55)</f>
        <v>102610303022.47739</v>
      </c>
      <c r="E34" s="70">
        <f>SUM(E35:E55)</f>
        <v>60695593989.749252</v>
      </c>
      <c r="F34" s="70">
        <f>SUM(F35:F55)</f>
        <v>47989823393.571114</v>
      </c>
      <c r="G34" s="70">
        <f>SUM(G35:G55)</f>
        <v>0</v>
      </c>
      <c r="H34" s="45">
        <f t="shared" si="0"/>
        <v>46.769010498934655</v>
      </c>
      <c r="I34" s="45">
        <f t="shared" si="1"/>
        <v>79.066403735460625</v>
      </c>
    </row>
    <row r="35" spans="1:9" s="35" customFormat="1" ht="12.75">
      <c r="A35" s="52"/>
      <c r="B35" s="53" t="s">
        <v>333</v>
      </c>
      <c r="C35" s="54">
        <v>560249754</v>
      </c>
      <c r="D35" s="54">
        <v>560038793.94999993</v>
      </c>
      <c r="E35" s="54">
        <v>189993153.44999996</v>
      </c>
      <c r="F35" s="54">
        <v>179334848.56000003</v>
      </c>
      <c r="G35" s="53" t="s">
        <v>313</v>
      </c>
      <c r="H35" s="56">
        <f t="shared" si="0"/>
        <v>32.021861788383717</v>
      </c>
      <c r="I35" s="56">
        <f t="shared" si="1"/>
        <v>94.39016369986993</v>
      </c>
    </row>
    <row r="36" spans="1:9" s="35" customFormat="1" ht="25.5">
      <c r="A36" s="52"/>
      <c r="B36" s="53" t="s">
        <v>137</v>
      </c>
      <c r="C36" s="54">
        <v>17280000000</v>
      </c>
      <c r="D36" s="54">
        <v>17280000000</v>
      </c>
      <c r="E36" s="54">
        <v>14686444000</v>
      </c>
      <c r="F36" s="54">
        <v>14686444000</v>
      </c>
      <c r="G36" s="53"/>
      <c r="H36" s="56">
        <f t="shared" si="0"/>
        <v>84.990995370370371</v>
      </c>
      <c r="I36" s="56">
        <f t="shared" si="1"/>
        <v>100</v>
      </c>
    </row>
    <row r="37" spans="1:9" s="35" customFormat="1" ht="12.75">
      <c r="A37" s="52"/>
      <c r="B37" s="53" t="s">
        <v>308</v>
      </c>
      <c r="C37" s="54">
        <v>3447735033</v>
      </c>
      <c r="D37" s="54">
        <v>3479123160</v>
      </c>
      <c r="E37" s="54">
        <v>1978247836</v>
      </c>
      <c r="F37" s="54">
        <v>1920584869</v>
      </c>
      <c r="G37" s="53" t="s">
        <v>313</v>
      </c>
      <c r="H37" s="56">
        <f t="shared" si="0"/>
        <v>55.203129658681014</v>
      </c>
      <c r="I37" s="56">
        <f t="shared" si="1"/>
        <v>97.08514949691066</v>
      </c>
    </row>
    <row r="38" spans="1:9" s="35" customFormat="1" ht="12.75">
      <c r="A38" s="52"/>
      <c r="B38" s="53" t="s">
        <v>272</v>
      </c>
      <c r="C38" s="54">
        <v>10189991444</v>
      </c>
      <c r="D38" s="54">
        <v>9865679193.5299969</v>
      </c>
      <c r="E38" s="54">
        <v>4899327931.8599997</v>
      </c>
      <c r="F38" s="54">
        <v>4899301525.5599995</v>
      </c>
      <c r="G38" s="53" t="s">
        <v>313</v>
      </c>
      <c r="H38" s="56">
        <f t="shared" si="0"/>
        <v>49.660053093688738</v>
      </c>
      <c r="I38" s="56">
        <f t="shared" si="1"/>
        <v>99.999461021993881</v>
      </c>
    </row>
    <row r="39" spans="1:9" s="35" customFormat="1" ht="12.75">
      <c r="A39" s="52"/>
      <c r="B39" s="53" t="s">
        <v>138</v>
      </c>
      <c r="C39" s="54">
        <v>274400000</v>
      </c>
      <c r="D39" s="54">
        <v>46400000</v>
      </c>
      <c r="E39" s="54">
        <v>26582055.48</v>
      </c>
      <c r="F39" s="54">
        <v>26577017.630000003</v>
      </c>
      <c r="G39" s="53" t="s">
        <v>313</v>
      </c>
      <c r="H39" s="56">
        <f t="shared" si="0"/>
        <v>57.278055237068969</v>
      </c>
      <c r="I39" s="56">
        <f t="shared" si="1"/>
        <v>99.98104792910469</v>
      </c>
    </row>
    <row r="40" spans="1:9" s="35" customFormat="1" ht="12.75">
      <c r="A40" s="52"/>
      <c r="B40" s="53" t="s">
        <v>142</v>
      </c>
      <c r="C40" s="54">
        <v>3459374461</v>
      </c>
      <c r="D40" s="54">
        <v>3182324042.8199997</v>
      </c>
      <c r="E40" s="54">
        <v>1107325447.6500001</v>
      </c>
      <c r="F40" s="54">
        <v>1100899408.72</v>
      </c>
      <c r="G40" s="53" t="s">
        <v>313</v>
      </c>
      <c r="H40" s="56">
        <f t="shared" si="0"/>
        <v>34.594195748351382</v>
      </c>
      <c r="I40" s="56">
        <f t="shared" si="1"/>
        <v>99.419679287273894</v>
      </c>
    </row>
    <row r="41" spans="1:9" s="35" customFormat="1" ht="12.75">
      <c r="A41" s="52"/>
      <c r="B41" s="53" t="s">
        <v>70</v>
      </c>
      <c r="C41" s="54">
        <v>4320000000</v>
      </c>
      <c r="D41" s="54">
        <v>4320000000</v>
      </c>
      <c r="E41" s="54">
        <v>3385468800</v>
      </c>
      <c r="F41" s="54">
        <v>3385468800</v>
      </c>
      <c r="G41" s="53" t="s">
        <v>313</v>
      </c>
      <c r="H41" s="56">
        <f t="shared" si="0"/>
        <v>78.367333333333335</v>
      </c>
      <c r="I41" s="56">
        <f t="shared" si="1"/>
        <v>100</v>
      </c>
    </row>
    <row r="42" spans="1:9" s="35" customFormat="1" ht="12.75">
      <c r="A42" s="52"/>
      <c r="B42" s="53" t="s">
        <v>332</v>
      </c>
      <c r="C42" s="54">
        <v>121992171</v>
      </c>
      <c r="D42" s="54">
        <v>123699431.53999999</v>
      </c>
      <c r="E42" s="54">
        <v>77200207.269999996</v>
      </c>
      <c r="F42" s="54">
        <v>76839706.870000005</v>
      </c>
      <c r="G42" s="53" t="s">
        <v>313</v>
      </c>
      <c r="H42" s="56">
        <f t="shared" si="0"/>
        <v>62.118075979316664</v>
      </c>
      <c r="I42" s="56">
        <f t="shared" si="1"/>
        <v>99.533031823685164</v>
      </c>
    </row>
    <row r="43" spans="1:9" s="35" customFormat="1" ht="12.75">
      <c r="A43" s="52"/>
      <c r="B43" s="53" t="s">
        <v>297</v>
      </c>
      <c r="C43" s="54">
        <v>834208135</v>
      </c>
      <c r="D43" s="54">
        <v>836557411.24000025</v>
      </c>
      <c r="E43" s="54">
        <v>320186737.92999995</v>
      </c>
      <c r="F43" s="54">
        <v>289726107.17000002</v>
      </c>
      <c r="G43" s="53" t="s">
        <v>313</v>
      </c>
      <c r="H43" s="56">
        <f t="shared" si="0"/>
        <v>34.633140926998543</v>
      </c>
      <c r="I43" s="56">
        <f t="shared" si="1"/>
        <v>90.486604486829407</v>
      </c>
    </row>
    <row r="44" spans="1:9" s="35" customFormat="1" ht="12.75">
      <c r="A44" s="52"/>
      <c r="B44" s="53" t="s">
        <v>291</v>
      </c>
      <c r="C44" s="54">
        <v>1158275877</v>
      </c>
      <c r="D44" s="54">
        <v>1158275877</v>
      </c>
      <c r="E44" s="54">
        <v>449914848.01999998</v>
      </c>
      <c r="F44" s="54">
        <v>449914848.01999998</v>
      </c>
      <c r="G44" s="53" t="s">
        <v>313</v>
      </c>
      <c r="H44" s="56">
        <f t="shared" si="0"/>
        <v>38.843496351258295</v>
      </c>
      <c r="I44" s="56">
        <f t="shared" si="1"/>
        <v>100</v>
      </c>
    </row>
    <row r="45" spans="1:9" s="35" customFormat="1" ht="12.75">
      <c r="A45" s="52"/>
      <c r="B45" s="53" t="s">
        <v>140</v>
      </c>
      <c r="C45" s="54">
        <v>173933541</v>
      </c>
      <c r="D45" s="54">
        <v>239858246.99999997</v>
      </c>
      <c r="E45" s="54">
        <v>108549622.47000001</v>
      </c>
      <c r="F45" s="54">
        <v>108521191.10000001</v>
      </c>
      <c r="G45" s="53" t="s">
        <v>313</v>
      </c>
      <c r="H45" s="56">
        <f t="shared" si="0"/>
        <v>45.243885693869856</v>
      </c>
      <c r="I45" s="56">
        <f t="shared" si="1"/>
        <v>99.973807951282495</v>
      </c>
    </row>
    <row r="46" spans="1:9" s="35" customFormat="1" ht="12.75">
      <c r="A46" s="52"/>
      <c r="B46" s="53" t="s">
        <v>289</v>
      </c>
      <c r="C46" s="54">
        <v>764400000</v>
      </c>
      <c r="D46" s="54">
        <v>764400000</v>
      </c>
      <c r="E46" s="54">
        <v>0</v>
      </c>
      <c r="F46" s="54">
        <v>0</v>
      </c>
      <c r="G46" s="53" t="s">
        <v>313</v>
      </c>
      <c r="H46" s="56">
        <f t="shared" si="0"/>
        <v>0</v>
      </c>
      <c r="I46" s="56" t="str">
        <f t="shared" si="1"/>
        <v>n.a.</v>
      </c>
    </row>
    <row r="47" spans="1:9" s="35" customFormat="1" ht="12.75">
      <c r="A47" s="52"/>
      <c r="B47" s="53" t="s">
        <v>103</v>
      </c>
      <c r="C47" s="54">
        <v>6259364350</v>
      </c>
      <c r="D47" s="54">
        <v>5145090421.579999</v>
      </c>
      <c r="E47" s="54">
        <v>1581051171.3299994</v>
      </c>
      <c r="F47" s="54">
        <v>1557274080.1999993</v>
      </c>
      <c r="G47" s="53" t="s">
        <v>313</v>
      </c>
      <c r="H47" s="56">
        <f t="shared" si="0"/>
        <v>30.267185852912149</v>
      </c>
      <c r="I47" s="56">
        <f t="shared" si="1"/>
        <v>98.496121342486433</v>
      </c>
    </row>
    <row r="48" spans="1:9" s="35" customFormat="1" ht="12.75">
      <c r="A48" s="52"/>
      <c r="B48" s="53" t="s">
        <v>85</v>
      </c>
      <c r="C48" s="54">
        <v>231309473</v>
      </c>
      <c r="D48" s="54">
        <v>226091396.89999995</v>
      </c>
      <c r="E48" s="54">
        <v>100119575.19</v>
      </c>
      <c r="F48" s="54">
        <v>100118862.5</v>
      </c>
      <c r="G48" s="53" t="s">
        <v>313</v>
      </c>
      <c r="H48" s="56">
        <f t="shared" si="0"/>
        <v>44.282473315109158</v>
      </c>
      <c r="I48" s="56">
        <f t="shared" si="1"/>
        <v>99.999288161182619</v>
      </c>
    </row>
    <row r="49" spans="1:9" s="35" customFormat="1" ht="12.75">
      <c r="A49" s="52"/>
      <c r="B49" s="53" t="s">
        <v>139</v>
      </c>
      <c r="C49" s="54">
        <v>41652881114</v>
      </c>
      <c r="D49" s="54">
        <v>41652881113.999985</v>
      </c>
      <c r="E49" s="54">
        <v>25499670401.130005</v>
      </c>
      <c r="F49" s="54">
        <v>13011124975</v>
      </c>
      <c r="G49" s="53" t="s">
        <v>313</v>
      </c>
      <c r="H49" s="56">
        <f t="shared" si="0"/>
        <v>31.237034814926211</v>
      </c>
      <c r="I49" s="56">
        <f t="shared" si="1"/>
        <v>51.024679026531338</v>
      </c>
    </row>
    <row r="50" spans="1:9" s="35" customFormat="1" ht="12.75">
      <c r="A50" s="52"/>
      <c r="B50" s="53" t="s">
        <v>141</v>
      </c>
      <c r="C50" s="54">
        <v>4202882237.1353951</v>
      </c>
      <c r="D50" s="54">
        <v>4107679702.1643248</v>
      </c>
      <c r="E50" s="54">
        <v>1630806438.6286709</v>
      </c>
      <c r="F50" s="54">
        <v>1624016287.6436923</v>
      </c>
      <c r="G50" s="53" t="s">
        <v>313</v>
      </c>
      <c r="H50" s="56">
        <f t="shared" si="0"/>
        <v>39.536098366871272</v>
      </c>
      <c r="I50" s="56">
        <f t="shared" si="1"/>
        <v>99.583632316862307</v>
      </c>
    </row>
    <row r="51" spans="1:9" s="35" customFormat="1" ht="12.75">
      <c r="A51" s="52"/>
      <c r="B51" s="53" t="s">
        <v>136</v>
      </c>
      <c r="C51" s="54">
        <v>5053540398.233676</v>
      </c>
      <c r="D51" s="54">
        <v>5021256133.0590487</v>
      </c>
      <c r="E51" s="54">
        <v>2483245575.7167025</v>
      </c>
      <c r="F51" s="54">
        <v>2407205455.2149367</v>
      </c>
      <c r="G51" s="53" t="s">
        <v>313</v>
      </c>
      <c r="H51" s="56">
        <f t="shared" si="0"/>
        <v>47.94030400812116</v>
      </c>
      <c r="I51" s="56">
        <f t="shared" si="1"/>
        <v>96.937873513383011</v>
      </c>
    </row>
    <row r="52" spans="1:9" s="35" customFormat="1" ht="12.75">
      <c r="A52" s="52"/>
      <c r="B52" s="53" t="s">
        <v>127</v>
      </c>
      <c r="C52" s="54">
        <v>1604233696.6021731</v>
      </c>
      <c r="D52" s="54">
        <v>1604031920.4540277</v>
      </c>
      <c r="E52" s="54">
        <v>870220187.6238693</v>
      </c>
      <c r="F52" s="54">
        <v>865231410.38248277</v>
      </c>
      <c r="G52" s="53" t="s">
        <v>313</v>
      </c>
      <c r="H52" s="56">
        <f t="shared" si="0"/>
        <v>53.941034423901954</v>
      </c>
      <c r="I52" s="56">
        <f t="shared" si="1"/>
        <v>99.426722418953716</v>
      </c>
    </row>
    <row r="53" spans="1:9" s="60" customFormat="1" ht="12.75">
      <c r="A53" s="57"/>
      <c r="B53" s="53" t="s">
        <v>129</v>
      </c>
      <c r="C53" s="54">
        <v>1000000000</v>
      </c>
      <c r="D53" s="54">
        <v>1000000000</v>
      </c>
      <c r="E53" s="54">
        <v>0</v>
      </c>
      <c r="F53" s="54">
        <v>0</v>
      </c>
      <c r="G53" s="53" t="s">
        <v>313</v>
      </c>
      <c r="H53" s="56">
        <f t="shared" si="0"/>
        <v>0</v>
      </c>
      <c r="I53" s="56" t="str">
        <f t="shared" si="1"/>
        <v>n.a.</v>
      </c>
    </row>
    <row r="54" spans="1:9" s="60" customFormat="1" ht="12.75">
      <c r="A54" s="57"/>
      <c r="B54" s="53" t="s">
        <v>130</v>
      </c>
      <c r="C54" s="54">
        <v>0</v>
      </c>
      <c r="D54" s="54">
        <v>354878247</v>
      </c>
      <c r="E54" s="54">
        <v>0</v>
      </c>
      <c r="F54" s="54">
        <v>0</v>
      </c>
      <c r="G54" s="53"/>
      <c r="H54" s="56"/>
      <c r="I54" s="56"/>
    </row>
    <row r="55" spans="1:9" s="60" customFormat="1" ht="12.75">
      <c r="A55" s="57"/>
      <c r="B55" s="53" t="s">
        <v>87</v>
      </c>
      <c r="C55" s="54">
        <v>0</v>
      </c>
      <c r="D55" s="54">
        <v>1642037930.24</v>
      </c>
      <c r="E55" s="54">
        <v>1301240000</v>
      </c>
      <c r="F55" s="54">
        <v>1301240000</v>
      </c>
      <c r="G55" s="53"/>
      <c r="H55" s="56"/>
      <c r="I55" s="56"/>
    </row>
    <row r="56" spans="1:9" s="35" customFormat="1" ht="12.75">
      <c r="A56" s="87" t="s">
        <v>331</v>
      </c>
      <c r="B56" s="51" t="s">
        <v>330</v>
      </c>
      <c r="C56" s="70">
        <f>SUM(C57:C59)</f>
        <v>1398099909.7</v>
      </c>
      <c r="D56" s="70">
        <f>SUM(D57:D59)</f>
        <v>1398348991.6199999</v>
      </c>
      <c r="E56" s="70">
        <f>SUM(E57:E59)</f>
        <v>649293423.74000025</v>
      </c>
      <c r="F56" s="70">
        <f>SUM(F57:F59)</f>
        <v>521668808.0399999</v>
      </c>
      <c r="G56" s="70"/>
      <c r="H56" s="45">
        <f t="shared" ref="H56:H89" si="2">IFERROR(+F56/D56*100,"n.a")</f>
        <v>37.306052435139378</v>
      </c>
      <c r="I56" s="45">
        <f t="shared" ref="I56:I89" si="3">IFERROR(+F56/E56*100,"n.a.")</f>
        <v>80.344076956013382</v>
      </c>
    </row>
    <row r="57" spans="1:9" s="60" customFormat="1" ht="12.75">
      <c r="A57" s="57"/>
      <c r="B57" s="53" t="s">
        <v>126</v>
      </c>
      <c r="C57" s="54">
        <v>1356787373</v>
      </c>
      <c r="D57" s="54">
        <v>1368930436.1599998</v>
      </c>
      <c r="E57" s="54">
        <v>620137102.20000017</v>
      </c>
      <c r="F57" s="54">
        <v>493202219.57999992</v>
      </c>
      <c r="G57" s="55"/>
      <c r="H57" s="56">
        <f t="shared" si="2"/>
        <v>36.02828942597597</v>
      </c>
      <c r="I57" s="56">
        <f t="shared" si="3"/>
        <v>79.53115816330201</v>
      </c>
    </row>
    <row r="58" spans="1:9" s="60" customFormat="1" ht="12.75">
      <c r="A58" s="57"/>
      <c r="B58" s="53" t="s">
        <v>101</v>
      </c>
      <c r="C58" s="54">
        <v>15031284.699999999</v>
      </c>
      <c r="D58" s="54">
        <v>8601710</v>
      </c>
      <c r="E58" s="54">
        <v>8339476.0800000001</v>
      </c>
      <c r="F58" s="54">
        <v>8318795</v>
      </c>
      <c r="G58" s="55"/>
      <c r="H58" s="56">
        <f t="shared" si="2"/>
        <v>96.710944684254642</v>
      </c>
      <c r="I58" s="56">
        <f t="shared" si="3"/>
        <v>99.752009840886785</v>
      </c>
    </row>
    <row r="59" spans="1:9" s="60" customFormat="1" ht="12.75">
      <c r="A59" s="57"/>
      <c r="B59" s="53" t="s">
        <v>75</v>
      </c>
      <c r="C59" s="54">
        <v>26281252</v>
      </c>
      <c r="D59" s="54">
        <v>20816845.460000001</v>
      </c>
      <c r="E59" s="54">
        <v>20816845.460000001</v>
      </c>
      <c r="F59" s="54">
        <v>20147793.460000001</v>
      </c>
      <c r="G59" s="55"/>
      <c r="H59" s="56">
        <f t="shared" si="2"/>
        <v>96.786006788177403</v>
      </c>
      <c r="I59" s="56">
        <f t="shared" si="3"/>
        <v>96.786006788177403</v>
      </c>
    </row>
    <row r="60" spans="1:9" s="60" customFormat="1" ht="12.75">
      <c r="A60" s="85">
        <v>13</v>
      </c>
      <c r="B60" s="84" t="s">
        <v>329</v>
      </c>
      <c r="C60" s="70">
        <f>C61+C62</f>
        <v>7894062422</v>
      </c>
      <c r="D60" s="70">
        <f>D61+D62</f>
        <v>6583392693.2600012</v>
      </c>
      <c r="E60" s="70">
        <f>E61+E62</f>
        <v>4909497559.2000027</v>
      </c>
      <c r="F60" s="70">
        <f>F61+F62</f>
        <v>4909497559.2000027</v>
      </c>
      <c r="G60" s="55"/>
      <c r="H60" s="45">
        <f t="shared" si="2"/>
        <v>74.573974057878814</v>
      </c>
      <c r="I60" s="45">
        <f t="shared" si="3"/>
        <v>100</v>
      </c>
    </row>
    <row r="61" spans="1:9" s="60" customFormat="1" ht="25.5">
      <c r="A61" s="57"/>
      <c r="B61" s="53" t="s">
        <v>328</v>
      </c>
      <c r="C61" s="54">
        <v>5936591586</v>
      </c>
      <c r="D61" s="54">
        <v>5283318295.7700005</v>
      </c>
      <c r="E61" s="54">
        <v>4401620924.3600025</v>
      </c>
      <c r="F61" s="54">
        <v>4401620924.3600025</v>
      </c>
      <c r="G61" s="53"/>
      <c r="H61" s="56">
        <f t="shared" si="2"/>
        <v>83.311674178027204</v>
      </c>
      <c r="I61" s="56">
        <f t="shared" si="3"/>
        <v>100</v>
      </c>
    </row>
    <row r="62" spans="1:9" s="60" customFormat="1" ht="12.75">
      <c r="A62" s="57"/>
      <c r="B62" s="53" t="s">
        <v>124</v>
      </c>
      <c r="C62" s="54">
        <v>1957470836</v>
      </c>
      <c r="D62" s="54">
        <v>1300074397.4900007</v>
      </c>
      <c r="E62" s="54">
        <v>507876634.83999991</v>
      </c>
      <c r="F62" s="54">
        <v>507876634.83999991</v>
      </c>
      <c r="G62" s="53" t="s">
        <v>313</v>
      </c>
      <c r="H62" s="56">
        <f t="shared" si="2"/>
        <v>39.065197793336758</v>
      </c>
      <c r="I62" s="56">
        <f t="shared" si="3"/>
        <v>100</v>
      </c>
    </row>
    <row r="63" spans="1:9" s="60" customFormat="1" ht="12.75">
      <c r="A63" s="85">
        <v>14</v>
      </c>
      <c r="B63" s="84" t="s">
        <v>327</v>
      </c>
      <c r="C63" s="70">
        <f>SUM(C64:C66)</f>
        <v>3999999.97</v>
      </c>
      <c r="D63" s="70">
        <f>SUM(D64:D66)</f>
        <v>6157929.4900000002</v>
      </c>
      <c r="E63" s="70">
        <f>SUM(E64:E66)</f>
        <v>1339986.9699999997</v>
      </c>
      <c r="F63" s="70">
        <f>SUM(F64:F66)</f>
        <v>1181830.21</v>
      </c>
      <c r="G63" s="70"/>
      <c r="H63" s="45">
        <f t="shared" si="2"/>
        <v>19.192006207917782</v>
      </c>
      <c r="I63" s="45">
        <f t="shared" si="3"/>
        <v>88.197141946835515</v>
      </c>
    </row>
    <row r="64" spans="1:9" s="60" customFormat="1" ht="12.75">
      <c r="A64" s="57"/>
      <c r="B64" s="53" t="s">
        <v>326</v>
      </c>
      <c r="C64" s="54">
        <v>999999.9800000001</v>
      </c>
      <c r="D64" s="54">
        <v>1618905.1300000001</v>
      </c>
      <c r="E64" s="54">
        <v>378795.44</v>
      </c>
      <c r="F64" s="54">
        <v>339244.5</v>
      </c>
      <c r="G64" s="55"/>
      <c r="H64" s="56">
        <f t="shared" si="2"/>
        <v>20.95518098704153</v>
      </c>
      <c r="I64" s="56">
        <f t="shared" si="3"/>
        <v>89.558760263851113</v>
      </c>
    </row>
    <row r="65" spans="1:9" s="60" customFormat="1" ht="12.75">
      <c r="A65" s="57"/>
      <c r="B65" s="53" t="s">
        <v>325</v>
      </c>
      <c r="C65" s="54">
        <v>999999.99</v>
      </c>
      <c r="D65" s="54">
        <v>1917485.7399999998</v>
      </c>
      <c r="E65" s="54">
        <v>234728.68</v>
      </c>
      <c r="F65" s="54">
        <v>154204.10999999999</v>
      </c>
      <c r="G65" s="55"/>
      <c r="H65" s="56">
        <f t="shared" si="2"/>
        <v>8.0419951389051789</v>
      </c>
      <c r="I65" s="56">
        <f t="shared" si="3"/>
        <v>65.69461814380756</v>
      </c>
    </row>
    <row r="66" spans="1:9" s="60" customFormat="1" ht="12.75">
      <c r="A66" s="57"/>
      <c r="B66" s="53" t="s">
        <v>324</v>
      </c>
      <c r="C66" s="54">
        <v>2000000</v>
      </c>
      <c r="D66" s="54">
        <v>2621538.6200000006</v>
      </c>
      <c r="E66" s="54">
        <v>726462.84999999986</v>
      </c>
      <c r="F66" s="54">
        <v>688381.6</v>
      </c>
      <c r="G66" s="55"/>
      <c r="H66" s="56">
        <f t="shared" si="2"/>
        <v>26.258686206194433</v>
      </c>
      <c r="I66" s="56">
        <f t="shared" si="3"/>
        <v>94.757990721755434</v>
      </c>
    </row>
    <row r="67" spans="1:9" s="60" customFormat="1" ht="12.75">
      <c r="A67" s="85">
        <v>15</v>
      </c>
      <c r="B67" s="84" t="s">
        <v>323</v>
      </c>
      <c r="C67" s="70">
        <f>C68</f>
        <v>2929582977.2639999</v>
      </c>
      <c r="D67" s="70">
        <f>D68</f>
        <v>2888186289.8906198</v>
      </c>
      <c r="E67" s="70">
        <f>E68</f>
        <v>1371832097.6010494</v>
      </c>
      <c r="F67" s="70">
        <f>F68</f>
        <v>540609294.05768955</v>
      </c>
      <c r="G67" s="55"/>
      <c r="H67" s="45">
        <f t="shared" si="2"/>
        <v>18.717950983631436</v>
      </c>
      <c r="I67" s="45">
        <f t="shared" si="3"/>
        <v>39.407832416449793</v>
      </c>
    </row>
    <row r="68" spans="1:9" s="60" customFormat="1" ht="12.75">
      <c r="A68" s="57"/>
      <c r="B68" s="53" t="s">
        <v>322</v>
      </c>
      <c r="C68" s="54">
        <v>2929582977.2639999</v>
      </c>
      <c r="D68" s="54">
        <v>2888186289.8906198</v>
      </c>
      <c r="E68" s="54">
        <v>1371832097.6010494</v>
      </c>
      <c r="F68" s="54">
        <v>540609294.05768955</v>
      </c>
      <c r="G68" s="55"/>
      <c r="H68" s="56">
        <f t="shared" si="2"/>
        <v>18.717950983631436</v>
      </c>
      <c r="I68" s="56">
        <f t="shared" si="3"/>
        <v>39.407832416449793</v>
      </c>
    </row>
    <row r="69" spans="1:9" s="60" customFormat="1" ht="12.75">
      <c r="A69" s="85">
        <v>17</v>
      </c>
      <c r="B69" s="84" t="s">
        <v>321</v>
      </c>
      <c r="C69" s="70">
        <f>C70+C71</f>
        <v>1348789490</v>
      </c>
      <c r="D69" s="70">
        <f>D70+D71</f>
        <v>1350356553.5300002</v>
      </c>
      <c r="E69" s="70">
        <f>E70+E71</f>
        <v>749153430.86999989</v>
      </c>
      <c r="F69" s="70">
        <f>F70+F71</f>
        <v>612920426.36500001</v>
      </c>
      <c r="G69" s="70"/>
      <c r="H69" s="45">
        <f t="shared" si="2"/>
        <v>45.389525067490482</v>
      </c>
      <c r="I69" s="45">
        <f t="shared" si="3"/>
        <v>81.815073002229852</v>
      </c>
    </row>
    <row r="70" spans="1:9" s="60" customFormat="1" ht="12.75">
      <c r="A70" s="57"/>
      <c r="B70" s="53" t="s">
        <v>320</v>
      </c>
      <c r="C70" s="54">
        <v>1154427265</v>
      </c>
      <c r="D70" s="54">
        <v>1156559565.8100002</v>
      </c>
      <c r="E70" s="54">
        <v>663232412.32999992</v>
      </c>
      <c r="F70" s="54">
        <v>531921228.05500001</v>
      </c>
      <c r="G70" s="53" t="s">
        <v>313</v>
      </c>
      <c r="H70" s="56">
        <f t="shared" si="2"/>
        <v>45.991684629097961</v>
      </c>
      <c r="I70" s="56">
        <f t="shared" si="3"/>
        <v>80.201331865900372</v>
      </c>
    </row>
    <row r="71" spans="1:9" s="60" customFormat="1" ht="25.5">
      <c r="A71" s="57"/>
      <c r="B71" s="53" t="s">
        <v>280</v>
      </c>
      <c r="C71" s="54">
        <v>194362225</v>
      </c>
      <c r="D71" s="54">
        <v>193796987.72</v>
      </c>
      <c r="E71" s="54">
        <v>85921018.539999992</v>
      </c>
      <c r="F71" s="54">
        <v>80999198.310000002</v>
      </c>
      <c r="G71" s="53"/>
      <c r="H71" s="56">
        <f t="shared" si="2"/>
        <v>41.79590160969299</v>
      </c>
      <c r="I71" s="56">
        <f t="shared" si="3"/>
        <v>94.271692405847503</v>
      </c>
    </row>
    <row r="72" spans="1:9" s="60" customFormat="1" ht="12.75" customHeight="1">
      <c r="A72" s="85">
        <v>20</v>
      </c>
      <c r="B72" s="84" t="s">
        <v>319</v>
      </c>
      <c r="C72" s="70">
        <f>SUM(C73:C79)</f>
        <v>1052642158.312037</v>
      </c>
      <c r="D72" s="70">
        <f>SUM(D73:D79)</f>
        <v>994728244.36208963</v>
      </c>
      <c r="E72" s="70">
        <f>SUM(E73:E79)</f>
        <v>538356358.87280142</v>
      </c>
      <c r="F72" s="70">
        <f>SUM(F73:F79)</f>
        <v>329368527.95995724</v>
      </c>
      <c r="G72" s="70"/>
      <c r="H72" s="45">
        <f t="shared" si="2"/>
        <v>33.111408048052191</v>
      </c>
      <c r="I72" s="45">
        <f t="shared" si="3"/>
        <v>61.180391488192278</v>
      </c>
    </row>
    <row r="73" spans="1:9" s="60" customFormat="1" ht="12.75">
      <c r="A73" s="57"/>
      <c r="B73" s="53" t="s">
        <v>50</v>
      </c>
      <c r="C73" s="54">
        <v>1827215</v>
      </c>
      <c r="D73" s="54">
        <v>1586060</v>
      </c>
      <c r="E73" s="54">
        <v>897331.51</v>
      </c>
      <c r="F73" s="54">
        <v>897331.51</v>
      </c>
      <c r="G73" s="55"/>
      <c r="H73" s="56">
        <f t="shared" si="2"/>
        <v>56.576138985914781</v>
      </c>
      <c r="I73" s="56">
        <f t="shared" si="3"/>
        <v>100</v>
      </c>
    </row>
    <row r="74" spans="1:9" s="60" customFormat="1" ht="12.75">
      <c r="A74" s="57"/>
      <c r="B74" s="53" t="s">
        <v>49</v>
      </c>
      <c r="C74" s="54">
        <v>19591521</v>
      </c>
      <c r="D74" s="54">
        <v>19639316.060000002</v>
      </c>
      <c r="E74" s="54">
        <v>8192232.8100000005</v>
      </c>
      <c r="F74" s="54">
        <v>7644755.620000001</v>
      </c>
      <c r="G74" s="55"/>
      <c r="H74" s="56">
        <f t="shared" si="2"/>
        <v>38.925773161573126</v>
      </c>
      <c r="I74" s="56">
        <f t="shared" si="3"/>
        <v>93.31711875507601</v>
      </c>
    </row>
    <row r="75" spans="1:9" s="60" customFormat="1" ht="12.75">
      <c r="A75" s="57"/>
      <c r="B75" s="53" t="s">
        <v>64</v>
      </c>
      <c r="C75" s="54">
        <v>28668239</v>
      </c>
      <c r="D75" s="54">
        <v>23925641.800000001</v>
      </c>
      <c r="E75" s="54">
        <v>468696.38</v>
      </c>
      <c r="F75" s="54">
        <v>443918.16000000003</v>
      </c>
      <c r="G75" s="55"/>
      <c r="H75" s="56">
        <f t="shared" si="2"/>
        <v>1.8554075318472756</v>
      </c>
      <c r="I75" s="56">
        <f t="shared" si="3"/>
        <v>94.713374999823984</v>
      </c>
    </row>
    <row r="76" spans="1:9" s="60" customFormat="1" ht="12.75">
      <c r="A76" s="57"/>
      <c r="B76" s="53" t="s">
        <v>318</v>
      </c>
      <c r="C76" s="54">
        <v>60666269</v>
      </c>
      <c r="D76" s="54">
        <v>44541352.045504168</v>
      </c>
      <c r="E76" s="164">
        <v>0</v>
      </c>
      <c r="F76" s="54">
        <v>0</v>
      </c>
      <c r="G76" s="55"/>
      <c r="H76" s="56">
        <f t="shared" si="2"/>
        <v>0</v>
      </c>
      <c r="I76" s="56" t="str">
        <f t="shared" si="3"/>
        <v>n.a.</v>
      </c>
    </row>
    <row r="77" spans="1:9" s="60" customFormat="1" ht="12.75">
      <c r="A77" s="57"/>
      <c r="B77" s="53" t="s">
        <v>285</v>
      </c>
      <c r="C77" s="54">
        <v>334729684.44999999</v>
      </c>
      <c r="D77" s="54">
        <v>344385787.12999994</v>
      </c>
      <c r="E77" s="54">
        <v>188206782.43324998</v>
      </c>
      <c r="F77" s="54">
        <v>188206782.43324998</v>
      </c>
      <c r="G77" s="55"/>
      <c r="H77" s="56">
        <f t="shared" si="2"/>
        <v>54.649985413656175</v>
      </c>
      <c r="I77" s="56">
        <f t="shared" si="3"/>
        <v>100</v>
      </c>
    </row>
    <row r="78" spans="1:9" s="60" customFormat="1" ht="12.75">
      <c r="A78" s="57"/>
      <c r="B78" s="53" t="s">
        <v>119</v>
      </c>
      <c r="C78" s="54">
        <v>107159234.86203703</v>
      </c>
      <c r="D78" s="54">
        <v>116244913.78863737</v>
      </c>
      <c r="E78" s="164">
        <v>12658800.04521</v>
      </c>
      <c r="F78" s="54">
        <v>12658800.04521</v>
      </c>
      <c r="G78" s="55"/>
      <c r="H78" s="56">
        <f t="shared" si="2"/>
        <v>10.889766814423293</v>
      </c>
      <c r="I78" s="56">
        <f t="shared" si="3"/>
        <v>100</v>
      </c>
    </row>
    <row r="79" spans="1:9" s="60" customFormat="1" ht="12.75">
      <c r="A79" s="57"/>
      <c r="B79" s="53" t="s">
        <v>317</v>
      </c>
      <c r="C79" s="54">
        <v>499999995</v>
      </c>
      <c r="D79" s="54">
        <v>444405173.53794819</v>
      </c>
      <c r="E79" s="54">
        <v>327932515.69434148</v>
      </c>
      <c r="F79" s="54">
        <v>119516940.19149725</v>
      </c>
      <c r="G79" s="55"/>
      <c r="H79" s="56">
        <f t="shared" si="2"/>
        <v>26.893687856964515</v>
      </c>
      <c r="I79" s="56">
        <f t="shared" si="3"/>
        <v>36.445590013677176</v>
      </c>
    </row>
    <row r="80" spans="1:9" s="60" customFormat="1" ht="12.75" customHeight="1">
      <c r="A80" s="85">
        <v>33</v>
      </c>
      <c r="B80" s="84" t="s">
        <v>316</v>
      </c>
      <c r="C80" s="70">
        <f>C81+C82+C83</f>
        <v>12131639974.097998</v>
      </c>
      <c r="D80" s="70">
        <f>D81+D82+D83</f>
        <v>12119508334.042</v>
      </c>
      <c r="E80" s="70">
        <f>E81+E82+E83</f>
        <v>6765550449.2399998</v>
      </c>
      <c r="F80" s="70">
        <f>F81+F82+F83</f>
        <v>6765550449.2399998</v>
      </c>
      <c r="G80" s="86"/>
      <c r="H80" s="45">
        <f t="shared" si="2"/>
        <v>55.823637913070421</v>
      </c>
      <c r="I80" s="45">
        <f t="shared" si="3"/>
        <v>100</v>
      </c>
    </row>
    <row r="81" spans="1:9" s="60" customFormat="1" ht="25.5">
      <c r="A81" s="57"/>
      <c r="B81" s="53" t="s">
        <v>315</v>
      </c>
      <c r="C81" s="54">
        <v>708462383.14799976</v>
      </c>
      <c r="D81" s="54">
        <v>707753920.69200003</v>
      </c>
      <c r="E81" s="54">
        <v>339394241.94000006</v>
      </c>
      <c r="F81" s="54">
        <v>339394241.94000006</v>
      </c>
      <c r="G81" s="53"/>
      <c r="H81" s="56">
        <f t="shared" si="2"/>
        <v>47.953707074933675</v>
      </c>
      <c r="I81" s="56">
        <f t="shared" si="3"/>
        <v>100</v>
      </c>
    </row>
    <row r="82" spans="1:9" s="60" customFormat="1" ht="25.5">
      <c r="A82" s="57"/>
      <c r="B82" s="53" t="s">
        <v>314</v>
      </c>
      <c r="C82" s="54">
        <v>7210000000</v>
      </c>
      <c r="D82" s="54">
        <v>7202790000</v>
      </c>
      <c r="E82" s="54">
        <v>4321674000</v>
      </c>
      <c r="F82" s="54">
        <v>4321674000</v>
      </c>
      <c r="G82" s="53" t="s">
        <v>313</v>
      </c>
      <c r="H82" s="56">
        <f t="shared" si="2"/>
        <v>60</v>
      </c>
      <c r="I82" s="56">
        <f t="shared" si="3"/>
        <v>100</v>
      </c>
    </row>
    <row r="83" spans="1:9" s="60" customFormat="1" ht="25.5">
      <c r="A83" s="57"/>
      <c r="B83" s="53" t="s">
        <v>312</v>
      </c>
      <c r="C83" s="54">
        <v>4213177590.9499984</v>
      </c>
      <c r="D83" s="54">
        <v>4208964413.3499985</v>
      </c>
      <c r="E83" s="54">
        <v>2104482207.2999997</v>
      </c>
      <c r="F83" s="54">
        <v>2104482207.2999997</v>
      </c>
      <c r="G83" s="53"/>
      <c r="H83" s="56">
        <f t="shared" si="2"/>
        <v>50.000000014849263</v>
      </c>
      <c r="I83" s="56">
        <f t="shared" si="3"/>
        <v>100</v>
      </c>
    </row>
    <row r="84" spans="1:9" s="60" customFormat="1" ht="12.75">
      <c r="A84" s="85">
        <v>47</v>
      </c>
      <c r="B84" s="84" t="s">
        <v>311</v>
      </c>
      <c r="C84" s="70">
        <f>C85</f>
        <v>186751010</v>
      </c>
      <c r="D84" s="70">
        <f>D85</f>
        <v>186751009.99000001</v>
      </c>
      <c r="E84" s="70">
        <f>E85</f>
        <v>73920161.539999992</v>
      </c>
      <c r="F84" s="70">
        <f>F85</f>
        <v>73195829.699999988</v>
      </c>
      <c r="G84" s="55"/>
      <c r="H84" s="45">
        <f t="shared" si="2"/>
        <v>39.194342083568607</v>
      </c>
      <c r="I84" s="45">
        <f t="shared" si="3"/>
        <v>99.020115994189155</v>
      </c>
    </row>
    <row r="85" spans="1:9" s="60" customFormat="1" ht="12.75">
      <c r="A85" s="57"/>
      <c r="B85" s="58" t="s">
        <v>310</v>
      </c>
      <c r="C85" s="54">
        <v>186751010</v>
      </c>
      <c r="D85" s="54">
        <v>186751009.99000001</v>
      </c>
      <c r="E85" s="54">
        <v>73920161.539999992</v>
      </c>
      <c r="F85" s="54">
        <v>73195829.699999988</v>
      </c>
      <c r="G85" s="55"/>
      <c r="H85" s="56">
        <f t="shared" si="2"/>
        <v>39.194342083568607</v>
      </c>
      <c r="I85" s="56">
        <f t="shared" si="3"/>
        <v>99.020115994189155</v>
      </c>
    </row>
    <row r="86" spans="1:9" s="60" customFormat="1" ht="12.75">
      <c r="A86" s="85">
        <v>48</v>
      </c>
      <c r="B86" s="84" t="s">
        <v>309</v>
      </c>
      <c r="C86" s="70">
        <f>C87+C88+C89</f>
        <v>3832035111</v>
      </c>
      <c r="D86" s="70">
        <f>D87+D88+D89</f>
        <v>3354063636.0700006</v>
      </c>
      <c r="E86" s="70">
        <f>E87+E88+E89</f>
        <v>786331574.55000007</v>
      </c>
      <c r="F86" s="70">
        <f>F87+F88+F89</f>
        <v>481753999.46000004</v>
      </c>
      <c r="G86" s="55"/>
      <c r="H86" s="45">
        <f t="shared" si="2"/>
        <v>14.363293357918439</v>
      </c>
      <c r="I86" s="45">
        <f t="shared" si="3"/>
        <v>61.266012335279427</v>
      </c>
    </row>
    <row r="87" spans="1:9" s="60" customFormat="1" ht="12.75">
      <c r="A87" s="57"/>
      <c r="B87" s="53" t="s">
        <v>308</v>
      </c>
      <c r="C87" s="54">
        <v>3187329395</v>
      </c>
      <c r="D87" s="54">
        <v>2710051459.0600004</v>
      </c>
      <c r="E87" s="54">
        <v>657384280.24000001</v>
      </c>
      <c r="F87" s="54">
        <v>461168680.79000002</v>
      </c>
      <c r="G87" s="55"/>
      <c r="H87" s="56">
        <f t="shared" si="2"/>
        <v>17.016971365922309</v>
      </c>
      <c r="I87" s="56">
        <f t="shared" si="3"/>
        <v>70.15207005279089</v>
      </c>
    </row>
    <row r="88" spans="1:9" s="60" customFormat="1" ht="12.75">
      <c r="A88" s="57"/>
      <c r="B88" s="53" t="s">
        <v>42</v>
      </c>
      <c r="C88" s="54">
        <v>66564987</v>
      </c>
      <c r="D88" s="54">
        <v>65871448.00999999</v>
      </c>
      <c r="E88" s="54">
        <v>23947294.310000006</v>
      </c>
      <c r="F88" s="54">
        <v>20585318.670000002</v>
      </c>
      <c r="G88" s="55"/>
      <c r="H88" s="56">
        <f t="shared" si="2"/>
        <v>31.250745644569598</v>
      </c>
      <c r="I88" s="56">
        <f t="shared" si="3"/>
        <v>85.960937396605601</v>
      </c>
    </row>
    <row r="89" spans="1:9" s="60" customFormat="1" ht="12.75">
      <c r="A89" s="57"/>
      <c r="B89" s="53" t="s">
        <v>307</v>
      </c>
      <c r="C89" s="54">
        <v>578140729</v>
      </c>
      <c r="D89" s="54">
        <v>578140729</v>
      </c>
      <c r="E89" s="54">
        <v>105000000</v>
      </c>
      <c r="F89" s="54">
        <v>0</v>
      </c>
      <c r="G89" s="55"/>
      <c r="H89" s="56">
        <f t="shared" si="2"/>
        <v>0</v>
      </c>
      <c r="I89" s="56">
        <f t="shared" si="3"/>
        <v>0</v>
      </c>
    </row>
    <row r="90" spans="1:9" s="5" customFormat="1" ht="5.25" customHeight="1" thickBot="1">
      <c r="A90" s="27"/>
      <c r="B90" s="31"/>
      <c r="C90" s="32"/>
      <c r="D90" s="32"/>
      <c r="E90" s="32"/>
      <c r="F90" s="32"/>
      <c r="G90" s="33"/>
      <c r="H90" s="28"/>
      <c r="I90" s="28"/>
    </row>
    <row r="91" spans="1:9" s="62" customFormat="1" ht="9" customHeight="1">
      <c r="A91" s="174" t="s">
        <v>13</v>
      </c>
      <c r="B91" s="174"/>
      <c r="C91" s="174"/>
      <c r="D91" s="174"/>
      <c r="E91" s="174"/>
      <c r="F91" s="174"/>
      <c r="G91" s="174"/>
      <c r="H91" s="174"/>
      <c r="I91" s="174"/>
    </row>
    <row r="92" spans="1:9" s="62" customFormat="1" ht="9" customHeight="1">
      <c r="A92" s="175" t="s">
        <v>12</v>
      </c>
      <c r="B92" s="175"/>
      <c r="C92" s="175"/>
      <c r="D92" s="175"/>
      <c r="E92" s="175"/>
      <c r="F92" s="175"/>
      <c r="G92" s="175"/>
      <c r="H92" s="175"/>
      <c r="I92" s="175"/>
    </row>
    <row r="93" spans="1:9" s="62" customFormat="1" ht="19.5" customHeight="1">
      <c r="A93" s="169" t="s">
        <v>18</v>
      </c>
      <c r="B93" s="169"/>
      <c r="C93" s="169"/>
      <c r="D93" s="169"/>
      <c r="E93" s="169"/>
      <c r="F93" s="169"/>
      <c r="G93" s="169"/>
      <c r="H93" s="169"/>
      <c r="I93" s="169"/>
    </row>
    <row r="94" spans="1:9" s="62" customFormat="1" ht="9">
      <c r="A94" s="166" t="s">
        <v>11</v>
      </c>
      <c r="B94" s="166"/>
      <c r="C94" s="166"/>
      <c r="D94" s="166"/>
      <c r="E94" s="166"/>
      <c r="F94" s="166"/>
      <c r="G94" s="166"/>
      <c r="H94" s="166"/>
      <c r="I94" s="166"/>
    </row>
    <row r="96" spans="1:9">
      <c r="C96" s="19"/>
      <c r="D96" s="19"/>
      <c r="E96" s="19"/>
      <c r="F96" s="19"/>
      <c r="G96" s="29"/>
      <c r="H96" s="19"/>
      <c r="I96" s="19"/>
    </row>
    <row r="97" spans="7:7">
      <c r="G97" s="3"/>
    </row>
    <row r="98" spans="7:7">
      <c r="G98" s="3"/>
    </row>
    <row r="99" spans="7:7">
      <c r="G99" s="3"/>
    </row>
    <row r="100" spans="7:7">
      <c r="G100" s="3"/>
    </row>
    <row r="101" spans="7:7">
      <c r="G101" s="3"/>
    </row>
    <row r="102" spans="7:7">
      <c r="G102" s="3"/>
    </row>
  </sheetData>
  <mergeCells count="13">
    <mergeCell ref="E6:E7"/>
    <mergeCell ref="A91:I91"/>
    <mergeCell ref="A92:I92"/>
    <mergeCell ref="A94:I94"/>
    <mergeCell ref="A1:C1"/>
    <mergeCell ref="C6:C7"/>
    <mergeCell ref="A93:I93"/>
    <mergeCell ref="A3:I3"/>
    <mergeCell ref="A5:A8"/>
    <mergeCell ref="B5:B8"/>
    <mergeCell ref="E5:F5"/>
    <mergeCell ref="H5:I6"/>
    <mergeCell ref="D6:D7"/>
  </mergeCells>
  <pageMargins left="0" right="0" top="0" bottom="0.39370078740157483" header="0.31496062992125984" footer="0.31496062992125984"/>
  <pageSetup scale="93" fitToHeight="100" orientation="landscape" r:id="rId1"/>
  <headerFooter>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95"/>
  <sheetViews>
    <sheetView showGridLines="0" zoomScale="130" zoomScaleNormal="130" workbookViewId="0">
      <selection sqref="A1:G1"/>
    </sheetView>
  </sheetViews>
  <sheetFormatPr baseColWidth="10" defaultRowHeight="15"/>
  <cols>
    <col min="1" max="1" width="8.7109375" style="3" customWidth="1"/>
    <col min="2" max="5" width="6.7109375" style="3" customWidth="1"/>
    <col min="6" max="6" width="56" style="30" customWidth="1"/>
    <col min="7" max="10" width="17.7109375" style="3" customWidth="1"/>
    <col min="11" max="11" width="1.7109375" style="18" customWidth="1"/>
    <col min="12" max="13" width="16.7109375" style="3" customWidth="1"/>
    <col min="14" max="14" width="1.85546875" style="3" customWidth="1"/>
    <col min="15" max="15" width="15.28515625" style="3" bestFit="1" customWidth="1"/>
    <col min="16" max="17" width="11.5703125" style="3" bestFit="1" customWidth="1"/>
    <col min="18" max="16384" width="11.42578125" style="3"/>
  </cols>
  <sheetData>
    <row r="1" spans="1:19" s="1" customFormat="1" ht="53.25" customHeight="1">
      <c r="A1" s="167" t="s">
        <v>14</v>
      </c>
      <c r="B1" s="167"/>
      <c r="C1" s="167"/>
      <c r="D1" s="167"/>
      <c r="E1" s="167"/>
      <c r="F1" s="167"/>
      <c r="G1" s="167"/>
      <c r="H1" s="23" t="s">
        <v>35</v>
      </c>
      <c r="K1" s="21"/>
      <c r="L1" s="22"/>
      <c r="N1" s="20"/>
    </row>
    <row r="2" spans="1:19" s="2" customFormat="1" ht="12" customHeight="1">
      <c r="F2" s="26"/>
      <c r="G2" s="6"/>
      <c r="H2" s="6"/>
      <c r="I2" s="6"/>
      <c r="J2" s="6"/>
      <c r="K2" s="5"/>
      <c r="N2" s="3"/>
    </row>
    <row r="3" spans="1:19" ht="60" customHeight="1" thickBot="1">
      <c r="A3" s="170" t="s">
        <v>565</v>
      </c>
      <c r="B3" s="170"/>
      <c r="C3" s="170"/>
      <c r="D3" s="170"/>
      <c r="E3" s="170"/>
      <c r="F3" s="170"/>
      <c r="G3" s="170"/>
      <c r="H3" s="170"/>
      <c r="I3" s="170"/>
      <c r="J3" s="170"/>
      <c r="K3" s="170"/>
      <c r="L3" s="170"/>
      <c r="M3" s="170"/>
    </row>
    <row r="4" spans="1:19" ht="5.25" customHeight="1">
      <c r="A4" s="7"/>
      <c r="B4" s="7"/>
      <c r="C4" s="7"/>
      <c r="D4" s="7"/>
      <c r="E4" s="7"/>
      <c r="F4" s="7"/>
      <c r="G4" s="7"/>
      <c r="H4" s="7"/>
      <c r="I4" s="7"/>
      <c r="J4" s="7"/>
      <c r="K4" s="7"/>
      <c r="L4" s="7"/>
      <c r="M4" s="7"/>
    </row>
    <row r="5" spans="1:19" s="40" customFormat="1" ht="18" customHeight="1">
      <c r="A5" s="171" t="s">
        <v>564</v>
      </c>
      <c r="B5" s="176" t="s">
        <v>563</v>
      </c>
      <c r="C5" s="176"/>
      <c r="D5" s="176"/>
      <c r="E5" s="176"/>
      <c r="F5" s="176"/>
      <c r="G5" s="34"/>
      <c r="H5" s="65"/>
      <c r="I5" s="172" t="s">
        <v>1</v>
      </c>
      <c r="J5" s="172"/>
      <c r="K5" s="65"/>
      <c r="L5" s="171" t="s">
        <v>2</v>
      </c>
      <c r="M5" s="171"/>
      <c r="N5" s="39"/>
    </row>
    <row r="6" spans="1:19" s="40" customFormat="1" ht="18" customHeight="1">
      <c r="A6" s="171"/>
      <c r="B6" s="176"/>
      <c r="C6" s="176"/>
      <c r="D6" s="176"/>
      <c r="E6" s="176"/>
      <c r="F6" s="176"/>
      <c r="G6" s="168" t="s">
        <v>3</v>
      </c>
      <c r="H6" s="168" t="s">
        <v>15</v>
      </c>
      <c r="I6" s="168" t="s">
        <v>16</v>
      </c>
      <c r="J6" s="66" t="s">
        <v>19</v>
      </c>
      <c r="K6" s="64"/>
      <c r="L6" s="173"/>
      <c r="M6" s="173"/>
      <c r="N6" s="39"/>
    </row>
    <row r="7" spans="1:19" s="40" customFormat="1" ht="24" customHeight="1">
      <c r="A7" s="171"/>
      <c r="B7" s="176"/>
      <c r="C7" s="176"/>
      <c r="D7" s="176"/>
      <c r="E7" s="176"/>
      <c r="F7" s="176"/>
      <c r="G7" s="168"/>
      <c r="H7" s="168"/>
      <c r="I7" s="168"/>
      <c r="J7" s="65" t="s">
        <v>37</v>
      </c>
      <c r="K7" s="65"/>
      <c r="L7" s="64" t="s">
        <v>15</v>
      </c>
      <c r="M7" s="64" t="s">
        <v>4</v>
      </c>
      <c r="N7" s="39"/>
    </row>
    <row r="8" spans="1:19" s="40" customFormat="1" ht="13.5" customHeight="1">
      <c r="A8" s="171"/>
      <c r="B8" s="176"/>
      <c r="C8" s="176"/>
      <c r="D8" s="176"/>
      <c r="E8" s="176"/>
      <c r="F8" s="176"/>
      <c r="G8" s="64" t="s">
        <v>5</v>
      </c>
      <c r="H8" s="64" t="s">
        <v>6</v>
      </c>
      <c r="I8" s="64" t="s">
        <v>7</v>
      </c>
      <c r="J8" s="65" t="s">
        <v>8</v>
      </c>
      <c r="K8" s="65"/>
      <c r="L8" s="65" t="s">
        <v>9</v>
      </c>
      <c r="M8" s="65" t="s">
        <v>10</v>
      </c>
      <c r="N8" s="39"/>
    </row>
    <row r="9" spans="1:19" ht="5.25" customHeight="1" thickBot="1">
      <c r="A9" s="8"/>
      <c r="B9" s="8"/>
      <c r="C9" s="8"/>
      <c r="D9" s="8"/>
      <c r="E9" s="8"/>
      <c r="F9" s="24"/>
      <c r="G9" s="9"/>
      <c r="H9" s="9"/>
      <c r="I9" s="9"/>
      <c r="J9" s="10"/>
      <c r="K9" s="10"/>
      <c r="L9" s="10"/>
      <c r="M9" s="10"/>
      <c r="N9" s="4"/>
    </row>
    <row r="10" spans="1:19" ht="5.25" customHeight="1" thickBot="1">
      <c r="A10" s="11"/>
      <c r="B10" s="11"/>
      <c r="C10" s="11"/>
      <c r="D10" s="11"/>
      <c r="E10" s="11"/>
      <c r="F10" s="25"/>
      <c r="G10" s="12"/>
      <c r="H10" s="12"/>
      <c r="I10" s="12"/>
      <c r="J10" s="13"/>
      <c r="K10" s="13"/>
      <c r="L10" s="13"/>
      <c r="M10" s="13"/>
      <c r="N10" s="4"/>
    </row>
    <row r="11" spans="1:19" s="35" customFormat="1" ht="12.75">
      <c r="A11" s="41" t="s">
        <v>17</v>
      </c>
      <c r="B11" s="41"/>
      <c r="C11" s="41"/>
      <c r="D11" s="41"/>
      <c r="E11" s="41"/>
      <c r="F11" s="42"/>
      <c r="G11" s="127">
        <f>G12+G19+G68+G83+G96+G100+G130+G141+G153+G160</f>
        <v>352090.9490412887</v>
      </c>
      <c r="H11" s="127">
        <f>H12+H19+H68+H83+H96+H100+H130+H141+H153+H160</f>
        <v>348692.14540828654</v>
      </c>
      <c r="I11" s="127">
        <f>I12+I19+I68+I83+I96+I100+I130+I141+I153+I160</f>
        <v>196949.27195513537</v>
      </c>
      <c r="J11" s="127">
        <f>J12+J19+J68+J83+J96+J100+J130+J141+J153+J160</f>
        <v>169217.69755501667</v>
      </c>
      <c r="K11" s="44"/>
      <c r="L11" s="45">
        <f t="shared" ref="L11:L42" si="0">IFERROR(+J11/H11*100,"n.a")</f>
        <v>48.5292541811856</v>
      </c>
      <c r="M11" s="45">
        <f t="shared" ref="M11:M42" si="1">IFERROR(+J11/I11*100,"n.a.")</f>
        <v>85.919432895169123</v>
      </c>
      <c r="N11" s="46"/>
      <c r="O11" s="48"/>
      <c r="P11" s="49"/>
      <c r="Q11" s="49"/>
      <c r="R11" s="50"/>
      <c r="S11" s="50"/>
    </row>
    <row r="12" spans="1:19" s="35" customFormat="1" ht="12.75">
      <c r="A12" s="135" t="s">
        <v>562</v>
      </c>
      <c r="B12" s="135"/>
      <c r="C12" s="135"/>
      <c r="D12" s="135"/>
      <c r="E12" s="135"/>
      <c r="F12" s="135"/>
      <c r="G12" s="134">
        <f t="shared" ref="G12:J13" si="2">+G13</f>
        <v>2040.8053399999999</v>
      </c>
      <c r="H12" s="134">
        <f t="shared" si="2"/>
        <v>2040.8053399999999</v>
      </c>
      <c r="I12" s="134">
        <f t="shared" si="2"/>
        <v>1752.5172380000001</v>
      </c>
      <c r="J12" s="134">
        <f t="shared" si="2"/>
        <v>1752.5172380000001</v>
      </c>
      <c r="K12" s="44"/>
      <c r="L12" s="45">
        <f t="shared" si="0"/>
        <v>85.873806955052373</v>
      </c>
      <c r="M12" s="45">
        <f t="shared" si="1"/>
        <v>100</v>
      </c>
      <c r="N12" s="46"/>
      <c r="O12" s="48"/>
      <c r="P12" s="49"/>
      <c r="Q12" s="49"/>
      <c r="R12" s="50"/>
      <c r="S12" s="50"/>
    </row>
    <row r="13" spans="1:19" s="35" customFormat="1" ht="12.75">
      <c r="A13" s="129"/>
      <c r="B13" s="128" t="s">
        <v>561</v>
      </c>
      <c r="C13" s="129"/>
      <c r="D13" s="129"/>
      <c r="E13" s="129"/>
      <c r="F13" s="129"/>
      <c r="G13" s="127">
        <f t="shared" si="2"/>
        <v>2040.8053399999999</v>
      </c>
      <c r="H13" s="127">
        <f t="shared" si="2"/>
        <v>2040.8053399999999</v>
      </c>
      <c r="I13" s="127">
        <f t="shared" si="2"/>
        <v>1752.5172380000001</v>
      </c>
      <c r="J13" s="127">
        <f t="shared" si="2"/>
        <v>1752.5172380000001</v>
      </c>
      <c r="K13" s="55"/>
      <c r="L13" s="45">
        <f t="shared" si="0"/>
        <v>85.873806955052373</v>
      </c>
      <c r="M13" s="45">
        <f t="shared" si="1"/>
        <v>100</v>
      </c>
      <c r="N13" s="46"/>
      <c r="O13" s="48"/>
      <c r="P13" s="49"/>
      <c r="Q13" s="49"/>
      <c r="R13" s="50"/>
      <c r="S13" s="50"/>
    </row>
    <row r="14" spans="1:19" s="35" customFormat="1" ht="12.75">
      <c r="A14" s="129"/>
      <c r="B14" s="129"/>
      <c r="C14" s="128" t="s">
        <v>560</v>
      </c>
      <c r="D14" s="128"/>
      <c r="E14" s="128"/>
      <c r="F14" s="128"/>
      <c r="G14" s="127">
        <f>SUM(G15:G18)</f>
        <v>2040.8053399999999</v>
      </c>
      <c r="H14" s="127">
        <f>SUM(H15:H18)</f>
        <v>2040.8053399999999</v>
      </c>
      <c r="I14" s="127">
        <f>SUM(I15:I18)</f>
        <v>1752.5172380000001</v>
      </c>
      <c r="J14" s="127">
        <f>SUM(J15:J18)</f>
        <v>1752.5172380000001</v>
      </c>
      <c r="K14" s="71"/>
      <c r="L14" s="45">
        <f t="shared" si="0"/>
        <v>85.873806955052373</v>
      </c>
      <c r="M14" s="45">
        <f t="shared" si="1"/>
        <v>100</v>
      </c>
      <c r="N14" s="46"/>
      <c r="O14" s="48"/>
      <c r="P14" s="49"/>
      <c r="Q14" s="49"/>
      <c r="R14" s="50"/>
      <c r="S14" s="50"/>
    </row>
    <row r="15" spans="1:19" s="35" customFormat="1" ht="12.75">
      <c r="A15" s="126"/>
      <c r="B15" s="126"/>
      <c r="C15" s="126"/>
      <c r="D15" s="125" t="s">
        <v>559</v>
      </c>
      <c r="E15" s="125"/>
      <c r="F15" s="125"/>
      <c r="G15" s="137">
        <v>1211.7487269999999</v>
      </c>
      <c r="H15" s="137">
        <v>1211.7487269999999</v>
      </c>
      <c r="I15" s="137">
        <v>1077.2514060000001</v>
      </c>
      <c r="J15" s="137">
        <v>1077.2514060000001</v>
      </c>
      <c r="K15" s="71"/>
      <c r="L15" s="56">
        <f t="shared" si="0"/>
        <v>88.900560157138926</v>
      </c>
      <c r="M15" s="56">
        <f t="shared" si="1"/>
        <v>100</v>
      </c>
      <c r="N15" s="46"/>
      <c r="O15" s="48"/>
      <c r="P15" s="49"/>
      <c r="Q15" s="49"/>
      <c r="R15" s="50"/>
      <c r="S15" s="50"/>
    </row>
    <row r="16" spans="1:19" s="35" customFormat="1" ht="12.75">
      <c r="A16" s="126"/>
      <c r="B16" s="126"/>
      <c r="C16" s="126"/>
      <c r="D16" s="177" t="s">
        <v>558</v>
      </c>
      <c r="E16" s="177"/>
      <c r="F16" s="177"/>
      <c r="G16" s="137">
        <v>438.70587499999999</v>
      </c>
      <c r="H16" s="137">
        <v>438.70587499999999</v>
      </c>
      <c r="I16" s="137">
        <v>284.91509400000001</v>
      </c>
      <c r="J16" s="137">
        <v>284.91509400000001</v>
      </c>
      <c r="K16" s="71"/>
      <c r="L16" s="56">
        <f t="shared" si="0"/>
        <v>64.944444612235927</v>
      </c>
      <c r="M16" s="56">
        <f t="shared" si="1"/>
        <v>100</v>
      </c>
      <c r="N16" s="46"/>
      <c r="O16" s="48"/>
      <c r="P16" s="49"/>
      <c r="Q16" s="49"/>
      <c r="R16" s="50"/>
      <c r="S16" s="50"/>
    </row>
    <row r="17" spans="1:19" s="35" customFormat="1" ht="12.75">
      <c r="A17" s="126"/>
      <c r="B17" s="126"/>
      <c r="C17" s="126"/>
      <c r="D17" s="142" t="s">
        <v>557</v>
      </c>
      <c r="E17" s="125"/>
      <c r="F17" s="125"/>
      <c r="G17" s="137">
        <v>243.72548599999999</v>
      </c>
      <c r="H17" s="137">
        <v>243.72548599999999</v>
      </c>
      <c r="I17" s="137">
        <v>243.72548599999999</v>
      </c>
      <c r="J17" s="137">
        <v>243.72548599999999</v>
      </c>
      <c r="K17" s="71"/>
      <c r="L17" s="56">
        <f t="shared" si="0"/>
        <v>100</v>
      </c>
      <c r="M17" s="56">
        <f t="shared" si="1"/>
        <v>100</v>
      </c>
      <c r="N17" s="46"/>
      <c r="O17" s="48"/>
      <c r="P17" s="49"/>
      <c r="Q17" s="49"/>
      <c r="R17" s="50"/>
      <c r="S17" s="50"/>
    </row>
    <row r="18" spans="1:19" s="35" customFormat="1" ht="12.75">
      <c r="A18" s="126"/>
      <c r="B18" s="126"/>
      <c r="C18" s="126"/>
      <c r="D18" s="125" t="s">
        <v>556</v>
      </c>
      <c r="E18" s="125"/>
      <c r="F18" s="125"/>
      <c r="G18" s="137">
        <v>146.62525199999999</v>
      </c>
      <c r="H18" s="137">
        <v>146.62525199999999</v>
      </c>
      <c r="I18" s="137">
        <v>146.62525199999999</v>
      </c>
      <c r="J18" s="137">
        <v>146.62525199999999</v>
      </c>
      <c r="K18" s="71"/>
      <c r="L18" s="56">
        <f t="shared" si="0"/>
        <v>100</v>
      </c>
      <c r="M18" s="56">
        <f t="shared" si="1"/>
        <v>100</v>
      </c>
      <c r="N18" s="46"/>
      <c r="O18" s="48"/>
      <c r="P18" s="49"/>
      <c r="Q18" s="49"/>
      <c r="R18" s="50"/>
      <c r="S18" s="50"/>
    </row>
    <row r="19" spans="1:19" s="35" customFormat="1" ht="12.75">
      <c r="A19" s="135" t="s">
        <v>555</v>
      </c>
      <c r="B19" s="135"/>
      <c r="C19" s="135"/>
      <c r="D19" s="135"/>
      <c r="E19" s="135"/>
      <c r="F19" s="135"/>
      <c r="G19" s="134">
        <f>+G20+G23</f>
        <v>45726.161698934207</v>
      </c>
      <c r="H19" s="134">
        <f>+H20+H23</f>
        <v>46941.412046416262</v>
      </c>
      <c r="I19" s="134">
        <f>+I20+I23</f>
        <v>33930.72091437308</v>
      </c>
      <c r="J19" s="134">
        <f>+J20+J23</f>
        <v>24448.61974545307</v>
      </c>
      <c r="K19" s="71"/>
      <c r="L19" s="45">
        <f t="shared" si="0"/>
        <v>52.083264391957286</v>
      </c>
      <c r="M19" s="45">
        <f t="shared" si="1"/>
        <v>72.054524886609812</v>
      </c>
      <c r="N19" s="46"/>
      <c r="O19" s="48"/>
      <c r="P19" s="49"/>
      <c r="Q19" s="49"/>
      <c r="R19" s="50"/>
      <c r="S19" s="50"/>
    </row>
    <row r="20" spans="1:19" s="35" customFormat="1" ht="12.75">
      <c r="A20" s="129"/>
      <c r="B20" s="129" t="s">
        <v>554</v>
      </c>
      <c r="C20" s="129"/>
      <c r="D20" s="129"/>
      <c r="E20" s="128"/>
      <c r="F20" s="128"/>
      <c r="G20" s="127">
        <f t="shared" ref="G20:J21" si="3">+G21</f>
        <v>6707.7348110000003</v>
      </c>
      <c r="H20" s="127">
        <f t="shared" si="3"/>
        <v>6326.6099089999998</v>
      </c>
      <c r="I20" s="127">
        <f t="shared" si="3"/>
        <v>4618.7558851700005</v>
      </c>
      <c r="J20" s="127">
        <f t="shared" si="3"/>
        <v>4105.6551909999998</v>
      </c>
      <c r="K20" s="71"/>
      <c r="L20" s="45">
        <f t="shared" si="0"/>
        <v>64.895026721332187</v>
      </c>
      <c r="M20" s="45">
        <f t="shared" si="1"/>
        <v>88.890932819864432</v>
      </c>
      <c r="N20" s="46"/>
      <c r="O20" s="48"/>
      <c r="P20" s="49"/>
      <c r="Q20" s="49"/>
      <c r="R20" s="50"/>
      <c r="S20" s="50"/>
    </row>
    <row r="21" spans="1:19" s="35" customFormat="1" ht="12.75">
      <c r="A21" s="129"/>
      <c r="B21" s="129"/>
      <c r="C21" s="128" t="s">
        <v>452</v>
      </c>
      <c r="D21" s="128"/>
      <c r="E21" s="128"/>
      <c r="F21" s="128"/>
      <c r="G21" s="127">
        <f t="shared" si="3"/>
        <v>6707.7348110000003</v>
      </c>
      <c r="H21" s="127">
        <f t="shared" si="3"/>
        <v>6326.6099089999998</v>
      </c>
      <c r="I21" s="127">
        <f t="shared" si="3"/>
        <v>4618.7558851700005</v>
      </c>
      <c r="J21" s="127">
        <f t="shared" si="3"/>
        <v>4105.6551909999998</v>
      </c>
      <c r="K21" s="71"/>
      <c r="L21" s="45">
        <f t="shared" si="0"/>
        <v>64.895026721332187</v>
      </c>
      <c r="M21" s="45">
        <f t="shared" si="1"/>
        <v>88.890932819864432</v>
      </c>
      <c r="N21" s="46"/>
      <c r="O21" s="48"/>
      <c r="P21" s="49"/>
      <c r="Q21" s="49"/>
      <c r="R21" s="50"/>
      <c r="S21" s="50"/>
    </row>
    <row r="22" spans="1:19" s="35" customFormat="1" ht="12.75">
      <c r="A22" s="126"/>
      <c r="B22" s="126"/>
      <c r="C22" s="126"/>
      <c r="D22" s="126" t="s">
        <v>553</v>
      </c>
      <c r="E22" s="125"/>
      <c r="F22" s="125"/>
      <c r="G22" s="132">
        <v>6707.7348110000003</v>
      </c>
      <c r="H22" s="132">
        <v>6326.6099089999998</v>
      </c>
      <c r="I22" s="132">
        <v>4618.7558851700005</v>
      </c>
      <c r="J22" s="132">
        <v>4105.6551909999998</v>
      </c>
      <c r="K22" s="55"/>
      <c r="L22" s="56">
        <f t="shared" si="0"/>
        <v>64.895026721332187</v>
      </c>
      <c r="M22" s="56">
        <f t="shared" si="1"/>
        <v>88.890932819864432</v>
      </c>
      <c r="N22" s="46"/>
      <c r="O22" s="48"/>
      <c r="P22" s="49"/>
      <c r="Q22" s="49"/>
      <c r="R22" s="50"/>
      <c r="S22" s="50"/>
    </row>
    <row r="23" spans="1:19" s="35" customFormat="1" ht="12.75">
      <c r="A23" s="129"/>
      <c r="B23" s="129" t="s">
        <v>552</v>
      </c>
      <c r="C23" s="129"/>
      <c r="D23" s="129"/>
      <c r="E23" s="128"/>
      <c r="F23" s="128"/>
      <c r="G23" s="127">
        <f>+G24+G63+G66</f>
        <v>39018.426887934205</v>
      </c>
      <c r="H23" s="127">
        <f>+H24+H63+H66</f>
        <v>40614.802137416264</v>
      </c>
      <c r="I23" s="127">
        <f>+I24+I63+I66</f>
        <v>29311.965029203078</v>
      </c>
      <c r="J23" s="127">
        <f>+J24+J63+J66</f>
        <v>20342.964554453069</v>
      </c>
      <c r="K23" s="71"/>
      <c r="L23" s="45">
        <f t="shared" si="0"/>
        <v>50.087562868396141</v>
      </c>
      <c r="M23" s="45">
        <f t="shared" si="1"/>
        <v>69.401572136790122</v>
      </c>
      <c r="N23" s="46"/>
      <c r="O23" s="48"/>
      <c r="P23" s="49"/>
      <c r="Q23" s="49"/>
      <c r="R23" s="50"/>
      <c r="S23" s="50"/>
    </row>
    <row r="24" spans="1:19" s="35" customFormat="1" ht="12.75">
      <c r="A24" s="129"/>
      <c r="B24" s="129"/>
      <c r="C24" s="128" t="s">
        <v>452</v>
      </c>
      <c r="D24" s="129"/>
      <c r="E24" s="128"/>
      <c r="F24" s="128"/>
      <c r="G24" s="127">
        <f>SUM(G25:G29)+G35+G38+G30+G39+G44+G51+G57+G60</f>
        <v>37718.656705000001</v>
      </c>
      <c r="H24" s="127">
        <f>SUM(H25:H29)+H35+H38+H30+H39+H44+H51+H57+H60</f>
        <v>39299.306294670001</v>
      </c>
      <c r="I24" s="127">
        <f>SUM(I25:I29)+I35+I38+I30+I39+I44+I51+I57+I60</f>
        <v>29284.302649760008</v>
      </c>
      <c r="J24" s="127">
        <f>SUM(J25:J29)+J35+J38+J30+J39+J44+J51+J57+J60</f>
        <v>20315.302175009998</v>
      </c>
      <c r="K24" s="71"/>
      <c r="L24" s="45">
        <f t="shared" si="0"/>
        <v>51.693793327250859</v>
      </c>
      <c r="M24" s="45">
        <f t="shared" si="1"/>
        <v>69.372668415501735</v>
      </c>
      <c r="N24" s="46"/>
      <c r="O24" s="48"/>
      <c r="P24" s="49"/>
      <c r="Q24" s="49"/>
      <c r="R24" s="50"/>
      <c r="S24" s="50"/>
    </row>
    <row r="25" spans="1:19" s="35" customFormat="1" ht="12.75">
      <c r="A25" s="129"/>
      <c r="B25" s="129"/>
      <c r="C25" s="128"/>
      <c r="D25" s="129" t="s">
        <v>404</v>
      </c>
      <c r="E25" s="128"/>
      <c r="F25" s="128"/>
      <c r="G25" s="127">
        <v>4000</v>
      </c>
      <c r="H25" s="127">
        <v>4000</v>
      </c>
      <c r="I25" s="127">
        <v>3153.8630748600003</v>
      </c>
      <c r="J25" s="127">
        <v>925.42234383000005</v>
      </c>
      <c r="K25" s="71"/>
      <c r="L25" s="45">
        <f t="shared" si="0"/>
        <v>23.135558595749998</v>
      </c>
      <c r="M25" s="45">
        <f t="shared" si="1"/>
        <v>29.34250225403585</v>
      </c>
      <c r="N25" s="46"/>
      <c r="O25" s="48"/>
      <c r="P25" s="49"/>
      <c r="Q25" s="49"/>
      <c r="R25" s="50"/>
      <c r="S25" s="50"/>
    </row>
    <row r="26" spans="1:19" s="35" customFormat="1" ht="12.75">
      <c r="A26" s="129"/>
      <c r="B26" s="129"/>
      <c r="C26" s="128"/>
      <c r="D26" s="129" t="s">
        <v>551</v>
      </c>
      <c r="E26" s="128"/>
      <c r="F26" s="128"/>
      <c r="G26" s="127">
        <v>1500</v>
      </c>
      <c r="H26" s="127">
        <v>1500</v>
      </c>
      <c r="I26" s="127">
        <v>548.27490724000006</v>
      </c>
      <c r="J26" s="127">
        <v>0</v>
      </c>
      <c r="K26" s="71"/>
      <c r="L26" s="45">
        <f t="shared" si="0"/>
        <v>0</v>
      </c>
      <c r="M26" s="45">
        <f t="shared" si="1"/>
        <v>0</v>
      </c>
      <c r="N26" s="46"/>
      <c r="O26" s="48"/>
      <c r="P26" s="49"/>
      <c r="Q26" s="49"/>
      <c r="R26" s="50"/>
      <c r="S26" s="50"/>
    </row>
    <row r="27" spans="1:19" s="35" customFormat="1" ht="12.75">
      <c r="A27" s="129"/>
      <c r="B27" s="129"/>
      <c r="C27" s="128"/>
      <c r="D27" s="129" t="s">
        <v>550</v>
      </c>
      <c r="E27" s="128"/>
      <c r="F27" s="128"/>
      <c r="G27" s="127">
        <v>6000</v>
      </c>
      <c r="H27" s="127">
        <v>6000</v>
      </c>
      <c r="I27" s="127">
        <v>6000</v>
      </c>
      <c r="J27" s="127">
        <v>6000</v>
      </c>
      <c r="K27" s="71"/>
      <c r="L27" s="45">
        <f t="shared" si="0"/>
        <v>100</v>
      </c>
      <c r="M27" s="45">
        <f t="shared" si="1"/>
        <v>100</v>
      </c>
      <c r="N27" s="46"/>
      <c r="O27" s="48"/>
      <c r="P27" s="49"/>
      <c r="Q27" s="49"/>
      <c r="R27" s="50"/>
      <c r="S27" s="50"/>
    </row>
    <row r="28" spans="1:19" s="35" customFormat="1" ht="12.75">
      <c r="A28" s="129"/>
      <c r="B28" s="129"/>
      <c r="C28" s="128"/>
      <c r="D28" s="129" t="s">
        <v>549</v>
      </c>
      <c r="E28" s="128"/>
      <c r="F28" s="128"/>
      <c r="G28" s="127">
        <v>9000</v>
      </c>
      <c r="H28" s="127">
        <v>10944.6784503</v>
      </c>
      <c r="I28" s="127">
        <v>8700.3614793500001</v>
      </c>
      <c r="J28" s="127">
        <v>7238.8357116999996</v>
      </c>
      <c r="K28" s="71"/>
      <c r="L28" s="45">
        <f t="shared" si="0"/>
        <v>66.140231936202554</v>
      </c>
      <c r="M28" s="45">
        <f t="shared" si="1"/>
        <v>83.201551210040179</v>
      </c>
      <c r="N28" s="46"/>
      <c r="O28" s="48"/>
      <c r="P28" s="49"/>
      <c r="Q28" s="49"/>
      <c r="R28" s="50"/>
      <c r="S28" s="50"/>
    </row>
    <row r="29" spans="1:19" s="35" customFormat="1" ht="12.75">
      <c r="A29" s="129"/>
      <c r="B29" s="129"/>
      <c r="C29" s="128"/>
      <c r="D29" s="129" t="s">
        <v>146</v>
      </c>
      <c r="E29" s="128"/>
      <c r="F29" s="128"/>
      <c r="G29" s="127">
        <v>5375.4</v>
      </c>
      <c r="H29" s="127">
        <v>3510.15521979</v>
      </c>
      <c r="I29" s="127">
        <v>1820.50524821</v>
      </c>
      <c r="J29" s="127">
        <v>1180.5999999999999</v>
      </c>
      <c r="K29" s="71"/>
      <c r="L29" s="45">
        <f t="shared" si="0"/>
        <v>33.633840274181118</v>
      </c>
      <c r="M29" s="45">
        <f t="shared" si="1"/>
        <v>64.850128894756949</v>
      </c>
      <c r="N29" s="46"/>
      <c r="O29" s="48"/>
      <c r="P29" s="49"/>
      <c r="Q29" s="49"/>
      <c r="R29" s="50"/>
      <c r="S29" s="50"/>
    </row>
    <row r="30" spans="1:19" s="35" customFormat="1" ht="12.75">
      <c r="A30" s="129"/>
      <c r="B30" s="129"/>
      <c r="C30" s="129"/>
      <c r="D30" s="128" t="s">
        <v>407</v>
      </c>
      <c r="E30" s="141"/>
      <c r="F30" s="141"/>
      <c r="G30" s="127">
        <f>SUM(G31:G34)</f>
        <v>2741.7014799999997</v>
      </c>
      <c r="H30" s="127">
        <f>SUM(H31:H34)</f>
        <v>2287.8153855800001</v>
      </c>
      <c r="I30" s="127">
        <f>SUM(I31:I34)</f>
        <v>991.87091154000007</v>
      </c>
      <c r="J30" s="127">
        <f>SUM(J31:J34)</f>
        <v>0</v>
      </c>
      <c r="K30" s="71"/>
      <c r="L30" s="45">
        <f t="shared" si="0"/>
        <v>0</v>
      </c>
      <c r="M30" s="45">
        <f t="shared" si="1"/>
        <v>0</v>
      </c>
      <c r="N30" s="46"/>
      <c r="O30" s="48"/>
      <c r="P30" s="49"/>
      <c r="Q30" s="49"/>
      <c r="R30" s="50"/>
      <c r="S30" s="50"/>
    </row>
    <row r="31" spans="1:19" s="35" customFormat="1" ht="12.75">
      <c r="A31" s="126"/>
      <c r="B31" s="126"/>
      <c r="C31" s="126"/>
      <c r="D31" s="126"/>
      <c r="E31" s="125" t="s">
        <v>548</v>
      </c>
      <c r="F31" s="125"/>
      <c r="G31" s="124">
        <v>762.65296499999999</v>
      </c>
      <c r="H31" s="124">
        <v>597.61689570999988</v>
      </c>
      <c r="I31" s="124">
        <v>28.520641100000002</v>
      </c>
      <c r="J31" s="124">
        <v>0</v>
      </c>
      <c r="K31" s="71"/>
      <c r="L31" s="56">
        <f t="shared" si="0"/>
        <v>0</v>
      </c>
      <c r="M31" s="56">
        <f t="shared" si="1"/>
        <v>0</v>
      </c>
      <c r="N31" s="46"/>
      <c r="O31" s="48"/>
      <c r="P31" s="49"/>
      <c r="Q31" s="49"/>
      <c r="R31" s="50"/>
      <c r="S31" s="50"/>
    </row>
    <row r="32" spans="1:19" s="35" customFormat="1" ht="12.75">
      <c r="A32" s="126"/>
      <c r="B32" s="126"/>
      <c r="C32" s="125"/>
      <c r="D32" s="125"/>
      <c r="E32" s="125" t="s">
        <v>547</v>
      </c>
      <c r="F32" s="125"/>
      <c r="G32" s="132">
        <v>261.47893099999999</v>
      </c>
      <c r="H32" s="132">
        <v>518.42600074000006</v>
      </c>
      <c r="I32" s="132">
        <v>307.84596729000003</v>
      </c>
      <c r="J32" s="132">
        <v>0</v>
      </c>
      <c r="K32" s="71"/>
      <c r="L32" s="56">
        <f t="shared" si="0"/>
        <v>0</v>
      </c>
      <c r="M32" s="56">
        <f t="shared" si="1"/>
        <v>0</v>
      </c>
      <c r="N32" s="46"/>
      <c r="O32" s="48"/>
      <c r="P32" s="49"/>
      <c r="Q32" s="49"/>
      <c r="R32" s="50"/>
      <c r="S32" s="50"/>
    </row>
    <row r="33" spans="1:19" s="35" customFormat="1" ht="12.75">
      <c r="A33" s="126"/>
      <c r="B33" s="126"/>
      <c r="C33" s="125"/>
      <c r="D33" s="126"/>
      <c r="E33" s="125" t="s">
        <v>546</v>
      </c>
      <c r="F33" s="125"/>
      <c r="G33" s="132">
        <v>986.69793800000002</v>
      </c>
      <c r="H33" s="132">
        <v>671.50285907999989</v>
      </c>
      <c r="I33" s="132">
        <v>648.00025900000003</v>
      </c>
      <c r="J33" s="132">
        <v>0</v>
      </c>
      <c r="K33" s="71"/>
      <c r="L33" s="56">
        <f t="shared" si="0"/>
        <v>0</v>
      </c>
      <c r="M33" s="56">
        <f t="shared" si="1"/>
        <v>0</v>
      </c>
      <c r="N33" s="46"/>
      <c r="O33" s="48"/>
      <c r="P33" s="49"/>
      <c r="Q33" s="49"/>
      <c r="R33" s="50"/>
      <c r="S33" s="50"/>
    </row>
    <row r="34" spans="1:19" s="35" customFormat="1" ht="12.75">
      <c r="A34" s="126"/>
      <c r="B34" s="126"/>
      <c r="C34" s="126"/>
      <c r="D34" s="126"/>
      <c r="E34" s="125" t="s">
        <v>545</v>
      </c>
      <c r="F34" s="125"/>
      <c r="G34" s="124">
        <v>730.87164600000006</v>
      </c>
      <c r="H34" s="124">
        <v>500.26963004999999</v>
      </c>
      <c r="I34" s="124">
        <v>7.5040441500000004</v>
      </c>
      <c r="J34" s="124">
        <v>0</v>
      </c>
      <c r="K34" s="71"/>
      <c r="L34" s="56">
        <f t="shared" si="0"/>
        <v>0</v>
      </c>
      <c r="M34" s="56">
        <f t="shared" si="1"/>
        <v>0</v>
      </c>
      <c r="N34" s="46"/>
      <c r="O34" s="48"/>
      <c r="P34" s="49"/>
      <c r="Q34" s="49"/>
      <c r="R34" s="50"/>
      <c r="S34" s="50"/>
    </row>
    <row r="35" spans="1:19" s="35" customFormat="1" ht="12.75">
      <c r="A35" s="129"/>
      <c r="B35" s="129"/>
      <c r="C35" s="129"/>
      <c r="D35" s="129" t="s">
        <v>405</v>
      </c>
      <c r="E35" s="128"/>
      <c r="F35" s="128"/>
      <c r="G35" s="133">
        <f>SUM(G36:G37)</f>
        <v>1036.420408</v>
      </c>
      <c r="H35" s="133">
        <f>SUM(H36:H37)</f>
        <v>1112.68430244</v>
      </c>
      <c r="I35" s="133">
        <f>SUM(I36:I37)</f>
        <v>338.86158493999994</v>
      </c>
      <c r="J35" s="133">
        <f>SUM(J36:J37)</f>
        <v>104.908503</v>
      </c>
      <c r="K35" s="71"/>
      <c r="L35" s="45">
        <f t="shared" si="0"/>
        <v>9.4284158381624206</v>
      </c>
      <c r="M35" s="45">
        <f t="shared" si="1"/>
        <v>30.959101787408411</v>
      </c>
      <c r="N35" s="46"/>
      <c r="O35" s="48"/>
      <c r="P35" s="49"/>
      <c r="Q35" s="49"/>
      <c r="R35" s="50"/>
      <c r="S35" s="50"/>
    </row>
    <row r="36" spans="1:19" s="35" customFormat="1" ht="12.75">
      <c r="A36" s="126"/>
      <c r="B36" s="126"/>
      <c r="C36" s="126"/>
      <c r="D36" s="126"/>
      <c r="E36" s="125" t="s">
        <v>544</v>
      </c>
      <c r="F36" s="125"/>
      <c r="G36" s="124">
        <v>978.32548799999995</v>
      </c>
      <c r="H36" s="124">
        <v>1054.58938244</v>
      </c>
      <c r="I36" s="124">
        <v>310.39507513999996</v>
      </c>
      <c r="J36" s="124">
        <v>104.908503</v>
      </c>
      <c r="K36" s="71"/>
      <c r="L36" s="56">
        <f t="shared" si="0"/>
        <v>9.9478057286404251</v>
      </c>
      <c r="M36" s="56">
        <f t="shared" si="1"/>
        <v>33.798378712253175</v>
      </c>
      <c r="N36" s="46"/>
      <c r="O36" s="48"/>
      <c r="P36" s="49"/>
      <c r="Q36" s="49"/>
      <c r="R36" s="50"/>
      <c r="S36" s="50"/>
    </row>
    <row r="37" spans="1:19" s="35" customFormat="1" ht="12.75">
      <c r="A37" s="126"/>
      <c r="B37" s="126"/>
      <c r="C37" s="126"/>
      <c r="D37" s="126"/>
      <c r="E37" s="125" t="s">
        <v>543</v>
      </c>
      <c r="F37" s="125"/>
      <c r="G37" s="124">
        <v>58.094920000000002</v>
      </c>
      <c r="H37" s="124">
        <v>58.094920000000002</v>
      </c>
      <c r="I37" s="124">
        <v>28.466509800000001</v>
      </c>
      <c r="J37" s="124">
        <v>0</v>
      </c>
      <c r="K37" s="71"/>
      <c r="L37" s="56">
        <f t="shared" si="0"/>
        <v>0</v>
      </c>
      <c r="M37" s="56">
        <f t="shared" si="1"/>
        <v>0</v>
      </c>
      <c r="N37" s="46"/>
      <c r="O37" s="48"/>
      <c r="P37" s="49"/>
      <c r="Q37" s="49"/>
      <c r="R37" s="50"/>
      <c r="S37" s="50"/>
    </row>
    <row r="38" spans="1:19" s="35" customFormat="1" ht="12.75">
      <c r="A38" s="129"/>
      <c r="B38" s="129"/>
      <c r="C38" s="129"/>
      <c r="D38" s="129" t="s">
        <v>542</v>
      </c>
      <c r="E38" s="128"/>
      <c r="F38" s="128"/>
      <c r="G38" s="133">
        <v>2000</v>
      </c>
      <c r="H38" s="133">
        <v>2000</v>
      </c>
      <c r="I38" s="133">
        <v>2000</v>
      </c>
      <c r="J38" s="133">
        <v>350.2</v>
      </c>
      <c r="K38" s="71"/>
      <c r="L38" s="45">
        <f t="shared" si="0"/>
        <v>17.510000000000002</v>
      </c>
      <c r="M38" s="45">
        <f t="shared" si="1"/>
        <v>17.510000000000002</v>
      </c>
      <c r="N38" s="46"/>
      <c r="O38" s="48"/>
      <c r="P38" s="49"/>
      <c r="Q38" s="49"/>
      <c r="R38" s="50"/>
      <c r="S38" s="50"/>
    </row>
    <row r="39" spans="1:19" s="35" customFormat="1" ht="12.75">
      <c r="A39" s="129"/>
      <c r="B39" s="129"/>
      <c r="C39" s="129"/>
      <c r="D39" s="129" t="s">
        <v>406</v>
      </c>
      <c r="E39" s="128"/>
      <c r="F39" s="128"/>
      <c r="G39" s="133">
        <f>SUM(G40:G43)</f>
        <v>500</v>
      </c>
      <c r="H39" s="133">
        <f>SUM(H40:H43)</f>
        <v>550</v>
      </c>
      <c r="I39" s="133">
        <f>SUM(I40:I43)</f>
        <v>475.59058348999997</v>
      </c>
      <c r="J39" s="133">
        <f>SUM(J40:J43)</f>
        <v>6.25</v>
      </c>
      <c r="K39" s="71"/>
      <c r="L39" s="45">
        <f t="shared" si="0"/>
        <v>1.1363636363636365</v>
      </c>
      <c r="M39" s="45">
        <f t="shared" si="1"/>
        <v>1.3141555398628737</v>
      </c>
      <c r="N39" s="46"/>
      <c r="O39" s="48"/>
      <c r="P39" s="49"/>
      <c r="Q39" s="49"/>
      <c r="R39" s="50"/>
      <c r="S39" s="50"/>
    </row>
    <row r="40" spans="1:19" s="35" customFormat="1" ht="12.75">
      <c r="A40" s="126"/>
      <c r="B40" s="126"/>
      <c r="C40" s="126"/>
      <c r="D40" s="126"/>
      <c r="E40" s="125" t="s">
        <v>541</v>
      </c>
      <c r="F40" s="125"/>
      <c r="G40" s="124">
        <v>385</v>
      </c>
      <c r="H40" s="124">
        <v>385</v>
      </c>
      <c r="I40" s="124">
        <v>374.98802799999999</v>
      </c>
      <c r="J40" s="124">
        <v>3.8</v>
      </c>
      <c r="K40" s="71"/>
      <c r="L40" s="56">
        <f t="shared" si="0"/>
        <v>0.9870129870129869</v>
      </c>
      <c r="M40" s="56">
        <f t="shared" si="1"/>
        <v>1.0133656853706274</v>
      </c>
      <c r="N40" s="46"/>
      <c r="O40" s="48"/>
      <c r="P40" s="49"/>
      <c r="Q40" s="49"/>
      <c r="R40" s="50"/>
      <c r="S40" s="50"/>
    </row>
    <row r="41" spans="1:19" s="35" customFormat="1" ht="12.75">
      <c r="A41" s="126"/>
      <c r="B41" s="126"/>
      <c r="C41" s="126"/>
      <c r="D41" s="126"/>
      <c r="E41" s="125" t="s">
        <v>540</v>
      </c>
      <c r="F41" s="125"/>
      <c r="G41" s="124">
        <v>70</v>
      </c>
      <c r="H41" s="124">
        <v>120</v>
      </c>
      <c r="I41" s="124">
        <v>67.441130569999999</v>
      </c>
      <c r="J41" s="124">
        <v>2.4500000000000002</v>
      </c>
      <c r="K41" s="71"/>
      <c r="L41" s="56">
        <f t="shared" si="0"/>
        <v>2.041666666666667</v>
      </c>
      <c r="M41" s="56">
        <f t="shared" si="1"/>
        <v>3.6327979369459737</v>
      </c>
      <c r="N41" s="46"/>
      <c r="O41" s="48"/>
      <c r="P41" s="49"/>
      <c r="Q41" s="49"/>
      <c r="R41" s="50"/>
      <c r="S41" s="50"/>
    </row>
    <row r="42" spans="1:19" s="35" customFormat="1" ht="12.75">
      <c r="A42" s="126"/>
      <c r="B42" s="126"/>
      <c r="C42" s="126"/>
      <c r="D42" s="126"/>
      <c r="E42" s="125" t="s">
        <v>539</v>
      </c>
      <c r="F42" s="125"/>
      <c r="G42" s="124">
        <v>20</v>
      </c>
      <c r="H42" s="124">
        <v>20</v>
      </c>
      <c r="I42" s="124">
        <v>14.887888029999999</v>
      </c>
      <c r="J42" s="124">
        <v>0</v>
      </c>
      <c r="K42" s="71"/>
      <c r="L42" s="56">
        <f t="shared" si="0"/>
        <v>0</v>
      </c>
      <c r="M42" s="56">
        <f t="shared" si="1"/>
        <v>0</v>
      </c>
      <c r="N42" s="46"/>
      <c r="O42" s="48"/>
      <c r="P42" s="49"/>
      <c r="Q42" s="49"/>
      <c r="R42" s="50"/>
      <c r="S42" s="50"/>
    </row>
    <row r="43" spans="1:19" s="35" customFormat="1" ht="12.75">
      <c r="A43" s="126"/>
      <c r="B43" s="126"/>
      <c r="C43" s="126"/>
      <c r="D43" s="126"/>
      <c r="E43" s="125" t="s">
        <v>538</v>
      </c>
      <c r="F43" s="125"/>
      <c r="G43" s="124">
        <v>25</v>
      </c>
      <c r="H43" s="124">
        <v>25</v>
      </c>
      <c r="I43" s="124">
        <v>18.273536889999999</v>
      </c>
      <c r="J43" s="124">
        <v>0</v>
      </c>
      <c r="K43" s="71"/>
      <c r="L43" s="56">
        <f t="shared" ref="L43:L74" si="4">IFERROR(+J43/H43*100,"n.a")</f>
        <v>0</v>
      </c>
      <c r="M43" s="56">
        <f t="shared" ref="M43:M74" si="5">IFERROR(+J43/I43*100,"n.a.")</f>
        <v>0</v>
      </c>
      <c r="N43" s="46"/>
      <c r="O43" s="48"/>
      <c r="P43" s="49"/>
      <c r="Q43" s="49"/>
      <c r="R43" s="50"/>
      <c r="S43" s="50"/>
    </row>
    <row r="44" spans="1:19" s="35" customFormat="1" ht="12.75">
      <c r="A44" s="129"/>
      <c r="B44" s="129"/>
      <c r="C44" s="129"/>
      <c r="D44" s="129" t="s">
        <v>408</v>
      </c>
      <c r="E44" s="128"/>
      <c r="F44" s="128"/>
      <c r="G44" s="127">
        <f>SUM(G45:G50)</f>
        <v>1298.3615539999998</v>
      </c>
      <c r="H44" s="127">
        <f>SUM(H45:H50)</f>
        <v>2022.8617151900003</v>
      </c>
      <c r="I44" s="127">
        <f>SUM(I45:I50)</f>
        <v>1790.53984644</v>
      </c>
      <c r="J44" s="127">
        <f>SUM(J45:J50)</f>
        <v>1732.35231864</v>
      </c>
      <c r="K44" s="71"/>
      <c r="L44" s="45">
        <f t="shared" si="4"/>
        <v>85.638692236423395</v>
      </c>
      <c r="M44" s="45">
        <f t="shared" si="5"/>
        <v>96.750280206514816</v>
      </c>
      <c r="N44" s="46"/>
      <c r="O44" s="48"/>
      <c r="P44" s="49"/>
      <c r="Q44" s="49"/>
      <c r="R44" s="50"/>
      <c r="S44" s="50"/>
    </row>
    <row r="45" spans="1:19" s="35" customFormat="1" ht="12.75">
      <c r="A45" s="126"/>
      <c r="B45" s="126"/>
      <c r="C45" s="126"/>
      <c r="D45" s="126"/>
      <c r="E45" s="125" t="s">
        <v>537</v>
      </c>
      <c r="F45" s="125"/>
      <c r="G45" s="124">
        <v>424.30083999999999</v>
      </c>
      <c r="H45" s="124">
        <v>1754.1406460500002</v>
      </c>
      <c r="I45" s="124">
        <v>1684.2355068200002</v>
      </c>
      <c r="J45" s="124">
        <v>1675.98038264</v>
      </c>
      <c r="K45" s="71"/>
      <c r="L45" s="56">
        <f t="shared" si="4"/>
        <v>95.544241929174689</v>
      </c>
      <c r="M45" s="56">
        <f t="shared" si="5"/>
        <v>99.509859271665249</v>
      </c>
      <c r="N45" s="46"/>
      <c r="O45" s="48"/>
      <c r="P45" s="49"/>
      <c r="Q45" s="49"/>
      <c r="R45" s="50"/>
      <c r="S45" s="50"/>
    </row>
    <row r="46" spans="1:19" s="35" customFormat="1" ht="12.75">
      <c r="A46" s="126"/>
      <c r="B46" s="126"/>
      <c r="C46" s="126"/>
      <c r="D46" s="126"/>
      <c r="E46" s="125" t="s">
        <v>536</v>
      </c>
      <c r="F46" s="125"/>
      <c r="G46" s="124">
        <v>355.53004600000003</v>
      </c>
      <c r="H46" s="124">
        <v>63.40204979</v>
      </c>
      <c r="I46" s="124">
        <v>9.5689157399999996</v>
      </c>
      <c r="J46" s="124">
        <v>0</v>
      </c>
      <c r="K46" s="71"/>
      <c r="L46" s="56">
        <f t="shared" si="4"/>
        <v>0</v>
      </c>
      <c r="M46" s="56">
        <f t="shared" si="5"/>
        <v>0</v>
      </c>
      <c r="N46" s="46"/>
      <c r="O46" s="48"/>
      <c r="P46" s="49"/>
      <c r="Q46" s="49"/>
      <c r="R46" s="50"/>
      <c r="S46" s="50"/>
    </row>
    <row r="47" spans="1:19" s="35" customFormat="1" ht="12.75">
      <c r="A47" s="126"/>
      <c r="B47" s="126"/>
      <c r="C47" s="126"/>
      <c r="D47" s="126"/>
      <c r="E47" s="125" t="s">
        <v>535</v>
      </c>
      <c r="F47" s="125"/>
      <c r="G47" s="124">
        <v>12.511974</v>
      </c>
      <c r="H47" s="124">
        <v>0</v>
      </c>
      <c r="I47" s="124">
        <v>0</v>
      </c>
      <c r="J47" s="124">
        <v>0</v>
      </c>
      <c r="K47" s="71"/>
      <c r="L47" s="56" t="str">
        <f t="shared" si="4"/>
        <v>n.a</v>
      </c>
      <c r="M47" s="56" t="str">
        <f t="shared" si="5"/>
        <v>n.a.</v>
      </c>
      <c r="N47" s="46"/>
      <c r="O47" s="48"/>
      <c r="P47" s="49"/>
      <c r="Q47" s="49"/>
      <c r="R47" s="50"/>
      <c r="S47" s="50"/>
    </row>
    <row r="48" spans="1:19" s="35" customFormat="1" ht="12.75">
      <c r="A48" s="126"/>
      <c r="B48" s="126"/>
      <c r="C48" s="126"/>
      <c r="D48" s="126"/>
      <c r="E48" s="125" t="s">
        <v>534</v>
      </c>
      <c r="F48" s="125"/>
      <c r="G48" s="124">
        <v>330.65357399999999</v>
      </c>
      <c r="H48" s="124">
        <v>66.130714799999993</v>
      </c>
      <c r="I48" s="124">
        <v>0</v>
      </c>
      <c r="J48" s="124">
        <v>0</v>
      </c>
      <c r="K48" s="71"/>
      <c r="L48" s="56">
        <f t="shared" si="4"/>
        <v>0</v>
      </c>
      <c r="M48" s="56" t="str">
        <f t="shared" si="5"/>
        <v>n.a.</v>
      </c>
      <c r="N48" s="46"/>
      <c r="O48" s="48"/>
      <c r="P48" s="49"/>
      <c r="Q48" s="49"/>
      <c r="R48" s="50"/>
      <c r="S48" s="50"/>
    </row>
    <row r="49" spans="1:19" s="35" customFormat="1" ht="12.75">
      <c r="A49" s="126"/>
      <c r="B49" s="126"/>
      <c r="C49" s="126"/>
      <c r="D49" s="126"/>
      <c r="E49" s="125" t="s">
        <v>533</v>
      </c>
      <c r="F49" s="125"/>
      <c r="G49" s="124">
        <v>76.466987000000003</v>
      </c>
      <c r="H49" s="124">
        <v>40.290171549999997</v>
      </c>
      <c r="I49" s="124">
        <v>38.880015540000002</v>
      </c>
      <c r="J49" s="124">
        <v>0</v>
      </c>
      <c r="K49" s="71"/>
      <c r="L49" s="56">
        <f t="shared" si="4"/>
        <v>0</v>
      </c>
      <c r="M49" s="56">
        <f t="shared" si="5"/>
        <v>0</v>
      </c>
      <c r="N49" s="46"/>
      <c r="O49" s="48"/>
      <c r="P49" s="49"/>
      <c r="Q49" s="49"/>
      <c r="R49" s="50"/>
      <c r="S49" s="50"/>
    </row>
    <row r="50" spans="1:19" s="35" customFormat="1" ht="12.75">
      <c r="A50" s="126"/>
      <c r="B50" s="126"/>
      <c r="C50" s="126"/>
      <c r="D50" s="126"/>
      <c r="E50" s="125" t="s">
        <v>532</v>
      </c>
      <c r="F50" s="125"/>
      <c r="G50" s="124">
        <v>98.898133000000001</v>
      </c>
      <c r="H50" s="124">
        <v>98.898133000000001</v>
      </c>
      <c r="I50" s="124">
        <v>57.855408340000004</v>
      </c>
      <c r="J50" s="124">
        <v>56.371935999999998</v>
      </c>
      <c r="K50" s="71"/>
      <c r="L50" s="56">
        <f t="shared" si="4"/>
        <v>57.000000192116872</v>
      </c>
      <c r="M50" s="56">
        <f t="shared" si="5"/>
        <v>97.435896863294005</v>
      </c>
      <c r="N50" s="46"/>
      <c r="O50" s="48"/>
      <c r="P50" s="49"/>
      <c r="Q50" s="49"/>
      <c r="R50" s="50"/>
      <c r="S50" s="50"/>
    </row>
    <row r="51" spans="1:19" s="35" customFormat="1" ht="12.75">
      <c r="A51" s="129"/>
      <c r="B51" s="129"/>
      <c r="C51" s="129"/>
      <c r="D51" s="129" t="s">
        <v>531</v>
      </c>
      <c r="E51" s="128"/>
      <c r="F51" s="128"/>
      <c r="G51" s="133">
        <f>SUM(G52:G56)</f>
        <v>4128.127461</v>
      </c>
      <c r="H51" s="133">
        <f>SUM(H52:H56)</f>
        <v>5240.6308180000005</v>
      </c>
      <c r="I51" s="133">
        <f>SUM(I52:I56)</f>
        <v>3378.2958256900001</v>
      </c>
      <c r="J51" s="133">
        <f>SUM(J52:J56)</f>
        <v>2707.6941098400002</v>
      </c>
      <c r="K51" s="71"/>
      <c r="L51" s="45">
        <f t="shared" si="4"/>
        <v>51.667331736856568</v>
      </c>
      <c r="M51" s="45">
        <f t="shared" si="5"/>
        <v>80.149704157035075</v>
      </c>
      <c r="N51" s="46"/>
      <c r="O51" s="48"/>
      <c r="P51" s="49"/>
      <c r="Q51" s="49"/>
      <c r="R51" s="50"/>
      <c r="S51" s="50"/>
    </row>
    <row r="52" spans="1:19" s="35" customFormat="1" ht="12.75">
      <c r="A52" s="126"/>
      <c r="B52" s="126"/>
      <c r="C52" s="126"/>
      <c r="D52" s="126"/>
      <c r="E52" s="125" t="s">
        <v>530</v>
      </c>
      <c r="F52" s="125"/>
      <c r="G52" s="124">
        <v>603.44233199999996</v>
      </c>
      <c r="H52" s="124">
        <v>1230.0255139999999</v>
      </c>
      <c r="I52" s="124">
        <v>1218.341402</v>
      </c>
      <c r="J52" s="124">
        <v>1172.240843</v>
      </c>
      <c r="K52" s="71"/>
      <c r="L52" s="56">
        <f t="shared" si="4"/>
        <v>95.302156716076055</v>
      </c>
      <c r="M52" s="56">
        <f t="shared" si="5"/>
        <v>96.216121448033988</v>
      </c>
      <c r="N52" s="46"/>
      <c r="O52" s="48"/>
      <c r="P52" s="49"/>
      <c r="Q52" s="49"/>
      <c r="R52" s="50"/>
      <c r="S52" s="50"/>
    </row>
    <row r="53" spans="1:19" s="35" customFormat="1" ht="12.75">
      <c r="A53" s="126"/>
      <c r="B53" s="126"/>
      <c r="C53" s="126"/>
      <c r="D53" s="126"/>
      <c r="E53" s="125" t="s">
        <v>529</v>
      </c>
      <c r="F53" s="125"/>
      <c r="G53" s="124">
        <v>317.80046499999997</v>
      </c>
      <c r="H53" s="124">
        <v>345.62745899999999</v>
      </c>
      <c r="I53" s="124">
        <v>257.04889800000001</v>
      </c>
      <c r="J53" s="124">
        <v>240.966948</v>
      </c>
      <c r="K53" s="71"/>
      <c r="L53" s="56">
        <f t="shared" si="4"/>
        <v>69.718693270837605</v>
      </c>
      <c r="M53" s="56">
        <f t="shared" si="5"/>
        <v>93.743622273766761</v>
      </c>
      <c r="N53" s="46"/>
      <c r="O53" s="48"/>
      <c r="P53" s="49"/>
      <c r="Q53" s="49"/>
      <c r="R53" s="50"/>
      <c r="S53" s="50"/>
    </row>
    <row r="54" spans="1:19" s="35" customFormat="1" ht="12.75">
      <c r="A54" s="126"/>
      <c r="B54" s="126"/>
      <c r="C54" s="126"/>
      <c r="D54" s="126"/>
      <c r="E54" s="178" t="s">
        <v>528</v>
      </c>
      <c r="F54" s="178"/>
      <c r="G54" s="124">
        <v>603.44233199999996</v>
      </c>
      <c r="H54" s="124">
        <v>241.95409599999999</v>
      </c>
      <c r="I54" s="124">
        <v>45.259400999999997</v>
      </c>
      <c r="J54" s="124">
        <v>43.901603000000001</v>
      </c>
      <c r="K54" s="71"/>
      <c r="L54" s="56">
        <f t="shared" si="4"/>
        <v>18.144600040166299</v>
      </c>
      <c r="M54" s="56">
        <f t="shared" si="5"/>
        <v>96.999964714513126</v>
      </c>
      <c r="N54" s="46"/>
      <c r="O54" s="48"/>
      <c r="P54" s="49"/>
      <c r="Q54" s="49"/>
      <c r="R54" s="50"/>
      <c r="S54" s="50"/>
    </row>
    <row r="55" spans="1:19" s="35" customFormat="1" ht="12.75">
      <c r="A55" s="126"/>
      <c r="B55" s="126"/>
      <c r="C55" s="126"/>
      <c r="D55" s="126"/>
      <c r="E55" s="125" t="s">
        <v>527</v>
      </c>
      <c r="F55" s="140"/>
      <c r="G55" s="124">
        <v>2000</v>
      </c>
      <c r="H55" s="124">
        <v>3162.5033570000001</v>
      </c>
      <c r="I55" s="124">
        <v>1618.7275876900001</v>
      </c>
      <c r="J55" s="124">
        <v>1022.0141098399999</v>
      </c>
      <c r="K55" s="71"/>
      <c r="L55" s="56">
        <f t="shared" si="4"/>
        <v>32.316617390392224</v>
      </c>
      <c r="M55" s="56">
        <f t="shared" si="5"/>
        <v>63.136880943535523</v>
      </c>
      <c r="N55" s="46"/>
      <c r="O55" s="48"/>
      <c r="P55" s="49"/>
      <c r="Q55" s="49"/>
      <c r="R55" s="50"/>
      <c r="S55" s="50"/>
    </row>
    <row r="56" spans="1:19" s="35" customFormat="1" ht="12.75">
      <c r="A56" s="126"/>
      <c r="B56" s="126"/>
      <c r="C56" s="126"/>
      <c r="D56" s="126"/>
      <c r="E56" s="125" t="s">
        <v>526</v>
      </c>
      <c r="F56" s="125"/>
      <c r="G56" s="124">
        <v>603.44233199999996</v>
      </c>
      <c r="H56" s="124">
        <v>260.52039200000002</v>
      </c>
      <c r="I56" s="124">
        <v>238.91853699999999</v>
      </c>
      <c r="J56" s="124">
        <v>228.570606</v>
      </c>
      <c r="K56" s="71"/>
      <c r="L56" s="56">
        <f t="shared" si="4"/>
        <v>87.73616692546662</v>
      </c>
      <c r="M56" s="56">
        <f t="shared" si="5"/>
        <v>95.668845486024395</v>
      </c>
      <c r="N56" s="46"/>
      <c r="O56" s="48"/>
      <c r="P56" s="49"/>
      <c r="Q56" s="49"/>
      <c r="R56" s="50"/>
      <c r="S56" s="50"/>
    </row>
    <row r="57" spans="1:19" s="35" customFormat="1" ht="12.75">
      <c r="A57" s="129"/>
      <c r="B57" s="129"/>
      <c r="C57" s="129"/>
      <c r="D57" s="129" t="s">
        <v>525</v>
      </c>
      <c r="E57" s="128"/>
      <c r="F57" s="128"/>
      <c r="G57" s="133">
        <f>SUM(G58:G59)</f>
        <v>103.620289</v>
      </c>
      <c r="H57" s="133">
        <f>SUM(H58:H59)</f>
        <v>103.620289</v>
      </c>
      <c r="I57" s="133">
        <f>SUM(I58:I59)</f>
        <v>86.139188000000004</v>
      </c>
      <c r="J57" s="133">
        <f>SUM(J58:J59)</f>
        <v>69.039187999999996</v>
      </c>
      <c r="K57" s="71"/>
      <c r="L57" s="45">
        <f t="shared" si="4"/>
        <v>66.627094622366855</v>
      </c>
      <c r="M57" s="45">
        <f t="shared" si="5"/>
        <v>80.14840817863292</v>
      </c>
      <c r="N57" s="46"/>
      <c r="O57" s="48"/>
      <c r="P57" s="49"/>
      <c r="Q57" s="49"/>
      <c r="R57" s="50"/>
      <c r="S57" s="50"/>
    </row>
    <row r="58" spans="1:19" s="35" customFormat="1" ht="12.75">
      <c r="A58" s="126"/>
      <c r="B58" s="126"/>
      <c r="C58" s="126"/>
      <c r="D58" s="126"/>
      <c r="E58" s="125" t="s">
        <v>524</v>
      </c>
      <c r="F58" s="125"/>
      <c r="G58" s="124">
        <v>7.0984220000000002</v>
      </c>
      <c r="H58" s="124">
        <v>7.0984220000000002</v>
      </c>
      <c r="I58" s="124">
        <v>4</v>
      </c>
      <c r="J58" s="124">
        <v>4</v>
      </c>
      <c r="K58" s="71"/>
      <c r="L58" s="56">
        <f t="shared" si="4"/>
        <v>56.350552277675234</v>
      </c>
      <c r="M58" s="56">
        <f t="shared" si="5"/>
        <v>100</v>
      </c>
      <c r="N58" s="46"/>
      <c r="O58" s="48"/>
      <c r="P58" s="49"/>
      <c r="Q58" s="49"/>
      <c r="R58" s="50"/>
      <c r="S58" s="50"/>
    </row>
    <row r="59" spans="1:19" s="35" customFormat="1" ht="12.75">
      <c r="A59" s="126"/>
      <c r="B59" s="126"/>
      <c r="C59" s="126"/>
      <c r="D59" s="126"/>
      <c r="E59" s="125" t="s">
        <v>523</v>
      </c>
      <c r="F59" s="125"/>
      <c r="G59" s="124">
        <v>96.521867</v>
      </c>
      <c r="H59" s="124">
        <v>96.521867</v>
      </c>
      <c r="I59" s="124">
        <v>82.139188000000004</v>
      </c>
      <c r="J59" s="124">
        <v>65.039187999999996</v>
      </c>
      <c r="K59" s="71"/>
      <c r="L59" s="56">
        <f t="shared" si="4"/>
        <v>67.382853255418269</v>
      </c>
      <c r="M59" s="56">
        <f t="shared" si="5"/>
        <v>79.181678786500783</v>
      </c>
      <c r="N59" s="46"/>
      <c r="O59" s="48"/>
      <c r="P59" s="49"/>
      <c r="Q59" s="49"/>
      <c r="R59" s="50"/>
      <c r="S59" s="50"/>
    </row>
    <row r="60" spans="1:19" s="35" customFormat="1" ht="12.75">
      <c r="A60" s="129"/>
      <c r="B60" s="129"/>
      <c r="C60" s="129"/>
      <c r="D60" s="129" t="s">
        <v>521</v>
      </c>
      <c r="E60" s="128"/>
      <c r="F60" s="128"/>
      <c r="G60" s="127">
        <f>SUM(G61:G62)</f>
        <v>35.025513000000004</v>
      </c>
      <c r="H60" s="127">
        <f>SUM(H61:H62)</f>
        <v>26.860114369999998</v>
      </c>
      <c r="I60" s="127">
        <f>SUM(I61:I62)</f>
        <v>0</v>
      </c>
      <c r="J60" s="127">
        <f>SUM(J61:J62)</f>
        <v>0</v>
      </c>
      <c r="K60" s="71"/>
      <c r="L60" s="45">
        <f t="shared" si="4"/>
        <v>0</v>
      </c>
      <c r="M60" s="45" t="str">
        <f t="shared" si="5"/>
        <v>n.a.</v>
      </c>
      <c r="N60" s="46"/>
      <c r="O60" s="48"/>
      <c r="P60" s="49"/>
      <c r="Q60" s="49"/>
      <c r="R60" s="50"/>
      <c r="S60" s="50"/>
    </row>
    <row r="61" spans="1:19" s="35" customFormat="1" ht="12.75">
      <c r="A61" s="126"/>
      <c r="B61" s="126"/>
      <c r="C61" s="126"/>
      <c r="D61" s="126"/>
      <c r="E61" s="125" t="s">
        <v>522</v>
      </c>
      <c r="F61" s="125"/>
      <c r="G61" s="124">
        <v>26.556545</v>
      </c>
      <c r="H61" s="124">
        <v>20.365262809999997</v>
      </c>
      <c r="I61" s="124">
        <v>0</v>
      </c>
      <c r="J61" s="124">
        <v>0</v>
      </c>
      <c r="K61" s="71"/>
      <c r="L61" s="56">
        <f t="shared" si="4"/>
        <v>0</v>
      </c>
      <c r="M61" s="56" t="str">
        <f t="shared" si="5"/>
        <v>n.a.</v>
      </c>
      <c r="N61" s="46"/>
      <c r="O61" s="48"/>
      <c r="P61" s="49"/>
      <c r="Q61" s="49"/>
      <c r="R61" s="50"/>
      <c r="S61" s="50"/>
    </row>
    <row r="62" spans="1:19" s="35" customFormat="1" ht="12.75">
      <c r="A62" s="126"/>
      <c r="B62" s="126"/>
      <c r="C62" s="126"/>
      <c r="D62" s="126"/>
      <c r="E62" s="125" t="s">
        <v>521</v>
      </c>
      <c r="F62" s="125"/>
      <c r="G62" s="124">
        <v>8.4689680000000003</v>
      </c>
      <c r="H62" s="124">
        <v>6.4948515599999999</v>
      </c>
      <c r="I62" s="124">
        <v>0</v>
      </c>
      <c r="J62" s="124">
        <v>0</v>
      </c>
      <c r="K62" s="71"/>
      <c r="L62" s="56">
        <f t="shared" si="4"/>
        <v>0</v>
      </c>
      <c r="M62" s="56" t="str">
        <f t="shared" si="5"/>
        <v>n.a.</v>
      </c>
      <c r="N62" s="46"/>
      <c r="O62" s="48"/>
      <c r="P62" s="49"/>
      <c r="Q62" s="49"/>
      <c r="R62" s="50"/>
      <c r="S62" s="50"/>
    </row>
    <row r="63" spans="1:19" s="35" customFormat="1" ht="12.75">
      <c r="A63" s="129"/>
      <c r="B63" s="129"/>
      <c r="C63" s="129" t="s">
        <v>336</v>
      </c>
      <c r="D63" s="129"/>
      <c r="E63" s="128"/>
      <c r="F63" s="128"/>
      <c r="G63" s="133">
        <f>SUM(G64:G65)</f>
        <v>966.97018300000002</v>
      </c>
      <c r="H63" s="133">
        <f>SUM(H64:H65)</f>
        <v>966.97018300000002</v>
      </c>
      <c r="I63" s="133">
        <f>SUM(I64:I65)</f>
        <v>0.09</v>
      </c>
      <c r="J63" s="133">
        <f>SUM(J64:J65)</f>
        <v>0.09</v>
      </c>
      <c r="K63" s="71"/>
      <c r="L63" s="45">
        <f t="shared" si="4"/>
        <v>9.3074224606158294E-3</v>
      </c>
      <c r="M63" s="45">
        <f t="shared" si="5"/>
        <v>100</v>
      </c>
      <c r="N63" s="46"/>
      <c r="O63" s="48"/>
      <c r="P63" s="49"/>
      <c r="Q63" s="49"/>
      <c r="R63" s="50"/>
      <c r="S63" s="50"/>
    </row>
    <row r="64" spans="1:19" s="35" customFormat="1" ht="12.75">
      <c r="A64" s="126"/>
      <c r="B64" s="126"/>
      <c r="C64" s="126"/>
      <c r="D64" s="126" t="s">
        <v>520</v>
      </c>
      <c r="E64" s="125"/>
      <c r="F64" s="125"/>
      <c r="G64" s="124">
        <v>12</v>
      </c>
      <c r="H64" s="124">
        <v>12</v>
      </c>
      <c r="I64" s="124">
        <v>0</v>
      </c>
      <c r="J64" s="124">
        <v>0</v>
      </c>
      <c r="K64" s="71"/>
      <c r="L64" s="56">
        <f t="shared" si="4"/>
        <v>0</v>
      </c>
      <c r="M64" s="56" t="str">
        <f t="shared" si="5"/>
        <v>n.a.</v>
      </c>
      <c r="N64" s="46"/>
      <c r="O64" s="48"/>
      <c r="P64" s="49"/>
      <c r="Q64" s="49"/>
      <c r="R64" s="50"/>
      <c r="S64" s="50"/>
    </row>
    <row r="65" spans="1:19" s="35" customFormat="1" ht="12.75">
      <c r="A65" s="126"/>
      <c r="B65" s="126"/>
      <c r="C65" s="126"/>
      <c r="D65" s="126" t="s">
        <v>519</v>
      </c>
      <c r="E65" s="125"/>
      <c r="F65" s="125"/>
      <c r="G65" s="124">
        <v>954.97018300000002</v>
      </c>
      <c r="H65" s="124">
        <v>954.97018300000002</v>
      </c>
      <c r="I65" s="124">
        <v>0.09</v>
      </c>
      <c r="J65" s="124">
        <v>0.09</v>
      </c>
      <c r="K65" s="71"/>
      <c r="L65" s="56">
        <f t="shared" si="4"/>
        <v>9.4243780174652833E-3</v>
      </c>
      <c r="M65" s="56">
        <f t="shared" si="5"/>
        <v>100</v>
      </c>
      <c r="N65" s="46"/>
      <c r="O65" s="48"/>
      <c r="P65" s="49"/>
      <c r="Q65" s="49"/>
      <c r="R65" s="50"/>
      <c r="S65" s="50"/>
    </row>
    <row r="66" spans="1:19" s="35" customFormat="1" ht="12.75">
      <c r="A66" s="129"/>
      <c r="B66" s="129"/>
      <c r="C66" s="129" t="s">
        <v>319</v>
      </c>
      <c r="D66" s="129"/>
      <c r="E66" s="128"/>
      <c r="F66" s="128"/>
      <c r="G66" s="133">
        <f>SUM(G67:G67)</f>
        <v>332.79999993420637</v>
      </c>
      <c r="H66" s="133">
        <f>SUM(H67:H67)</f>
        <v>348.52565974626697</v>
      </c>
      <c r="I66" s="133">
        <f>SUM(I67:I67)</f>
        <v>27.572379443069998</v>
      </c>
      <c r="J66" s="133">
        <f>SUM(J67:J67)</f>
        <v>27.572379443069998</v>
      </c>
      <c r="K66" s="71"/>
      <c r="L66" s="45">
        <f t="shared" si="4"/>
        <v>7.9111476219981034</v>
      </c>
      <c r="M66" s="45">
        <f t="shared" si="5"/>
        <v>100</v>
      </c>
      <c r="N66" s="46"/>
      <c r="O66" s="48"/>
      <c r="P66" s="49"/>
      <c r="Q66" s="49"/>
      <c r="R66" s="50"/>
      <c r="S66" s="50"/>
    </row>
    <row r="67" spans="1:19" s="35" customFormat="1" ht="12.75">
      <c r="A67" s="126"/>
      <c r="B67" s="126"/>
      <c r="C67" s="126"/>
      <c r="D67" s="126" t="s">
        <v>119</v>
      </c>
      <c r="E67" s="125"/>
      <c r="F67" s="125"/>
      <c r="G67" s="124">
        <v>332.79999993420637</v>
      </c>
      <c r="H67" s="124">
        <v>348.52565974626697</v>
      </c>
      <c r="I67" s="124">
        <v>27.572379443069998</v>
      </c>
      <c r="J67" s="124">
        <v>27.572379443069998</v>
      </c>
      <c r="K67" s="71"/>
      <c r="L67" s="56">
        <f t="shared" si="4"/>
        <v>7.9111476219981034</v>
      </c>
      <c r="M67" s="56">
        <f t="shared" si="5"/>
        <v>100</v>
      </c>
      <c r="N67" s="46"/>
      <c r="O67" s="48"/>
      <c r="P67" s="49"/>
      <c r="Q67" s="49"/>
      <c r="R67" s="50"/>
      <c r="S67" s="50"/>
    </row>
    <row r="68" spans="1:19" s="35" customFormat="1" ht="12.75">
      <c r="A68" s="135" t="s">
        <v>518</v>
      </c>
      <c r="B68" s="135"/>
      <c r="C68" s="135"/>
      <c r="D68" s="135"/>
      <c r="E68" s="135"/>
      <c r="F68" s="135"/>
      <c r="G68" s="134">
        <f>+G69</f>
        <v>4833.7183524000002</v>
      </c>
      <c r="H68" s="134">
        <f>+H69</f>
        <v>4064.3057565200011</v>
      </c>
      <c r="I68" s="134">
        <f>+I69</f>
        <v>2158.4694625649995</v>
      </c>
      <c r="J68" s="134">
        <f>+J69</f>
        <v>1940.0624430339997</v>
      </c>
      <c r="K68" s="71"/>
      <c r="L68" s="45">
        <f t="shared" si="4"/>
        <v>47.734165667081804</v>
      </c>
      <c r="M68" s="45">
        <f t="shared" si="5"/>
        <v>89.881394047082892</v>
      </c>
      <c r="N68" s="46"/>
      <c r="O68" s="48"/>
      <c r="P68" s="49"/>
      <c r="Q68" s="49"/>
      <c r="R68" s="50"/>
      <c r="S68" s="50"/>
    </row>
    <row r="69" spans="1:19" s="35" customFormat="1" ht="12.75">
      <c r="A69" s="129"/>
      <c r="B69" s="129" t="s">
        <v>517</v>
      </c>
      <c r="C69" s="129"/>
      <c r="D69" s="129"/>
      <c r="E69" s="128"/>
      <c r="F69" s="128"/>
      <c r="G69" s="133">
        <f>+G70+G77</f>
        <v>4833.7183524000002</v>
      </c>
      <c r="H69" s="133">
        <f>+H70+H77</f>
        <v>4064.3057565200011</v>
      </c>
      <c r="I69" s="133">
        <f>+I70+I77</f>
        <v>2158.4694625649995</v>
      </c>
      <c r="J69" s="133">
        <f>+J70+J77</f>
        <v>1940.0624430339997</v>
      </c>
      <c r="K69" s="71"/>
      <c r="L69" s="45">
        <f t="shared" si="4"/>
        <v>47.734165667081804</v>
      </c>
      <c r="M69" s="45">
        <f t="shared" si="5"/>
        <v>89.881394047082892</v>
      </c>
      <c r="N69" s="46"/>
      <c r="O69" s="48"/>
      <c r="P69" s="49"/>
      <c r="Q69" s="49"/>
      <c r="R69" s="50"/>
      <c r="S69" s="50"/>
    </row>
    <row r="70" spans="1:19" s="35" customFormat="1" ht="12.75">
      <c r="A70" s="129"/>
      <c r="B70" s="129"/>
      <c r="C70" s="128" t="s">
        <v>452</v>
      </c>
      <c r="D70" s="128"/>
      <c r="E70" s="128"/>
      <c r="F70" s="128"/>
      <c r="G70" s="133">
        <f>+G74+G72+G71</f>
        <v>1138.42752</v>
      </c>
      <c r="H70" s="133">
        <f>+H74+H72+H71</f>
        <v>585.52825752000001</v>
      </c>
      <c r="I70" s="133">
        <f>+I74+I72+I71</f>
        <v>187.59239195000001</v>
      </c>
      <c r="J70" s="133">
        <f>+J74+J72+J71</f>
        <v>111.79407599999999</v>
      </c>
      <c r="K70" s="71"/>
      <c r="L70" s="45">
        <f t="shared" si="4"/>
        <v>19.092857528943668</v>
      </c>
      <c r="M70" s="45">
        <f t="shared" si="5"/>
        <v>59.5941417655131</v>
      </c>
      <c r="N70" s="46"/>
      <c r="O70" s="48"/>
      <c r="P70" s="49"/>
      <c r="Q70" s="49"/>
      <c r="R70" s="50"/>
      <c r="S70" s="50"/>
    </row>
    <row r="71" spans="1:19" s="35" customFormat="1" ht="12.75">
      <c r="A71" s="129"/>
      <c r="B71" s="129"/>
      <c r="C71" s="129"/>
      <c r="D71" s="129" t="s">
        <v>146</v>
      </c>
      <c r="E71" s="128"/>
      <c r="F71" s="128"/>
      <c r="G71" s="133">
        <v>843.753872</v>
      </c>
      <c r="H71" s="133">
        <v>393.16612780000003</v>
      </c>
      <c r="I71" s="133">
        <v>70.812280799999996</v>
      </c>
      <c r="J71" s="133">
        <v>0</v>
      </c>
      <c r="K71" s="71"/>
      <c r="L71" s="45">
        <f t="shared" si="4"/>
        <v>0</v>
      </c>
      <c r="M71" s="45">
        <f t="shared" si="5"/>
        <v>0</v>
      </c>
      <c r="N71" s="46"/>
      <c r="O71" s="48"/>
      <c r="P71" s="49"/>
      <c r="Q71" s="49"/>
      <c r="R71" s="50"/>
      <c r="S71" s="50"/>
    </row>
    <row r="72" spans="1:19" s="35" customFormat="1" ht="12.75">
      <c r="A72" s="129"/>
      <c r="B72" s="129"/>
      <c r="C72" s="128"/>
      <c r="D72" s="128" t="s">
        <v>407</v>
      </c>
      <c r="E72" s="128"/>
      <c r="F72" s="128"/>
      <c r="G72" s="127">
        <f>+G73</f>
        <v>144.9709</v>
      </c>
      <c r="H72" s="127">
        <f>+H73</f>
        <v>104.08294316000001</v>
      </c>
      <c r="I72" s="127">
        <f>+I73</f>
        <v>100.44004015</v>
      </c>
      <c r="J72" s="127">
        <f>+J73</f>
        <v>98.878795999999994</v>
      </c>
      <c r="K72" s="71"/>
      <c r="L72" s="45">
        <f t="shared" si="4"/>
        <v>94.999999998078437</v>
      </c>
      <c r="M72" s="45">
        <f t="shared" si="5"/>
        <v>98.445595852342947</v>
      </c>
      <c r="N72" s="46"/>
      <c r="O72" s="48"/>
      <c r="P72" s="49"/>
      <c r="Q72" s="49"/>
      <c r="R72" s="50"/>
      <c r="S72" s="50"/>
    </row>
    <row r="73" spans="1:19" s="35" customFormat="1" ht="12.75">
      <c r="A73" s="126"/>
      <c r="B73" s="126"/>
      <c r="C73" s="126"/>
      <c r="D73" s="126"/>
      <c r="E73" s="125" t="s">
        <v>516</v>
      </c>
      <c r="F73" s="125"/>
      <c r="G73" s="139">
        <v>144.9709</v>
      </c>
      <c r="H73" s="139">
        <v>104.08294316000001</v>
      </c>
      <c r="I73" s="139">
        <v>100.44004015</v>
      </c>
      <c r="J73" s="139">
        <v>98.878795999999994</v>
      </c>
      <c r="K73" s="71"/>
      <c r="L73" s="56">
        <f t="shared" si="4"/>
        <v>94.999999998078437</v>
      </c>
      <c r="M73" s="56">
        <f t="shared" si="5"/>
        <v>98.445595852342947</v>
      </c>
      <c r="N73" s="46"/>
      <c r="O73" s="48"/>
      <c r="P73" s="49"/>
      <c r="Q73" s="49"/>
      <c r="R73" s="50"/>
      <c r="S73" s="50"/>
    </row>
    <row r="74" spans="1:19" s="35" customFormat="1" ht="12.75">
      <c r="A74" s="129"/>
      <c r="B74" s="129"/>
      <c r="C74" s="129"/>
      <c r="D74" s="129" t="s">
        <v>405</v>
      </c>
      <c r="E74" s="128"/>
      <c r="F74" s="128"/>
      <c r="G74" s="133">
        <f>SUM(G75:G76)</f>
        <v>149.70274800000001</v>
      </c>
      <c r="H74" s="133">
        <f>SUM(H75:H76)</f>
        <v>88.279186559999999</v>
      </c>
      <c r="I74" s="133">
        <f>SUM(I75:I76)</f>
        <v>16.340071000000002</v>
      </c>
      <c r="J74" s="133">
        <f>SUM(J75:J76)</f>
        <v>12.915279999999999</v>
      </c>
      <c r="K74" s="71"/>
      <c r="L74" s="45">
        <f t="shared" si="4"/>
        <v>14.630039654049117</v>
      </c>
      <c r="M74" s="45">
        <f t="shared" si="5"/>
        <v>79.040537828752377</v>
      </c>
      <c r="N74" s="46"/>
      <c r="O74" s="48"/>
      <c r="P74" s="49"/>
      <c r="Q74" s="49"/>
      <c r="R74" s="50"/>
      <c r="S74" s="50"/>
    </row>
    <row r="75" spans="1:19" s="35" customFormat="1" ht="12.75">
      <c r="A75" s="126"/>
      <c r="B75" s="126"/>
      <c r="C75" s="126"/>
      <c r="D75" s="126"/>
      <c r="E75" s="125" t="s">
        <v>515</v>
      </c>
      <c r="F75" s="125"/>
      <c r="G75" s="124">
        <v>129.076537</v>
      </c>
      <c r="H75" s="124">
        <v>74.106791560000005</v>
      </c>
      <c r="I75" s="124">
        <v>4.9006150000000002</v>
      </c>
      <c r="J75" s="124">
        <v>3.0362800000000001</v>
      </c>
      <c r="K75" s="71"/>
      <c r="L75" s="56">
        <f t="shared" ref="L75:L106" si="6">IFERROR(+J75/H75*100,"n.a")</f>
        <v>4.0971683378596939</v>
      </c>
      <c r="M75" s="56">
        <f t="shared" ref="M75:M106" si="7">IFERROR(+J75/I75*100,"n.a.")</f>
        <v>61.95712170819376</v>
      </c>
      <c r="N75" s="46"/>
      <c r="O75" s="48"/>
      <c r="P75" s="49"/>
      <c r="Q75" s="49"/>
      <c r="R75" s="50"/>
      <c r="S75" s="50"/>
    </row>
    <row r="76" spans="1:19" s="35" customFormat="1" ht="12.75">
      <c r="A76" s="126"/>
      <c r="B76" s="126"/>
      <c r="C76" s="126"/>
      <c r="D76" s="126"/>
      <c r="E76" s="125" t="s">
        <v>514</v>
      </c>
      <c r="F76" s="125"/>
      <c r="G76" s="139">
        <v>20.626211000000001</v>
      </c>
      <c r="H76" s="139">
        <v>14.172395</v>
      </c>
      <c r="I76" s="139">
        <v>11.439456</v>
      </c>
      <c r="J76" s="139">
        <v>9.8789999999999996</v>
      </c>
      <c r="K76" s="71"/>
      <c r="L76" s="56">
        <f t="shared" si="6"/>
        <v>69.705931848498437</v>
      </c>
      <c r="M76" s="56">
        <f t="shared" si="7"/>
        <v>86.359001686793491</v>
      </c>
      <c r="N76" s="46"/>
      <c r="O76" s="48"/>
      <c r="P76" s="49"/>
      <c r="Q76" s="49"/>
      <c r="R76" s="50"/>
      <c r="S76" s="50"/>
    </row>
    <row r="77" spans="1:19" s="35" customFormat="1" ht="12.75">
      <c r="A77" s="129"/>
      <c r="B77" s="129"/>
      <c r="C77" s="129" t="s">
        <v>473</v>
      </c>
      <c r="D77" s="129"/>
      <c r="E77" s="128"/>
      <c r="F77" s="128"/>
      <c r="G77" s="133">
        <f>+G78+G79</f>
        <v>3695.2908324</v>
      </c>
      <c r="H77" s="133">
        <f>+H78+H79</f>
        <v>3478.7774990000012</v>
      </c>
      <c r="I77" s="133">
        <f>+I78+I79</f>
        <v>1970.8770706149994</v>
      </c>
      <c r="J77" s="133">
        <f>+J78+J79</f>
        <v>1828.2683670339998</v>
      </c>
      <c r="K77" s="71"/>
      <c r="L77" s="45">
        <f t="shared" si="6"/>
        <v>52.554909520932235</v>
      </c>
      <c r="M77" s="45">
        <f t="shared" si="7"/>
        <v>92.764200989131211</v>
      </c>
      <c r="N77" s="46"/>
      <c r="O77" s="48"/>
      <c r="P77" s="49"/>
      <c r="Q77" s="49"/>
      <c r="R77" s="50"/>
      <c r="S77" s="50"/>
    </row>
    <row r="78" spans="1:19" s="35" customFormat="1" ht="12.75">
      <c r="A78" s="126"/>
      <c r="B78" s="126"/>
      <c r="C78" s="126"/>
      <c r="D78" s="129" t="s">
        <v>513</v>
      </c>
      <c r="E78" s="125"/>
      <c r="F78" s="125"/>
      <c r="G78" s="127">
        <v>2496.5130879000003</v>
      </c>
      <c r="H78" s="127">
        <v>2446.0754083840006</v>
      </c>
      <c r="I78" s="127">
        <v>1374.8306032399994</v>
      </c>
      <c r="J78" s="127">
        <v>1315.2218097899997</v>
      </c>
      <c r="K78" s="71"/>
      <c r="L78" s="45">
        <f t="shared" si="6"/>
        <v>53.768653463504656</v>
      </c>
      <c r="M78" s="45">
        <f t="shared" si="7"/>
        <v>95.664280871438095</v>
      </c>
      <c r="N78" s="46"/>
      <c r="O78" s="48"/>
      <c r="P78" s="49"/>
      <c r="Q78" s="49"/>
      <c r="R78" s="50"/>
      <c r="S78" s="50"/>
    </row>
    <row r="79" spans="1:19" s="35" customFormat="1" ht="12.75">
      <c r="A79" s="129"/>
      <c r="B79" s="129"/>
      <c r="C79" s="129"/>
      <c r="D79" s="129" t="s">
        <v>512</v>
      </c>
      <c r="E79" s="128"/>
      <c r="F79" s="128"/>
      <c r="G79" s="127">
        <f>SUM(G80:G82)</f>
        <v>1198.7777444999999</v>
      </c>
      <c r="H79" s="127">
        <f>SUM(H80:H82)</f>
        <v>1032.7020906160005</v>
      </c>
      <c r="I79" s="127">
        <f>SUM(I80:I82)</f>
        <v>596.04646737500002</v>
      </c>
      <c r="J79" s="127">
        <f>SUM(J80:J82)</f>
        <v>513.04655724399993</v>
      </c>
      <c r="K79" s="71"/>
      <c r="L79" s="45">
        <f t="shared" si="6"/>
        <v>49.680015360283697</v>
      </c>
      <c r="M79" s="45">
        <f t="shared" si="7"/>
        <v>86.074926255912004</v>
      </c>
      <c r="N79" s="46"/>
      <c r="O79" s="48"/>
      <c r="P79" s="49"/>
      <c r="Q79" s="49"/>
      <c r="R79" s="50"/>
      <c r="S79" s="50"/>
    </row>
    <row r="80" spans="1:19" s="35" customFormat="1" ht="12.75">
      <c r="A80" s="126"/>
      <c r="B80" s="126"/>
      <c r="C80" s="125"/>
      <c r="D80" s="125"/>
      <c r="E80" s="125" t="s">
        <v>511</v>
      </c>
      <c r="F80" s="125"/>
      <c r="G80" s="132">
        <v>181.27632700000001</v>
      </c>
      <c r="H80" s="132">
        <v>181.27632700000001</v>
      </c>
      <c r="I80" s="132">
        <v>167.02367346</v>
      </c>
      <c r="J80" s="132">
        <v>142.02367346</v>
      </c>
      <c r="K80" s="71"/>
      <c r="L80" s="56">
        <f t="shared" si="6"/>
        <v>78.34650878600381</v>
      </c>
      <c r="M80" s="56">
        <f t="shared" si="7"/>
        <v>85.032061933431748</v>
      </c>
      <c r="N80" s="46"/>
      <c r="O80" s="48"/>
      <c r="P80" s="49"/>
      <c r="Q80" s="49"/>
      <c r="R80" s="50"/>
      <c r="S80" s="50"/>
    </row>
    <row r="81" spans="1:19" s="35" customFormat="1" ht="36" customHeight="1">
      <c r="A81" s="126"/>
      <c r="B81" s="126"/>
      <c r="C81" s="126"/>
      <c r="D81" s="126"/>
      <c r="E81" s="125" t="s">
        <v>510</v>
      </c>
      <c r="F81" s="125"/>
      <c r="G81" s="137">
        <v>218.35419750000003</v>
      </c>
      <c r="H81" s="137">
        <v>213.32031603599998</v>
      </c>
      <c r="I81" s="137">
        <v>116.03991046500002</v>
      </c>
      <c r="J81" s="137">
        <v>99.794673173999982</v>
      </c>
      <c r="K81" s="71"/>
      <c r="L81" s="56">
        <f t="shared" si="6"/>
        <v>46.7816075976367</v>
      </c>
      <c r="M81" s="56">
        <f t="shared" si="7"/>
        <v>86.000301770398266</v>
      </c>
      <c r="N81" s="46"/>
      <c r="O81" s="48"/>
      <c r="P81" s="49"/>
      <c r="Q81" s="49"/>
      <c r="R81" s="50"/>
      <c r="S81" s="50"/>
    </row>
    <row r="82" spans="1:19" s="35" customFormat="1" ht="31.5" customHeight="1">
      <c r="A82" s="126"/>
      <c r="B82" s="126"/>
      <c r="C82" s="126"/>
      <c r="D82" s="126"/>
      <c r="E82" s="125" t="s">
        <v>509</v>
      </c>
      <c r="F82" s="125"/>
      <c r="G82" s="137">
        <v>799.14721999999995</v>
      </c>
      <c r="H82" s="137">
        <v>638.1054475800006</v>
      </c>
      <c r="I82" s="137">
        <v>312.98288345000009</v>
      </c>
      <c r="J82" s="137">
        <v>271.22821060999996</v>
      </c>
      <c r="K82" s="71"/>
      <c r="L82" s="56">
        <f t="shared" si="6"/>
        <v>42.505233521924374</v>
      </c>
      <c r="M82" s="56">
        <f t="shared" si="7"/>
        <v>86.659119380670376</v>
      </c>
      <c r="N82" s="46"/>
      <c r="O82" s="48"/>
      <c r="P82" s="49"/>
      <c r="Q82" s="49"/>
      <c r="R82" s="50"/>
      <c r="S82" s="50"/>
    </row>
    <row r="83" spans="1:19" s="35" customFormat="1" ht="12.75">
      <c r="A83" s="135" t="s">
        <v>508</v>
      </c>
      <c r="B83" s="135"/>
      <c r="C83" s="135"/>
      <c r="D83" s="135"/>
      <c r="E83" s="135"/>
      <c r="F83" s="135"/>
      <c r="G83" s="134">
        <f>+G84</f>
        <v>50458.09278073546</v>
      </c>
      <c r="H83" s="134">
        <f>+H84</f>
        <v>50458.172447216319</v>
      </c>
      <c r="I83" s="134">
        <f>+I84</f>
        <v>27809.159932960833</v>
      </c>
      <c r="J83" s="134">
        <f>+J84</f>
        <v>19940.866394386197</v>
      </c>
      <c r="K83" s="71"/>
      <c r="L83" s="45">
        <f t="shared" si="6"/>
        <v>39.519596979549938</v>
      </c>
      <c r="M83" s="45">
        <f t="shared" si="7"/>
        <v>71.706108499707923</v>
      </c>
      <c r="N83" s="46"/>
      <c r="O83" s="48"/>
      <c r="P83" s="49"/>
      <c r="Q83" s="49"/>
      <c r="R83" s="50"/>
      <c r="S83" s="50"/>
    </row>
    <row r="84" spans="1:19" s="35" customFormat="1" ht="12.75">
      <c r="A84" s="129"/>
      <c r="B84" s="129" t="s">
        <v>507</v>
      </c>
      <c r="C84" s="129"/>
      <c r="D84" s="129"/>
      <c r="E84" s="128"/>
      <c r="F84" s="128"/>
      <c r="G84" s="136">
        <f>+G85+G91</f>
        <v>50458.09278073546</v>
      </c>
      <c r="H84" s="136">
        <f>+H85+H91</f>
        <v>50458.172447216319</v>
      </c>
      <c r="I84" s="136">
        <f>+I85+I91</f>
        <v>27809.159932960833</v>
      </c>
      <c r="J84" s="136">
        <f>+J85+J91</f>
        <v>19940.866394386197</v>
      </c>
      <c r="K84" s="71"/>
      <c r="L84" s="45">
        <f t="shared" si="6"/>
        <v>39.519596979549938</v>
      </c>
      <c r="M84" s="45">
        <f t="shared" si="7"/>
        <v>71.706108499707923</v>
      </c>
      <c r="N84" s="46"/>
      <c r="O84" s="48"/>
      <c r="P84" s="49"/>
      <c r="Q84" s="49"/>
      <c r="R84" s="50"/>
      <c r="S84" s="50"/>
    </row>
    <row r="85" spans="1:19" s="35" customFormat="1" ht="12.75">
      <c r="A85" s="129"/>
      <c r="B85" s="129"/>
      <c r="C85" s="129" t="s">
        <v>452</v>
      </c>
      <c r="D85" s="129"/>
      <c r="E85" s="128"/>
      <c r="F85" s="128"/>
      <c r="G85" s="136">
        <f>SUM(G86:G90)</f>
        <v>6098.6561160000001</v>
      </c>
      <c r="H85" s="136">
        <f>SUM(H86:H90)</f>
        <v>6098.7357824800001</v>
      </c>
      <c r="I85" s="136">
        <f>SUM(I86:I90)</f>
        <v>3096.2312729800005</v>
      </c>
      <c r="J85" s="136">
        <f>SUM(J86:J90)</f>
        <v>2943.9401837099995</v>
      </c>
      <c r="K85" s="71"/>
      <c r="L85" s="45">
        <f t="shared" si="6"/>
        <v>48.271318658649456</v>
      </c>
      <c r="M85" s="45">
        <f t="shared" si="7"/>
        <v>95.081404590186608</v>
      </c>
      <c r="N85" s="46"/>
      <c r="O85" s="48"/>
      <c r="P85" s="49"/>
      <c r="Q85" s="49"/>
      <c r="R85" s="50"/>
      <c r="S85" s="50"/>
    </row>
    <row r="86" spans="1:19" s="35" customFormat="1" ht="12.75">
      <c r="A86" s="126"/>
      <c r="B86" s="126"/>
      <c r="C86" s="126"/>
      <c r="D86" s="126" t="s">
        <v>245</v>
      </c>
      <c r="E86" s="125"/>
      <c r="F86" s="125"/>
      <c r="G86" s="137">
        <v>1361.1427859999999</v>
      </c>
      <c r="H86" s="137">
        <v>1360.9017995199999</v>
      </c>
      <c r="I86" s="137">
        <v>783.30392302000007</v>
      </c>
      <c r="J86" s="137">
        <v>743.60273226999982</v>
      </c>
      <c r="K86" s="71"/>
      <c r="L86" s="56">
        <f t="shared" si="6"/>
        <v>54.64044007673985</v>
      </c>
      <c r="M86" s="56">
        <f t="shared" si="7"/>
        <v>94.931572588461748</v>
      </c>
      <c r="N86" s="46"/>
      <c r="O86" s="48"/>
      <c r="P86" s="49"/>
      <c r="Q86" s="49"/>
      <c r="R86" s="50"/>
      <c r="S86" s="50"/>
    </row>
    <row r="87" spans="1:19" s="35" customFormat="1" ht="12.75">
      <c r="A87" s="126"/>
      <c r="B87" s="126"/>
      <c r="C87" s="126"/>
      <c r="D87" s="126" t="s">
        <v>506</v>
      </c>
      <c r="E87" s="125"/>
      <c r="F87" s="125"/>
      <c r="G87" s="132">
        <v>110.200884</v>
      </c>
      <c r="H87" s="132">
        <v>110.52153695999999</v>
      </c>
      <c r="I87" s="132">
        <v>56.165798960000004</v>
      </c>
      <c r="J87" s="132">
        <v>29.884887210000002</v>
      </c>
      <c r="K87" s="71"/>
      <c r="L87" s="56">
        <f t="shared" si="6"/>
        <v>27.039876599631395</v>
      </c>
      <c r="M87" s="56">
        <f t="shared" si="7"/>
        <v>53.208336324536809</v>
      </c>
      <c r="N87" s="46"/>
      <c r="O87" s="48"/>
      <c r="P87" s="49"/>
      <c r="Q87" s="49"/>
      <c r="R87" s="50"/>
      <c r="S87" s="50"/>
    </row>
    <row r="88" spans="1:19" s="35" customFormat="1" ht="12.75">
      <c r="A88" s="126"/>
      <c r="B88" s="126"/>
      <c r="C88" s="126"/>
      <c r="D88" s="126" t="s">
        <v>505</v>
      </c>
      <c r="E88" s="125"/>
      <c r="F88" s="125"/>
      <c r="G88" s="132">
        <v>1288.708374</v>
      </c>
      <c r="H88" s="132">
        <v>1288.708374</v>
      </c>
      <c r="I88" s="132">
        <v>637.92226900000003</v>
      </c>
      <c r="J88" s="132">
        <v>630.25597580999965</v>
      </c>
      <c r="K88" s="71"/>
      <c r="L88" s="56">
        <f t="shared" si="6"/>
        <v>48.906020052757079</v>
      </c>
      <c r="M88" s="56">
        <f t="shared" si="7"/>
        <v>98.798240230425264</v>
      </c>
      <c r="N88" s="46"/>
      <c r="O88" s="48"/>
      <c r="P88" s="49"/>
      <c r="Q88" s="49"/>
      <c r="R88" s="50"/>
      <c r="S88" s="50"/>
    </row>
    <row r="89" spans="1:19" s="35" customFormat="1" ht="12.75">
      <c r="A89" s="126"/>
      <c r="B89" s="126"/>
      <c r="C89" s="126"/>
      <c r="D89" s="126" t="s">
        <v>504</v>
      </c>
      <c r="E89" s="125"/>
      <c r="F89" s="125"/>
      <c r="G89" s="137">
        <v>516.54582600000003</v>
      </c>
      <c r="H89" s="137">
        <v>516.54582600000003</v>
      </c>
      <c r="I89" s="137">
        <v>267.80001600000003</v>
      </c>
      <c r="J89" s="137">
        <v>228.47081842000009</v>
      </c>
      <c r="K89" s="71"/>
      <c r="L89" s="56">
        <f t="shared" si="6"/>
        <v>44.230503262260427</v>
      </c>
      <c r="M89" s="56">
        <f t="shared" si="7"/>
        <v>85.313967427096813</v>
      </c>
      <c r="N89" s="46"/>
      <c r="O89" s="48"/>
      <c r="P89" s="49"/>
      <c r="Q89" s="49"/>
      <c r="R89" s="50"/>
      <c r="S89" s="50"/>
    </row>
    <row r="90" spans="1:19" s="35" customFormat="1" ht="12.75">
      <c r="A90" s="126"/>
      <c r="B90" s="126"/>
      <c r="C90" s="126"/>
      <c r="D90" s="126" t="s">
        <v>246</v>
      </c>
      <c r="E90" s="125"/>
      <c r="F90" s="125"/>
      <c r="G90" s="137">
        <v>2822.0582460000001</v>
      </c>
      <c r="H90" s="137">
        <v>2822.0582460000001</v>
      </c>
      <c r="I90" s="137">
        <v>1351.039266</v>
      </c>
      <c r="J90" s="137">
        <v>1311.72577</v>
      </c>
      <c r="K90" s="71"/>
      <c r="L90" s="56">
        <f t="shared" si="6"/>
        <v>46.481172805672841</v>
      </c>
      <c r="M90" s="56">
        <f t="shared" si="7"/>
        <v>97.090129281261028</v>
      </c>
      <c r="N90" s="46"/>
      <c r="O90" s="48"/>
      <c r="P90" s="49"/>
      <c r="Q90" s="49"/>
      <c r="R90" s="50"/>
      <c r="S90" s="50"/>
    </row>
    <row r="91" spans="1:19" s="35" customFormat="1" ht="12.75">
      <c r="A91" s="129"/>
      <c r="B91" s="129"/>
      <c r="C91" s="129" t="s">
        <v>503</v>
      </c>
      <c r="D91" s="129"/>
      <c r="E91" s="128"/>
      <c r="F91" s="128"/>
      <c r="G91" s="136">
        <f>SUM(G92:G95)</f>
        <v>44359.436664735462</v>
      </c>
      <c r="H91" s="136">
        <f>SUM(H92:H95)</f>
        <v>44359.43666473632</v>
      </c>
      <c r="I91" s="136">
        <f>SUM(I92:I95)</f>
        <v>24712.928659980833</v>
      </c>
      <c r="J91" s="136">
        <f>SUM(J92:J95)</f>
        <v>16996.926210676196</v>
      </c>
      <c r="K91" s="71"/>
      <c r="L91" s="45">
        <f t="shared" si="6"/>
        <v>38.316370740090932</v>
      </c>
      <c r="M91" s="45">
        <f t="shared" si="7"/>
        <v>68.7774664206447</v>
      </c>
      <c r="N91" s="46"/>
      <c r="O91" s="48"/>
      <c r="P91" s="49"/>
      <c r="Q91" s="49"/>
      <c r="R91" s="50"/>
      <c r="S91" s="50"/>
    </row>
    <row r="92" spans="1:19" s="35" customFormat="1" ht="117.75" customHeight="1">
      <c r="A92" s="126"/>
      <c r="B92" s="126"/>
      <c r="C92" s="126"/>
      <c r="D92" s="126" t="s">
        <v>502</v>
      </c>
      <c r="E92" s="125"/>
      <c r="F92" s="125"/>
      <c r="G92" s="137">
        <v>8549.317122416167</v>
      </c>
      <c r="H92" s="137">
        <v>8456.9693124867281</v>
      </c>
      <c r="I92" s="137">
        <v>5055.3936716646185</v>
      </c>
      <c r="J92" s="137">
        <v>5049.8341360719269</v>
      </c>
      <c r="K92" s="71"/>
      <c r="L92" s="56">
        <f t="shared" si="6"/>
        <v>59.712101930130444</v>
      </c>
      <c r="M92" s="56">
        <f t="shared" si="7"/>
        <v>99.890027642676912</v>
      </c>
      <c r="N92" s="46"/>
      <c r="O92" s="48"/>
      <c r="P92" s="49"/>
      <c r="Q92" s="49"/>
      <c r="R92" s="50"/>
      <c r="S92" s="50"/>
    </row>
    <row r="93" spans="1:19" s="35" customFormat="1" ht="12.75">
      <c r="A93" s="126"/>
      <c r="B93" s="126"/>
      <c r="C93" s="126"/>
      <c r="D93" s="126" t="s">
        <v>501</v>
      </c>
      <c r="E93" s="125"/>
      <c r="F93" s="125"/>
      <c r="G93" s="132">
        <v>9170.6922977798204</v>
      </c>
      <c r="H93" s="132">
        <v>9262.3181866126615</v>
      </c>
      <c r="I93" s="132">
        <v>3402.5455427103448</v>
      </c>
      <c r="J93" s="132">
        <v>3385.2040088512822</v>
      </c>
      <c r="K93" s="71"/>
      <c r="L93" s="56">
        <f t="shared" si="6"/>
        <v>36.548129103836061</v>
      </c>
      <c r="M93" s="56">
        <f t="shared" si="7"/>
        <v>99.490336465996307</v>
      </c>
      <c r="N93" s="46"/>
      <c r="O93" s="48"/>
      <c r="P93" s="49"/>
      <c r="Q93" s="49"/>
      <c r="R93" s="50"/>
      <c r="S93" s="50"/>
    </row>
    <row r="94" spans="1:19" s="35" customFormat="1" ht="12.75">
      <c r="A94" s="126"/>
      <c r="B94" s="126"/>
      <c r="C94" s="126"/>
      <c r="D94" s="126" t="s">
        <v>500</v>
      </c>
      <c r="E94" s="125"/>
      <c r="F94" s="125"/>
      <c r="G94" s="137">
        <v>25671.727348611217</v>
      </c>
      <c r="H94" s="137">
        <v>25671.727348611221</v>
      </c>
      <c r="I94" s="137">
        <v>15731.015717146007</v>
      </c>
      <c r="J94" s="137">
        <v>8037.9143372931294</v>
      </c>
      <c r="K94" s="71"/>
      <c r="L94" s="56">
        <f t="shared" si="6"/>
        <v>31.31037591721681</v>
      </c>
      <c r="M94" s="56">
        <f t="shared" si="7"/>
        <v>51.095965332564077</v>
      </c>
      <c r="N94" s="46"/>
      <c r="O94" s="48"/>
      <c r="P94" s="49"/>
      <c r="Q94" s="49"/>
      <c r="R94" s="50"/>
      <c r="S94" s="50"/>
    </row>
    <row r="95" spans="1:19" s="35" customFormat="1" ht="12.75">
      <c r="A95" s="126"/>
      <c r="B95" s="126"/>
      <c r="C95" s="125"/>
      <c r="D95" s="125" t="s">
        <v>219</v>
      </c>
      <c r="E95" s="125"/>
      <c r="F95" s="125"/>
      <c r="G95" s="132">
        <v>967.69989592825493</v>
      </c>
      <c r="H95" s="132">
        <v>968.42181702570781</v>
      </c>
      <c r="I95" s="132">
        <v>523.97372845986138</v>
      </c>
      <c r="J95" s="132">
        <v>523.97372845986138</v>
      </c>
      <c r="K95" s="71"/>
      <c r="L95" s="56">
        <f t="shared" si="6"/>
        <v>54.105940123192411</v>
      </c>
      <c r="M95" s="56">
        <f t="shared" si="7"/>
        <v>100</v>
      </c>
      <c r="N95" s="46"/>
      <c r="O95" s="48"/>
      <c r="P95" s="49"/>
      <c r="Q95" s="49"/>
      <c r="R95" s="50"/>
      <c r="S95" s="50"/>
    </row>
    <row r="96" spans="1:19" s="35" customFormat="1" ht="12.75">
      <c r="A96" s="135" t="s">
        <v>499</v>
      </c>
      <c r="B96" s="135"/>
      <c r="C96" s="135"/>
      <c r="D96" s="135"/>
      <c r="E96" s="135"/>
      <c r="F96" s="135"/>
      <c r="G96" s="134">
        <f t="shared" ref="G96:J98" si="8">+G97</f>
        <v>35</v>
      </c>
      <c r="H96" s="134">
        <f t="shared" si="8"/>
        <v>35</v>
      </c>
      <c r="I96" s="134">
        <f t="shared" si="8"/>
        <v>26.190972420000001</v>
      </c>
      <c r="J96" s="134">
        <f t="shared" si="8"/>
        <v>26.190972420000001</v>
      </c>
      <c r="K96" s="71"/>
      <c r="L96" s="45">
        <f t="shared" si="6"/>
        <v>74.831349771428577</v>
      </c>
      <c r="M96" s="45">
        <f t="shared" si="7"/>
        <v>100</v>
      </c>
      <c r="N96" s="46"/>
      <c r="O96" s="48"/>
      <c r="P96" s="49"/>
      <c r="Q96" s="49"/>
      <c r="R96" s="50"/>
      <c r="S96" s="50"/>
    </row>
    <row r="97" spans="1:19" s="35" customFormat="1" ht="12.75">
      <c r="A97" s="129"/>
      <c r="B97" s="129" t="s">
        <v>498</v>
      </c>
      <c r="C97" s="129"/>
      <c r="D97" s="129"/>
      <c r="E97" s="128"/>
      <c r="F97" s="128"/>
      <c r="G97" s="127">
        <f t="shared" si="8"/>
        <v>35</v>
      </c>
      <c r="H97" s="127">
        <f t="shared" si="8"/>
        <v>35</v>
      </c>
      <c r="I97" s="127">
        <f t="shared" si="8"/>
        <v>26.190972420000001</v>
      </c>
      <c r="J97" s="127">
        <f t="shared" si="8"/>
        <v>26.190972420000001</v>
      </c>
      <c r="K97" s="71"/>
      <c r="L97" s="45">
        <f t="shared" si="6"/>
        <v>74.831349771428577</v>
      </c>
      <c r="M97" s="45">
        <f t="shared" si="7"/>
        <v>100</v>
      </c>
      <c r="N97" s="46"/>
      <c r="O97" s="48"/>
      <c r="P97" s="49"/>
      <c r="Q97" s="49"/>
      <c r="R97" s="50"/>
      <c r="S97" s="50"/>
    </row>
    <row r="98" spans="1:19" s="35" customFormat="1" ht="12.75">
      <c r="A98" s="129"/>
      <c r="B98" s="129"/>
      <c r="C98" s="129" t="s">
        <v>327</v>
      </c>
      <c r="D98" s="129"/>
      <c r="E98" s="128"/>
      <c r="F98" s="128"/>
      <c r="G98" s="136">
        <f t="shared" si="8"/>
        <v>35</v>
      </c>
      <c r="H98" s="136">
        <f t="shared" si="8"/>
        <v>35</v>
      </c>
      <c r="I98" s="136">
        <f t="shared" si="8"/>
        <v>26.190972420000001</v>
      </c>
      <c r="J98" s="136">
        <f t="shared" si="8"/>
        <v>26.190972420000001</v>
      </c>
      <c r="K98" s="71"/>
      <c r="L98" s="45">
        <f t="shared" si="6"/>
        <v>74.831349771428577</v>
      </c>
      <c r="M98" s="45">
        <f t="shared" si="7"/>
        <v>100</v>
      </c>
      <c r="N98" s="46"/>
      <c r="O98" s="48"/>
      <c r="P98" s="49"/>
      <c r="Q98" s="49"/>
      <c r="R98" s="50"/>
      <c r="S98" s="50"/>
    </row>
    <row r="99" spans="1:19" s="35" customFormat="1" ht="12.75">
      <c r="A99" s="126"/>
      <c r="B99" s="126"/>
      <c r="C99" s="126"/>
      <c r="D99" s="126" t="s">
        <v>497</v>
      </c>
      <c r="E99" s="125"/>
      <c r="F99" s="125"/>
      <c r="G99" s="137">
        <v>35</v>
      </c>
      <c r="H99" s="137">
        <v>35</v>
      </c>
      <c r="I99" s="137">
        <v>26.190972420000001</v>
      </c>
      <c r="J99" s="137">
        <v>26.190972420000001</v>
      </c>
      <c r="K99" s="71"/>
      <c r="L99" s="56">
        <f t="shared" si="6"/>
        <v>74.831349771428577</v>
      </c>
      <c r="M99" s="56">
        <f t="shared" si="7"/>
        <v>100</v>
      </c>
      <c r="N99" s="46"/>
      <c r="O99" s="48"/>
      <c r="P99" s="49"/>
      <c r="Q99" s="49"/>
      <c r="R99" s="50"/>
      <c r="S99" s="50"/>
    </row>
    <row r="100" spans="1:19" s="35" customFormat="1" ht="12.75">
      <c r="A100" s="135" t="s">
        <v>496</v>
      </c>
      <c r="B100" s="135"/>
      <c r="C100" s="135"/>
      <c r="D100" s="135"/>
      <c r="E100" s="135"/>
      <c r="F100" s="135"/>
      <c r="G100" s="134">
        <f>+G101+G115+G124+G127</f>
        <v>124526.51284039985</v>
      </c>
      <c r="H100" s="134">
        <f>+H101+H115+H124+H127</f>
        <v>122070.57717986779</v>
      </c>
      <c r="I100" s="134">
        <f>+I101+I115+I124+I127</f>
        <v>63321.284693421148</v>
      </c>
      <c r="J100" s="134">
        <f>+J101+J115+J124+J127</f>
        <v>55279.115670173691</v>
      </c>
      <c r="K100" s="71"/>
      <c r="L100" s="45">
        <f t="shared" si="6"/>
        <v>45.284553368434857</v>
      </c>
      <c r="M100" s="45">
        <f t="shared" si="7"/>
        <v>87.299422205053574</v>
      </c>
      <c r="N100" s="46"/>
      <c r="O100" s="48"/>
      <c r="P100" s="49"/>
      <c r="Q100" s="49"/>
      <c r="R100" s="50"/>
      <c r="S100" s="50"/>
    </row>
    <row r="101" spans="1:19" s="35" customFormat="1" ht="12.75">
      <c r="A101" s="129"/>
      <c r="B101" s="129" t="s">
        <v>495</v>
      </c>
      <c r="C101" s="129"/>
      <c r="D101" s="129"/>
      <c r="E101" s="128"/>
      <c r="F101" s="128"/>
      <c r="G101" s="127">
        <f>+G102+G113+G104+G107</f>
        <v>107811.03338160552</v>
      </c>
      <c r="H101" s="127">
        <f>+H102+H113+H104+H107</f>
        <v>111552.31584136924</v>
      </c>
      <c r="I101" s="127">
        <f>+I102+I113+I104+I107</f>
        <v>55304.098085858655</v>
      </c>
      <c r="J101" s="127">
        <f>+J102+J113+J104+J107</f>
        <v>49966.8241414156</v>
      </c>
      <c r="K101" s="71"/>
      <c r="L101" s="45">
        <f t="shared" si="6"/>
        <v>44.792278640337621</v>
      </c>
      <c r="M101" s="45">
        <f t="shared" si="7"/>
        <v>90.349225230728777</v>
      </c>
      <c r="N101" s="46"/>
      <c r="O101" s="48"/>
      <c r="P101" s="49"/>
      <c r="Q101" s="49"/>
      <c r="R101" s="50"/>
      <c r="S101" s="50"/>
    </row>
    <row r="102" spans="1:19" s="35" customFormat="1" ht="12.75">
      <c r="A102" s="129"/>
      <c r="B102" s="129"/>
      <c r="C102" s="128" t="s">
        <v>494</v>
      </c>
      <c r="D102" s="128"/>
      <c r="E102" s="128"/>
      <c r="F102" s="128"/>
      <c r="G102" s="127">
        <f>+G103</f>
        <v>75</v>
      </c>
      <c r="H102" s="127">
        <f>+H103</f>
        <v>56.25</v>
      </c>
      <c r="I102" s="127">
        <f>+I103</f>
        <v>37.5</v>
      </c>
      <c r="J102" s="127">
        <f>+J103</f>
        <v>36.972803169999999</v>
      </c>
      <c r="K102" s="71"/>
      <c r="L102" s="45">
        <f t="shared" si="6"/>
        <v>65.729427857777779</v>
      </c>
      <c r="M102" s="45">
        <f t="shared" si="7"/>
        <v>98.594141786666668</v>
      </c>
      <c r="N102" s="46"/>
      <c r="O102" s="48"/>
      <c r="P102" s="49"/>
      <c r="Q102" s="49"/>
      <c r="R102" s="50"/>
      <c r="S102" s="50"/>
    </row>
    <row r="103" spans="1:19" s="35" customFormat="1" ht="12.75">
      <c r="A103" s="126"/>
      <c r="B103" s="126"/>
      <c r="C103" s="126"/>
      <c r="D103" s="126" t="s">
        <v>492</v>
      </c>
      <c r="E103" s="125"/>
      <c r="F103" s="125"/>
      <c r="G103" s="137">
        <v>75</v>
      </c>
      <c r="H103" s="137">
        <v>56.25</v>
      </c>
      <c r="I103" s="137">
        <v>37.5</v>
      </c>
      <c r="J103" s="137">
        <v>36.972803169999999</v>
      </c>
      <c r="K103" s="71"/>
      <c r="L103" s="56">
        <f t="shared" si="6"/>
        <v>65.729427857777779</v>
      </c>
      <c r="M103" s="56">
        <f t="shared" si="7"/>
        <v>98.594141786666668</v>
      </c>
      <c r="N103" s="46"/>
      <c r="O103" s="48"/>
      <c r="P103" s="49"/>
      <c r="Q103" s="49"/>
      <c r="R103" s="50"/>
      <c r="S103" s="50"/>
    </row>
    <row r="104" spans="1:19" s="35" customFormat="1" ht="12.75">
      <c r="A104" s="129"/>
      <c r="B104" s="129"/>
      <c r="C104" s="129" t="s">
        <v>323</v>
      </c>
      <c r="D104" s="129"/>
      <c r="E104" s="128"/>
      <c r="F104" s="128"/>
      <c r="G104" s="136">
        <f>+G105</f>
        <v>8000</v>
      </c>
      <c r="H104" s="136">
        <f>+H105</f>
        <v>7822.6319242399995</v>
      </c>
      <c r="I104" s="136">
        <f>+I105</f>
        <v>3722.8718372100002</v>
      </c>
      <c r="J104" s="136">
        <f>+J105</f>
        <v>1478.6594754</v>
      </c>
      <c r="K104" s="71"/>
      <c r="L104" s="45">
        <f t="shared" si="6"/>
        <v>18.902327115993735</v>
      </c>
      <c r="M104" s="45">
        <f t="shared" si="7"/>
        <v>39.718248171232752</v>
      </c>
      <c r="N104" s="46"/>
      <c r="O104" s="48"/>
      <c r="P104" s="49"/>
      <c r="Q104" s="49"/>
      <c r="R104" s="50"/>
      <c r="S104" s="50"/>
    </row>
    <row r="105" spans="1:19" s="35" customFormat="1" ht="12.75">
      <c r="A105" s="129"/>
      <c r="B105" s="129"/>
      <c r="C105" s="129"/>
      <c r="D105" s="129" t="s">
        <v>491</v>
      </c>
      <c r="E105" s="128"/>
      <c r="F105" s="128"/>
      <c r="G105" s="136">
        <f>SUM(G106:G106)</f>
        <v>8000</v>
      </c>
      <c r="H105" s="136">
        <f>SUM(H106:H106)</f>
        <v>7822.6319242399995</v>
      </c>
      <c r="I105" s="136">
        <f>SUM(I106:I106)</f>
        <v>3722.8718372100002</v>
      </c>
      <c r="J105" s="136">
        <f>SUM(J106:J106)</f>
        <v>1478.6594754</v>
      </c>
      <c r="K105" s="71"/>
      <c r="L105" s="45">
        <f t="shared" si="6"/>
        <v>18.902327115993735</v>
      </c>
      <c r="M105" s="45">
        <f t="shared" si="7"/>
        <v>39.718248171232752</v>
      </c>
      <c r="N105" s="46"/>
      <c r="O105" s="48"/>
      <c r="P105" s="49"/>
      <c r="Q105" s="49"/>
      <c r="R105" s="50"/>
      <c r="S105" s="50"/>
    </row>
    <row r="106" spans="1:19" s="35" customFormat="1" ht="12.75">
      <c r="A106" s="126"/>
      <c r="B106" s="126"/>
      <c r="C106" s="126"/>
      <c r="D106" s="126"/>
      <c r="E106" s="125" t="s">
        <v>493</v>
      </c>
      <c r="F106" s="125"/>
      <c r="G106" s="137">
        <v>8000</v>
      </c>
      <c r="H106" s="137">
        <v>7822.6319242399995</v>
      </c>
      <c r="I106" s="137">
        <v>3722.8718372100002</v>
      </c>
      <c r="J106" s="137">
        <v>1478.6594754</v>
      </c>
      <c r="K106" s="71"/>
      <c r="L106" s="56">
        <f t="shared" si="6"/>
        <v>18.902327115993735</v>
      </c>
      <c r="M106" s="56">
        <f t="shared" si="7"/>
        <v>39.718248171232752</v>
      </c>
      <c r="N106" s="46"/>
      <c r="O106" s="48"/>
      <c r="P106" s="49"/>
      <c r="Q106" s="49"/>
      <c r="R106" s="50"/>
      <c r="S106" s="50"/>
    </row>
    <row r="107" spans="1:19" s="35" customFormat="1" ht="12.75">
      <c r="A107" s="129"/>
      <c r="B107" s="129"/>
      <c r="C107" s="129" t="s">
        <v>319</v>
      </c>
      <c r="D107" s="129"/>
      <c r="E107" s="128"/>
      <c r="F107" s="128"/>
      <c r="G107" s="136">
        <f>+G108+G109</f>
        <v>93735.458768605517</v>
      </c>
      <c r="H107" s="136">
        <f>+H108+H109</f>
        <v>97666.167004129253</v>
      </c>
      <c r="I107" s="136">
        <f>+I108+I109</f>
        <v>49010.455250648658</v>
      </c>
      <c r="J107" s="136">
        <f>+J108+J109</f>
        <v>47273.252647975598</v>
      </c>
      <c r="K107" s="71"/>
      <c r="L107" s="45">
        <f t="shared" ref="L107:L138" si="9">IFERROR(+J107/H107*100,"n.a")</f>
        <v>48.402895391581119</v>
      </c>
      <c r="M107" s="45">
        <f t="shared" ref="M107:M138" si="10">IFERROR(+J107/I107*100,"n.a.")</f>
        <v>96.455444876427535</v>
      </c>
      <c r="N107" s="46"/>
      <c r="O107" s="48"/>
      <c r="P107" s="49"/>
      <c r="Q107" s="49"/>
      <c r="R107" s="50"/>
      <c r="S107" s="50"/>
    </row>
    <row r="108" spans="1:19" s="35" customFormat="1" ht="12.75">
      <c r="A108" s="129"/>
      <c r="B108" s="129"/>
      <c r="C108" s="129"/>
      <c r="D108" s="138" t="s">
        <v>492</v>
      </c>
      <c r="E108" s="138"/>
      <c r="F108" s="138"/>
      <c r="G108" s="136">
        <v>65.8</v>
      </c>
      <c r="H108" s="136">
        <v>48.310552353139997</v>
      </c>
      <c r="I108" s="136">
        <v>0</v>
      </c>
      <c r="J108" s="136">
        <v>0</v>
      </c>
      <c r="K108" s="71"/>
      <c r="L108" s="45">
        <f t="shared" si="9"/>
        <v>0</v>
      </c>
      <c r="M108" s="45" t="str">
        <f t="shared" si="10"/>
        <v>n.a.</v>
      </c>
      <c r="N108" s="46"/>
      <c r="O108" s="48"/>
      <c r="P108" s="49"/>
      <c r="Q108" s="49"/>
      <c r="R108" s="50"/>
      <c r="S108" s="50"/>
    </row>
    <row r="109" spans="1:19" s="35" customFormat="1" ht="12.75">
      <c r="A109" s="129"/>
      <c r="B109" s="129"/>
      <c r="C109" s="129"/>
      <c r="D109" s="138" t="s">
        <v>491</v>
      </c>
      <c r="E109" s="138"/>
      <c r="F109" s="138"/>
      <c r="G109" s="136">
        <f>SUM(G110:G112)</f>
        <v>93669.658768605514</v>
      </c>
      <c r="H109" s="136">
        <f>SUM(H110:H112)</f>
        <v>97617.856451776111</v>
      </c>
      <c r="I109" s="136">
        <f>SUM(I110:I112)</f>
        <v>49010.455250648658</v>
      </c>
      <c r="J109" s="136">
        <f>SUM(J110:J112)</f>
        <v>47273.252647975598</v>
      </c>
      <c r="K109" s="71"/>
      <c r="L109" s="45">
        <f t="shared" si="9"/>
        <v>48.426849724290868</v>
      </c>
      <c r="M109" s="45">
        <f t="shared" si="10"/>
        <v>96.455444876427535</v>
      </c>
      <c r="N109" s="46"/>
      <c r="O109" s="48"/>
      <c r="P109" s="49"/>
      <c r="Q109" s="49"/>
      <c r="R109" s="50"/>
      <c r="S109" s="50"/>
    </row>
    <row r="110" spans="1:19" s="35" customFormat="1" ht="194.25" customHeight="1">
      <c r="A110" s="126"/>
      <c r="B110" s="126"/>
      <c r="C110" s="126"/>
      <c r="D110" s="126"/>
      <c r="E110" s="125" t="s">
        <v>490</v>
      </c>
      <c r="F110" s="125"/>
      <c r="G110" s="137">
        <v>88918.499970291523</v>
      </c>
      <c r="H110" s="137">
        <v>95432.697653462121</v>
      </c>
      <c r="I110" s="137">
        <v>47669.236244030661</v>
      </c>
      <c r="J110" s="137">
        <v>47208.753666843601</v>
      </c>
      <c r="K110" s="71"/>
      <c r="L110" s="56">
        <f t="shared" si="9"/>
        <v>49.468111902557069</v>
      </c>
      <c r="M110" s="56">
        <f t="shared" si="10"/>
        <v>99.034004709390061</v>
      </c>
      <c r="N110" s="46"/>
      <c r="O110" s="48"/>
      <c r="P110" s="49"/>
      <c r="Q110" s="49"/>
      <c r="R110" s="50"/>
      <c r="S110" s="50"/>
    </row>
    <row r="111" spans="1:19" s="35" customFormat="1" ht="12.75">
      <c r="A111" s="126"/>
      <c r="B111" s="126"/>
      <c r="C111" s="126"/>
      <c r="D111" s="126"/>
      <c r="E111" s="125" t="s">
        <v>489</v>
      </c>
      <c r="F111" s="125"/>
      <c r="G111" s="137">
        <v>4649.0587982866</v>
      </c>
      <c r="H111" s="137">
        <v>2083.0587982866004</v>
      </c>
      <c r="I111" s="137">
        <v>1341.2190066179999</v>
      </c>
      <c r="J111" s="137">
        <v>64.498981131999997</v>
      </c>
      <c r="K111" s="71"/>
      <c r="L111" s="56">
        <f t="shared" si="9"/>
        <v>3.0963591227022973</v>
      </c>
      <c r="M111" s="56">
        <f t="shared" si="10"/>
        <v>4.8089820390064242</v>
      </c>
      <c r="N111" s="46"/>
      <c r="O111" s="48"/>
      <c r="P111" s="49"/>
      <c r="Q111" s="49"/>
      <c r="R111" s="50"/>
      <c r="S111" s="50"/>
    </row>
    <row r="112" spans="1:19" s="35" customFormat="1" ht="12.75">
      <c r="A112" s="126"/>
      <c r="B112" s="126"/>
      <c r="C112" s="126"/>
      <c r="D112" s="126"/>
      <c r="E112" s="125" t="s">
        <v>488</v>
      </c>
      <c r="F112" s="125"/>
      <c r="G112" s="137">
        <v>102.10000002738542</v>
      </c>
      <c r="H112" s="137">
        <v>102.10000002738542</v>
      </c>
      <c r="I112" s="137">
        <v>0</v>
      </c>
      <c r="J112" s="137">
        <v>0</v>
      </c>
      <c r="K112" s="71"/>
      <c r="L112" s="56">
        <f t="shared" si="9"/>
        <v>0</v>
      </c>
      <c r="M112" s="56" t="str">
        <f t="shared" si="10"/>
        <v>n.a.</v>
      </c>
      <c r="N112" s="46"/>
      <c r="O112" s="48"/>
      <c r="P112" s="49"/>
      <c r="Q112" s="49"/>
      <c r="R112" s="50"/>
      <c r="S112" s="50"/>
    </row>
    <row r="113" spans="1:19" s="35" customFormat="1" ht="12.75">
      <c r="A113" s="129"/>
      <c r="B113" s="129"/>
      <c r="C113" s="129" t="s">
        <v>311</v>
      </c>
      <c r="D113" s="129"/>
      <c r="E113" s="128"/>
      <c r="F113" s="128"/>
      <c r="G113" s="136">
        <f>+G114</f>
        <v>6000.5746129999998</v>
      </c>
      <c r="H113" s="136">
        <f>+H114</f>
        <v>6007.2669129999931</v>
      </c>
      <c r="I113" s="136">
        <f>+I114</f>
        <v>2533.2709979999981</v>
      </c>
      <c r="J113" s="136">
        <f>+J114</f>
        <v>1177.9392148699994</v>
      </c>
      <c r="K113" s="71"/>
      <c r="L113" s="45">
        <f t="shared" si="9"/>
        <v>19.608571284237204</v>
      </c>
      <c r="M113" s="45">
        <f t="shared" si="10"/>
        <v>46.498744737534011</v>
      </c>
      <c r="N113" s="46"/>
      <c r="O113" s="48"/>
      <c r="P113" s="49"/>
      <c r="Q113" s="49"/>
      <c r="R113" s="50"/>
      <c r="S113" s="50"/>
    </row>
    <row r="114" spans="1:19" s="35" customFormat="1" ht="12.75">
      <c r="A114" s="126"/>
      <c r="B114" s="126"/>
      <c r="C114" s="126"/>
      <c r="D114" s="126" t="s">
        <v>487</v>
      </c>
      <c r="E114" s="125"/>
      <c r="F114" s="125"/>
      <c r="G114" s="137">
        <v>6000.5746129999998</v>
      </c>
      <c r="H114" s="137">
        <v>6007.2669129999931</v>
      </c>
      <c r="I114" s="137">
        <v>2533.2709979999981</v>
      </c>
      <c r="J114" s="137">
        <v>1177.9392148699994</v>
      </c>
      <c r="K114" s="71"/>
      <c r="L114" s="56">
        <f t="shared" si="9"/>
        <v>19.608571284237204</v>
      </c>
      <c r="M114" s="56">
        <f t="shared" si="10"/>
        <v>46.498744737534011</v>
      </c>
      <c r="N114" s="46"/>
      <c r="O114" s="48"/>
      <c r="P114" s="49"/>
      <c r="Q114" s="49"/>
      <c r="R114" s="50"/>
      <c r="S114" s="50"/>
    </row>
    <row r="115" spans="1:19" s="35" customFormat="1" ht="12.75">
      <c r="A115" s="129"/>
      <c r="B115" s="129" t="s">
        <v>486</v>
      </c>
      <c r="C115" s="129"/>
      <c r="D115" s="129"/>
      <c r="E115" s="128"/>
      <c r="F115" s="128"/>
      <c r="G115" s="127">
        <f>+G116+G122</f>
        <v>14880.883326805641</v>
      </c>
      <c r="H115" s="127">
        <f>+H116+H122</f>
        <v>8684.3587564956397</v>
      </c>
      <c r="I115" s="127">
        <f>+I116+I122</f>
        <v>6204.3037370771999</v>
      </c>
      <c r="J115" s="127">
        <f>+J116+J122</f>
        <v>3499.4086682728002</v>
      </c>
      <c r="K115" s="71"/>
      <c r="L115" s="45">
        <f t="shared" si="9"/>
        <v>40.29553322696794</v>
      </c>
      <c r="M115" s="45">
        <f t="shared" si="10"/>
        <v>56.402923141241068</v>
      </c>
      <c r="N115" s="46"/>
      <c r="O115" s="48"/>
      <c r="P115" s="49"/>
      <c r="Q115" s="49"/>
      <c r="R115" s="50"/>
      <c r="S115" s="50"/>
    </row>
    <row r="116" spans="1:19" s="35" customFormat="1" ht="12.75">
      <c r="A116" s="129"/>
      <c r="B116" s="129"/>
      <c r="C116" s="129" t="s">
        <v>452</v>
      </c>
      <c r="D116" s="128"/>
      <c r="E116" s="128"/>
      <c r="F116" s="128"/>
      <c r="G116" s="127">
        <f>SUM(G117:G120)</f>
        <v>5031.2561830000013</v>
      </c>
      <c r="H116" s="127">
        <f>SUM(H117:H120)</f>
        <v>4271.1316126900001</v>
      </c>
      <c r="I116" s="127">
        <f>SUM(I117:I120)</f>
        <v>3362.7593070000003</v>
      </c>
      <c r="J116" s="127">
        <f>SUM(J117:J120)</f>
        <v>3362.7593070000003</v>
      </c>
      <c r="K116" s="71"/>
      <c r="L116" s="45">
        <f t="shared" si="9"/>
        <v>78.73228015284927</v>
      </c>
      <c r="M116" s="45">
        <f t="shared" si="10"/>
        <v>100</v>
      </c>
      <c r="N116" s="46"/>
      <c r="O116" s="48"/>
      <c r="P116" s="49"/>
      <c r="Q116" s="49"/>
      <c r="R116" s="50"/>
      <c r="S116" s="50"/>
    </row>
    <row r="117" spans="1:19" s="35" customFormat="1" ht="12.75">
      <c r="A117" s="129"/>
      <c r="B117" s="129"/>
      <c r="C117" s="129"/>
      <c r="D117" s="128" t="s">
        <v>485</v>
      </c>
      <c r="E117" s="128"/>
      <c r="F117" s="128"/>
      <c r="G117" s="127">
        <v>1240.7510119999999</v>
      </c>
      <c r="H117" s="127">
        <v>1240.7510119999999</v>
      </c>
      <c r="I117" s="127">
        <v>1240.7510119999999</v>
      </c>
      <c r="J117" s="127">
        <v>1240.7510119999999</v>
      </c>
      <c r="K117" s="71"/>
      <c r="L117" s="45">
        <f t="shared" si="9"/>
        <v>100</v>
      </c>
      <c r="M117" s="45">
        <f t="shared" si="10"/>
        <v>100</v>
      </c>
      <c r="N117" s="46"/>
      <c r="O117" s="48"/>
      <c r="P117" s="49"/>
      <c r="Q117" s="49"/>
      <c r="R117" s="50"/>
      <c r="S117" s="50"/>
    </row>
    <row r="118" spans="1:19" s="35" customFormat="1" ht="12.75">
      <c r="A118" s="129"/>
      <c r="B118" s="129"/>
      <c r="C118" s="129"/>
      <c r="D118" s="128" t="s">
        <v>484</v>
      </c>
      <c r="E118" s="128"/>
      <c r="F118" s="128"/>
      <c r="G118" s="127">
        <v>2147.1350550000002</v>
      </c>
      <c r="H118" s="127">
        <v>2147.1350550000002</v>
      </c>
      <c r="I118" s="127">
        <v>2122.0082950000001</v>
      </c>
      <c r="J118" s="127">
        <v>2122.0082950000001</v>
      </c>
      <c r="K118" s="71"/>
      <c r="L118" s="45">
        <f t="shared" si="9"/>
        <v>98.829754097606113</v>
      </c>
      <c r="M118" s="45">
        <f t="shared" si="10"/>
        <v>100</v>
      </c>
      <c r="N118" s="46"/>
      <c r="O118" s="48"/>
      <c r="P118" s="49"/>
      <c r="Q118" s="49"/>
      <c r="R118" s="50"/>
      <c r="S118" s="50"/>
    </row>
    <row r="119" spans="1:19" s="35" customFormat="1" ht="12.75">
      <c r="A119" s="129"/>
      <c r="B119" s="129"/>
      <c r="C119" s="129"/>
      <c r="D119" s="128" t="s">
        <v>146</v>
      </c>
      <c r="E119" s="128"/>
      <c r="F119" s="128"/>
      <c r="G119" s="127">
        <v>1612.4</v>
      </c>
      <c r="H119" s="127">
        <v>863.42845769000007</v>
      </c>
      <c r="I119" s="127">
        <v>0</v>
      </c>
      <c r="J119" s="127">
        <v>0</v>
      </c>
      <c r="K119" s="71"/>
      <c r="L119" s="45">
        <f t="shared" si="9"/>
        <v>0</v>
      </c>
      <c r="M119" s="45" t="str">
        <f t="shared" si="10"/>
        <v>n.a.</v>
      </c>
      <c r="N119" s="46"/>
      <c r="O119" s="48"/>
      <c r="P119" s="49"/>
      <c r="Q119" s="49"/>
      <c r="R119" s="50"/>
      <c r="S119" s="50"/>
    </row>
    <row r="120" spans="1:19" s="35" customFormat="1" ht="12.75">
      <c r="A120" s="129"/>
      <c r="B120" s="129"/>
      <c r="C120" s="129"/>
      <c r="D120" s="129" t="s">
        <v>405</v>
      </c>
      <c r="E120" s="128"/>
      <c r="F120" s="128"/>
      <c r="G120" s="136">
        <f>+G121</f>
        <v>30.970116000000001</v>
      </c>
      <c r="H120" s="136">
        <f>+H121</f>
        <v>19.817087999999998</v>
      </c>
      <c r="I120" s="136">
        <f>+I121</f>
        <v>0</v>
      </c>
      <c r="J120" s="136">
        <f>+J121</f>
        <v>0</v>
      </c>
      <c r="K120" s="71"/>
      <c r="L120" s="45">
        <f t="shared" si="9"/>
        <v>0</v>
      </c>
      <c r="M120" s="45" t="str">
        <f t="shared" si="10"/>
        <v>n.a.</v>
      </c>
      <c r="N120" s="46"/>
      <c r="O120" s="48"/>
      <c r="P120" s="49"/>
      <c r="Q120" s="49"/>
      <c r="R120" s="50"/>
      <c r="S120" s="50"/>
    </row>
    <row r="121" spans="1:19" s="35" customFormat="1" ht="12.75">
      <c r="A121" s="126"/>
      <c r="B121" s="126"/>
      <c r="C121" s="125"/>
      <c r="D121" s="125"/>
      <c r="E121" s="125" t="s">
        <v>483</v>
      </c>
      <c r="F121" s="125"/>
      <c r="G121" s="132">
        <v>30.970116000000001</v>
      </c>
      <c r="H121" s="132">
        <v>19.817087999999998</v>
      </c>
      <c r="I121" s="132">
        <v>0</v>
      </c>
      <c r="J121" s="132">
        <v>0</v>
      </c>
      <c r="K121" s="71"/>
      <c r="L121" s="56">
        <f t="shared" si="9"/>
        <v>0</v>
      </c>
      <c r="M121" s="56" t="str">
        <f t="shared" si="10"/>
        <v>n.a.</v>
      </c>
      <c r="N121" s="46"/>
      <c r="O121" s="48"/>
      <c r="P121" s="49"/>
      <c r="Q121" s="49"/>
      <c r="R121" s="50"/>
      <c r="S121" s="50"/>
    </row>
    <row r="122" spans="1:19" s="35" customFormat="1" ht="12.75">
      <c r="A122" s="129"/>
      <c r="B122" s="129"/>
      <c r="C122" s="129" t="s">
        <v>319</v>
      </c>
      <c r="D122" s="129"/>
      <c r="E122" s="128"/>
      <c r="F122" s="128"/>
      <c r="G122" s="127">
        <f>SUM(G123:G123)</f>
        <v>9849.6271438056392</v>
      </c>
      <c r="H122" s="127">
        <f>SUM(H123:H123)</f>
        <v>4413.2271438056405</v>
      </c>
      <c r="I122" s="127">
        <f>SUM(I123:I123)</f>
        <v>2841.5444300772001</v>
      </c>
      <c r="J122" s="127">
        <f>SUM(J123:J123)</f>
        <v>136.64936127280004</v>
      </c>
      <c r="K122" s="71"/>
      <c r="L122" s="45">
        <f t="shared" si="9"/>
        <v>3.0963591227022986</v>
      </c>
      <c r="M122" s="45">
        <f t="shared" si="10"/>
        <v>4.8089820390064251</v>
      </c>
      <c r="N122" s="46"/>
      <c r="O122" s="48"/>
      <c r="P122" s="49"/>
      <c r="Q122" s="49"/>
      <c r="R122" s="50"/>
      <c r="S122" s="50"/>
    </row>
    <row r="123" spans="1:19" s="35" customFormat="1" ht="12.75">
      <c r="A123" s="126"/>
      <c r="B123" s="126"/>
      <c r="C123" s="126"/>
      <c r="D123" s="125" t="s">
        <v>482</v>
      </c>
      <c r="E123" s="125"/>
      <c r="F123" s="125"/>
      <c r="G123" s="124">
        <v>9849.6271438056392</v>
      </c>
      <c r="H123" s="124">
        <v>4413.2271438056405</v>
      </c>
      <c r="I123" s="124">
        <v>2841.5444300772001</v>
      </c>
      <c r="J123" s="124">
        <v>136.64936127280004</v>
      </c>
      <c r="K123" s="71"/>
      <c r="L123" s="56">
        <f t="shared" si="9"/>
        <v>3.0963591227022986</v>
      </c>
      <c r="M123" s="56">
        <f t="shared" si="10"/>
        <v>4.8089820390064251</v>
      </c>
      <c r="N123" s="46"/>
      <c r="O123" s="48"/>
      <c r="P123" s="49"/>
      <c r="Q123" s="49"/>
      <c r="R123" s="50"/>
      <c r="S123" s="50"/>
    </row>
    <row r="124" spans="1:19" s="35" customFormat="1" ht="12.75">
      <c r="A124" s="129"/>
      <c r="B124" s="129" t="s">
        <v>481</v>
      </c>
      <c r="C124" s="129"/>
      <c r="D124" s="129"/>
      <c r="E124" s="128"/>
      <c r="F124" s="128"/>
      <c r="G124" s="127">
        <f t="shared" ref="G124:J125" si="11">+G125</f>
        <v>1768.8961320000001</v>
      </c>
      <c r="H124" s="127">
        <f t="shared" si="11"/>
        <v>1768.8961320000001</v>
      </c>
      <c r="I124" s="127">
        <f t="shared" si="11"/>
        <v>1768.8961320000001</v>
      </c>
      <c r="J124" s="127">
        <f t="shared" si="11"/>
        <v>1768.8961220000001</v>
      </c>
      <c r="K124" s="71"/>
      <c r="L124" s="45">
        <f t="shared" si="9"/>
        <v>99.999999434675686</v>
      </c>
      <c r="M124" s="45">
        <f t="shared" si="10"/>
        <v>99.999999434675686</v>
      </c>
      <c r="N124" s="46"/>
      <c r="O124" s="48"/>
      <c r="P124" s="49"/>
      <c r="Q124" s="49"/>
      <c r="R124" s="50"/>
      <c r="S124" s="50"/>
    </row>
    <row r="125" spans="1:19" s="35" customFormat="1" ht="12.75">
      <c r="A125" s="129"/>
      <c r="B125" s="129"/>
      <c r="C125" s="129" t="s">
        <v>452</v>
      </c>
      <c r="D125" s="129"/>
      <c r="E125" s="128"/>
      <c r="F125" s="128"/>
      <c r="G125" s="127">
        <f t="shared" si="11"/>
        <v>1768.8961320000001</v>
      </c>
      <c r="H125" s="127">
        <f t="shared" si="11"/>
        <v>1768.8961320000001</v>
      </c>
      <c r="I125" s="127">
        <f t="shared" si="11"/>
        <v>1768.8961320000001</v>
      </c>
      <c r="J125" s="127">
        <f t="shared" si="11"/>
        <v>1768.8961220000001</v>
      </c>
      <c r="K125" s="71"/>
      <c r="L125" s="45">
        <f t="shared" si="9"/>
        <v>99.999999434675686</v>
      </c>
      <c r="M125" s="45">
        <f t="shared" si="10"/>
        <v>99.999999434675686</v>
      </c>
      <c r="N125" s="46"/>
      <c r="O125" s="48"/>
      <c r="P125" s="49"/>
      <c r="Q125" s="49"/>
      <c r="R125" s="50"/>
      <c r="S125" s="50"/>
    </row>
    <row r="126" spans="1:19" s="35" customFormat="1" ht="12.75">
      <c r="A126" s="126"/>
      <c r="B126" s="126"/>
      <c r="C126" s="126"/>
      <c r="D126" s="125" t="s">
        <v>480</v>
      </c>
      <c r="E126" s="125"/>
      <c r="F126" s="125"/>
      <c r="G126" s="124">
        <v>1768.8961320000001</v>
      </c>
      <c r="H126" s="124">
        <v>1768.8961320000001</v>
      </c>
      <c r="I126" s="124">
        <v>1768.8961320000001</v>
      </c>
      <c r="J126" s="124">
        <v>1768.8961220000001</v>
      </c>
      <c r="K126" s="71"/>
      <c r="L126" s="56">
        <f t="shared" si="9"/>
        <v>99.999999434675686</v>
      </c>
      <c r="M126" s="56">
        <f t="shared" si="10"/>
        <v>99.999999434675686</v>
      </c>
      <c r="N126" s="46"/>
      <c r="O126" s="48"/>
      <c r="P126" s="49"/>
      <c r="Q126" s="49"/>
      <c r="R126" s="50"/>
      <c r="S126" s="50"/>
    </row>
    <row r="127" spans="1:19" s="35" customFormat="1" ht="12.75">
      <c r="A127" s="129"/>
      <c r="B127" s="129" t="s">
        <v>479</v>
      </c>
      <c r="C127" s="129"/>
      <c r="D127" s="129"/>
      <c r="E127" s="128"/>
      <c r="F127" s="128"/>
      <c r="G127" s="127">
        <f t="shared" ref="G127:J128" si="12">+G128</f>
        <v>65.699999988697627</v>
      </c>
      <c r="H127" s="127">
        <f t="shared" si="12"/>
        <v>65.00645000291459</v>
      </c>
      <c r="I127" s="127">
        <f t="shared" si="12"/>
        <v>43.98673848528918</v>
      </c>
      <c r="J127" s="127">
        <f t="shared" si="12"/>
        <v>43.98673848528918</v>
      </c>
      <c r="K127" s="71"/>
      <c r="L127" s="45">
        <f t="shared" si="9"/>
        <v>67.665190890007096</v>
      </c>
      <c r="M127" s="45">
        <f t="shared" si="10"/>
        <v>100</v>
      </c>
      <c r="N127" s="46"/>
      <c r="O127" s="48"/>
      <c r="P127" s="49"/>
      <c r="Q127" s="49"/>
      <c r="R127" s="50"/>
      <c r="S127" s="50"/>
    </row>
    <row r="128" spans="1:19" s="35" customFormat="1" ht="12.75">
      <c r="A128" s="129"/>
      <c r="B128" s="129"/>
      <c r="C128" s="129" t="s">
        <v>319</v>
      </c>
      <c r="D128" s="129"/>
      <c r="E128" s="128"/>
      <c r="F128" s="128"/>
      <c r="G128" s="127">
        <f t="shared" si="12"/>
        <v>65.699999988697627</v>
      </c>
      <c r="H128" s="127">
        <f t="shared" si="12"/>
        <v>65.00645000291459</v>
      </c>
      <c r="I128" s="127">
        <f t="shared" si="12"/>
        <v>43.98673848528918</v>
      </c>
      <c r="J128" s="127">
        <f t="shared" si="12"/>
        <v>43.98673848528918</v>
      </c>
      <c r="K128" s="71"/>
      <c r="L128" s="45">
        <f t="shared" si="9"/>
        <v>67.665190890007096</v>
      </c>
      <c r="M128" s="45">
        <f t="shared" si="10"/>
        <v>100</v>
      </c>
      <c r="N128" s="46"/>
      <c r="O128" s="48"/>
      <c r="P128" s="49"/>
      <c r="Q128" s="49"/>
      <c r="R128" s="50"/>
      <c r="S128" s="50"/>
    </row>
    <row r="129" spans="1:19" s="35" customFormat="1" ht="12.75">
      <c r="A129" s="126"/>
      <c r="B129" s="126"/>
      <c r="C129" s="126"/>
      <c r="D129" s="125" t="s">
        <v>478</v>
      </c>
      <c r="E129" s="125"/>
      <c r="F129" s="125"/>
      <c r="G129" s="124">
        <v>65.699999988697627</v>
      </c>
      <c r="H129" s="124">
        <v>65.00645000291459</v>
      </c>
      <c r="I129" s="124">
        <v>43.98673848528918</v>
      </c>
      <c r="J129" s="124">
        <v>43.98673848528918</v>
      </c>
      <c r="K129" s="71"/>
      <c r="L129" s="56">
        <f t="shared" si="9"/>
        <v>67.665190890007096</v>
      </c>
      <c r="M129" s="56">
        <f t="shared" si="10"/>
        <v>100</v>
      </c>
      <c r="N129" s="46"/>
      <c r="O129" s="48"/>
      <c r="P129" s="49"/>
      <c r="Q129" s="49"/>
      <c r="R129" s="50"/>
      <c r="S129" s="50"/>
    </row>
    <row r="130" spans="1:19" s="35" customFormat="1" ht="12.75">
      <c r="A130" s="135" t="s">
        <v>475</v>
      </c>
      <c r="B130" s="135"/>
      <c r="C130" s="135"/>
      <c r="D130" s="135"/>
      <c r="E130" s="135"/>
      <c r="F130" s="135"/>
      <c r="G130" s="134">
        <f>+G131</f>
        <v>65505.589951316993</v>
      </c>
      <c r="H130" s="134">
        <f>+H131</f>
        <v>64184.727264930785</v>
      </c>
      <c r="I130" s="134">
        <f>+I131</f>
        <v>35225.632100091119</v>
      </c>
      <c r="J130" s="134">
        <f>+J131</f>
        <v>34811.533488503985</v>
      </c>
      <c r="K130" s="71"/>
      <c r="L130" s="45">
        <f t="shared" si="9"/>
        <v>54.23647489349743</v>
      </c>
      <c r="M130" s="45">
        <f t="shared" si="10"/>
        <v>98.824439514923384</v>
      </c>
      <c r="N130" s="46"/>
      <c r="O130" s="48"/>
      <c r="P130" s="49"/>
      <c r="Q130" s="49"/>
      <c r="R130" s="50"/>
      <c r="S130" s="50"/>
    </row>
    <row r="131" spans="1:19" s="35" customFormat="1" ht="12.75">
      <c r="A131" s="129"/>
      <c r="B131" s="129" t="s">
        <v>477</v>
      </c>
      <c r="C131" s="129"/>
      <c r="D131" s="129"/>
      <c r="E131" s="128"/>
      <c r="F131" s="128"/>
      <c r="G131" s="133">
        <f>+G132+G135+G139</f>
        <v>65505.589951316993</v>
      </c>
      <c r="H131" s="133">
        <f>+H132+H135+H139</f>
        <v>64184.727264930785</v>
      </c>
      <c r="I131" s="133">
        <f>+I132+I135+I139</f>
        <v>35225.632100091119</v>
      </c>
      <c r="J131" s="133">
        <f>+J132+J135+J139</f>
        <v>34811.533488503985</v>
      </c>
      <c r="K131" s="71"/>
      <c r="L131" s="45">
        <f t="shared" si="9"/>
        <v>54.23647489349743</v>
      </c>
      <c r="M131" s="45">
        <f t="shared" si="10"/>
        <v>98.824439514923384</v>
      </c>
      <c r="N131" s="46"/>
      <c r="O131" s="48"/>
      <c r="P131" s="49"/>
      <c r="Q131" s="49"/>
      <c r="R131" s="50"/>
      <c r="S131" s="50"/>
    </row>
    <row r="132" spans="1:19" s="35" customFormat="1" ht="12.75">
      <c r="A132" s="129"/>
      <c r="B132" s="129"/>
      <c r="C132" s="128" t="s">
        <v>476</v>
      </c>
      <c r="D132" s="128"/>
      <c r="E132" s="128"/>
      <c r="F132" s="128"/>
      <c r="G132" s="127">
        <f>+G133</f>
        <v>3950.2157450249997</v>
      </c>
      <c r="H132" s="127">
        <f>+H133</f>
        <v>2970.0256646839948</v>
      </c>
      <c r="I132" s="127">
        <f>+I133</f>
        <v>796.15093726030102</v>
      </c>
      <c r="J132" s="127">
        <f>+J133</f>
        <v>704.66538231125037</v>
      </c>
      <c r="K132" s="71"/>
      <c r="L132" s="45">
        <f t="shared" si="9"/>
        <v>23.725902125705215</v>
      </c>
      <c r="M132" s="45">
        <f t="shared" si="10"/>
        <v>88.509018746637551</v>
      </c>
      <c r="N132" s="46"/>
      <c r="O132" s="48"/>
      <c r="P132" s="49"/>
      <c r="Q132" s="49"/>
      <c r="R132" s="50"/>
      <c r="S132" s="50"/>
    </row>
    <row r="133" spans="1:19" s="35" customFormat="1" ht="12.75">
      <c r="A133" s="129"/>
      <c r="B133" s="129"/>
      <c r="C133" s="129"/>
      <c r="D133" s="129" t="s">
        <v>475</v>
      </c>
      <c r="E133" s="128"/>
      <c r="F133" s="128"/>
      <c r="G133" s="127">
        <f>SUM(G134:G134)</f>
        <v>3950.2157450249997</v>
      </c>
      <c r="H133" s="127">
        <f>SUM(H134:H134)</f>
        <v>2970.0256646839948</v>
      </c>
      <c r="I133" s="127">
        <f>SUM(I134:I134)</f>
        <v>796.15093726030102</v>
      </c>
      <c r="J133" s="127">
        <f>SUM(J134:J134)</f>
        <v>704.66538231125037</v>
      </c>
      <c r="K133" s="71"/>
      <c r="L133" s="45">
        <f t="shared" si="9"/>
        <v>23.725902125705215</v>
      </c>
      <c r="M133" s="45">
        <f t="shared" si="10"/>
        <v>88.509018746637551</v>
      </c>
      <c r="N133" s="46"/>
      <c r="O133" s="48"/>
      <c r="P133" s="49"/>
      <c r="Q133" s="49"/>
      <c r="R133" s="50"/>
      <c r="S133" s="50"/>
    </row>
    <row r="134" spans="1:19" s="35" customFormat="1" ht="144.75" customHeight="1">
      <c r="A134" s="126"/>
      <c r="B134" s="126"/>
      <c r="C134" s="125"/>
      <c r="D134" s="125"/>
      <c r="E134" s="125" t="s">
        <v>474</v>
      </c>
      <c r="F134" s="125"/>
      <c r="G134" s="132">
        <v>3950.2157450249997</v>
      </c>
      <c r="H134" s="132">
        <v>2970.0256646839948</v>
      </c>
      <c r="I134" s="132">
        <v>796.15093726030102</v>
      </c>
      <c r="J134" s="132">
        <v>704.66538231125037</v>
      </c>
      <c r="K134" s="71"/>
      <c r="L134" s="56">
        <f t="shared" si="9"/>
        <v>23.725902125705215</v>
      </c>
      <c r="M134" s="56">
        <f t="shared" si="10"/>
        <v>88.509018746637551</v>
      </c>
      <c r="N134" s="46"/>
      <c r="O134" s="48"/>
      <c r="P134" s="49"/>
      <c r="Q134" s="49"/>
      <c r="R134" s="50"/>
      <c r="S134" s="50"/>
    </row>
    <row r="135" spans="1:19" s="35" customFormat="1" ht="12.75">
      <c r="A135" s="129"/>
      <c r="B135" s="129"/>
      <c r="C135" s="129" t="s">
        <v>473</v>
      </c>
      <c r="D135" s="129"/>
      <c r="E135" s="128"/>
      <c r="F135" s="128"/>
      <c r="G135" s="127">
        <f>SUM(G136:G138)</f>
        <v>2962.1637609300005</v>
      </c>
      <c r="H135" s="127">
        <f>SUM(H136:H138)</f>
        <v>2680.0843651737996</v>
      </c>
      <c r="I135" s="127">
        <f>SUM(I136:I138)</f>
        <v>963.19542439682209</v>
      </c>
      <c r="J135" s="127">
        <f>SUM(J136:J138)</f>
        <v>640.58236775873627</v>
      </c>
      <c r="K135" s="71"/>
      <c r="L135" s="45">
        <f t="shared" si="9"/>
        <v>23.901574744539634</v>
      </c>
      <c r="M135" s="45">
        <f t="shared" si="10"/>
        <v>66.505960424374479</v>
      </c>
      <c r="N135" s="46"/>
      <c r="O135" s="48"/>
      <c r="P135" s="49"/>
      <c r="Q135" s="49"/>
      <c r="R135" s="50"/>
      <c r="S135" s="50"/>
    </row>
    <row r="136" spans="1:19" s="35" customFormat="1" ht="12.75">
      <c r="A136" s="126"/>
      <c r="B136" s="126"/>
      <c r="C136" s="126"/>
      <c r="D136" s="126" t="s">
        <v>472</v>
      </c>
      <c r="E136" s="125"/>
      <c r="F136" s="125"/>
      <c r="G136" s="124">
        <v>224.35611599999999</v>
      </c>
      <c r="H136" s="124">
        <v>224.67719392999999</v>
      </c>
      <c r="I136" s="124">
        <v>93.190112490000004</v>
      </c>
      <c r="J136" s="124">
        <v>82.414202820000014</v>
      </c>
      <c r="K136" s="71"/>
      <c r="L136" s="56">
        <f t="shared" si="9"/>
        <v>36.681160814958744</v>
      </c>
      <c r="M136" s="56">
        <f t="shared" si="10"/>
        <v>88.436638413591012</v>
      </c>
      <c r="N136" s="46"/>
      <c r="O136" s="48"/>
      <c r="P136" s="49"/>
      <c r="Q136" s="49"/>
      <c r="R136" s="50"/>
      <c r="S136" s="50"/>
    </row>
    <row r="137" spans="1:19" s="35" customFormat="1" ht="83.25" customHeight="1">
      <c r="A137" s="126"/>
      <c r="B137" s="126"/>
      <c r="C137" s="126"/>
      <c r="D137" s="126" t="s">
        <v>471</v>
      </c>
      <c r="E137" s="125"/>
      <c r="F137" s="125"/>
      <c r="G137" s="124">
        <v>793.40961213000003</v>
      </c>
      <c r="H137" s="124">
        <v>640.65009347980003</v>
      </c>
      <c r="I137" s="124">
        <v>65.936997642700007</v>
      </c>
      <c r="J137" s="124">
        <v>0.61826031999999997</v>
      </c>
      <c r="K137" s="71"/>
      <c r="L137" s="56">
        <f t="shared" si="9"/>
        <v>9.6505147863448174E-2</v>
      </c>
      <c r="M137" s="56">
        <f t="shared" si="10"/>
        <v>0.93765312662586564</v>
      </c>
      <c r="N137" s="46"/>
      <c r="O137" s="48"/>
      <c r="P137" s="49"/>
      <c r="Q137" s="49"/>
      <c r="R137" s="50"/>
      <c r="S137" s="50"/>
    </row>
    <row r="138" spans="1:19" s="35" customFormat="1" ht="87" customHeight="1">
      <c r="A138" s="126"/>
      <c r="B138" s="126"/>
      <c r="C138" s="126"/>
      <c r="D138" s="126" t="s">
        <v>470</v>
      </c>
      <c r="E138" s="125"/>
      <c r="F138" s="125"/>
      <c r="G138" s="124">
        <v>1944.3980328000002</v>
      </c>
      <c r="H138" s="124">
        <v>1814.7570777639996</v>
      </c>
      <c r="I138" s="124">
        <v>804.06831426412214</v>
      </c>
      <c r="J138" s="124">
        <v>557.54990461873626</v>
      </c>
      <c r="K138" s="71"/>
      <c r="L138" s="56">
        <f t="shared" si="9"/>
        <v>30.723115035633597</v>
      </c>
      <c r="M138" s="56">
        <f t="shared" si="10"/>
        <v>69.34111128716745</v>
      </c>
      <c r="N138" s="46"/>
      <c r="O138" s="48"/>
      <c r="P138" s="49"/>
      <c r="Q138" s="49"/>
      <c r="R138" s="50"/>
      <c r="S138" s="50"/>
    </row>
    <row r="139" spans="1:19" s="35" customFormat="1" ht="12.75">
      <c r="A139" s="129"/>
      <c r="B139" s="129"/>
      <c r="C139" s="129" t="s">
        <v>316</v>
      </c>
      <c r="D139" s="129"/>
      <c r="E139" s="128"/>
      <c r="F139" s="128"/>
      <c r="G139" s="127">
        <f>+G140</f>
        <v>58593.21044536199</v>
      </c>
      <c r="H139" s="127">
        <f>+H140</f>
        <v>58534.61723507299</v>
      </c>
      <c r="I139" s="127">
        <f>+I140</f>
        <v>33466.285738433995</v>
      </c>
      <c r="J139" s="127">
        <f>+J140</f>
        <v>33466.285738433995</v>
      </c>
      <c r="K139" s="71"/>
      <c r="L139" s="45">
        <f t="shared" ref="L139:L170" si="13">IFERROR(+J139/H139*100,"n.a")</f>
        <v>57.173493770420592</v>
      </c>
      <c r="M139" s="45">
        <f t="shared" ref="M139:M170" si="14">IFERROR(+J139/I139*100,"n.a.")</f>
        <v>100</v>
      </c>
      <c r="N139" s="46"/>
      <c r="O139" s="48"/>
      <c r="P139" s="49"/>
      <c r="Q139" s="49"/>
      <c r="R139" s="50"/>
      <c r="S139" s="50"/>
    </row>
    <row r="140" spans="1:19" s="35" customFormat="1" ht="12.75">
      <c r="A140" s="126"/>
      <c r="B140" s="126"/>
      <c r="C140" s="125"/>
      <c r="D140" s="125" t="s">
        <v>316</v>
      </c>
      <c r="E140" s="125"/>
      <c r="F140" s="125"/>
      <c r="G140" s="132">
        <v>58593.21044536199</v>
      </c>
      <c r="H140" s="132">
        <v>58534.61723507299</v>
      </c>
      <c r="I140" s="132">
        <v>33466.285738433995</v>
      </c>
      <c r="J140" s="132">
        <v>33466.285738433995</v>
      </c>
      <c r="K140" s="71"/>
      <c r="L140" s="56">
        <f t="shared" si="13"/>
        <v>57.173493770420592</v>
      </c>
      <c r="M140" s="56">
        <f t="shared" si="14"/>
        <v>100</v>
      </c>
      <c r="N140" s="46"/>
      <c r="O140" s="48"/>
      <c r="P140" s="49"/>
      <c r="Q140" s="49"/>
      <c r="R140" s="50"/>
      <c r="S140" s="50"/>
    </row>
    <row r="141" spans="1:19" s="35" customFormat="1" ht="12.75">
      <c r="A141" s="135" t="s">
        <v>330</v>
      </c>
      <c r="B141" s="135"/>
      <c r="C141" s="135"/>
      <c r="D141" s="135"/>
      <c r="E141" s="135"/>
      <c r="F141" s="135"/>
      <c r="G141" s="134">
        <f>+G142</f>
        <v>48243.648441502177</v>
      </c>
      <c r="H141" s="134">
        <f>+H142</f>
        <v>48243.648441495374</v>
      </c>
      <c r="I141" s="134">
        <f>+I142</f>
        <v>26952.0919897942</v>
      </c>
      <c r="J141" s="134">
        <f>+J142</f>
        <v>25780.673204435723</v>
      </c>
      <c r="K141" s="71"/>
      <c r="L141" s="45">
        <f t="shared" si="13"/>
        <v>53.438481618362069</v>
      </c>
      <c r="M141" s="45">
        <f t="shared" si="14"/>
        <v>95.653699958422337</v>
      </c>
      <c r="N141" s="46"/>
      <c r="O141" s="48"/>
      <c r="P141" s="49"/>
      <c r="Q141" s="49"/>
      <c r="R141" s="50"/>
      <c r="S141" s="50"/>
    </row>
    <row r="142" spans="1:19" s="35" customFormat="1" ht="12.75">
      <c r="A142" s="129"/>
      <c r="B142" s="129" t="s">
        <v>469</v>
      </c>
      <c r="C142" s="129"/>
      <c r="D142" s="129"/>
      <c r="E142" s="128"/>
      <c r="F142" s="128"/>
      <c r="G142" s="133">
        <f>+G143+G150</f>
        <v>48243.648441502177</v>
      </c>
      <c r="H142" s="133">
        <f>+H143+H150</f>
        <v>48243.648441495374</v>
      </c>
      <c r="I142" s="133">
        <f>+I143+I150</f>
        <v>26952.0919897942</v>
      </c>
      <c r="J142" s="133">
        <f>+J143+J150</f>
        <v>25780.673204435723</v>
      </c>
      <c r="K142" s="71"/>
      <c r="L142" s="45">
        <f t="shared" si="13"/>
        <v>53.438481618362069</v>
      </c>
      <c r="M142" s="45">
        <f t="shared" si="14"/>
        <v>95.653699958422337</v>
      </c>
      <c r="N142" s="46"/>
      <c r="O142" s="48"/>
      <c r="P142" s="49"/>
      <c r="Q142" s="49"/>
      <c r="R142" s="50"/>
      <c r="S142" s="50"/>
    </row>
    <row r="143" spans="1:19" s="35" customFormat="1" ht="12.75">
      <c r="A143" s="129"/>
      <c r="B143" s="129"/>
      <c r="C143" s="129" t="s">
        <v>330</v>
      </c>
      <c r="D143" s="129"/>
      <c r="E143" s="128"/>
      <c r="F143" s="128"/>
      <c r="G143" s="127">
        <f>+G144</f>
        <v>36070.121665502178</v>
      </c>
      <c r="H143" s="127">
        <f>+H144</f>
        <v>36070.121665495375</v>
      </c>
      <c r="I143" s="127">
        <f>+I144</f>
        <v>20004.0919897942</v>
      </c>
      <c r="J143" s="127">
        <f>+J144</f>
        <v>18832.673204435723</v>
      </c>
      <c r="K143" s="71"/>
      <c r="L143" s="45">
        <f t="shared" si="13"/>
        <v>52.211282731688236</v>
      </c>
      <c r="M143" s="45">
        <f t="shared" si="14"/>
        <v>94.144104186502858</v>
      </c>
      <c r="N143" s="46"/>
      <c r="O143" s="48"/>
      <c r="P143" s="49"/>
      <c r="Q143" s="49"/>
      <c r="R143" s="50"/>
      <c r="S143" s="50"/>
    </row>
    <row r="144" spans="1:19" s="35" customFormat="1" ht="12.75">
      <c r="A144" s="129"/>
      <c r="B144" s="129"/>
      <c r="C144" s="129"/>
      <c r="D144" s="129" t="s">
        <v>468</v>
      </c>
      <c r="E144" s="128"/>
      <c r="F144" s="128"/>
      <c r="G144" s="133">
        <f>+G145+G146</f>
        <v>36070.121665502178</v>
      </c>
      <c r="H144" s="133">
        <f>+H145+H146</f>
        <v>36070.121665495375</v>
      </c>
      <c r="I144" s="133">
        <f>+I145+I146</f>
        <v>20004.0919897942</v>
      </c>
      <c r="J144" s="133">
        <f>+J145+J146</f>
        <v>18832.673204435723</v>
      </c>
      <c r="K144" s="71"/>
      <c r="L144" s="45">
        <f t="shared" si="13"/>
        <v>52.211282731688236</v>
      </c>
      <c r="M144" s="45">
        <f t="shared" si="14"/>
        <v>94.144104186502858</v>
      </c>
      <c r="N144" s="46"/>
      <c r="O144" s="48"/>
      <c r="P144" s="49"/>
      <c r="Q144" s="49"/>
      <c r="R144" s="50"/>
      <c r="S144" s="50"/>
    </row>
    <row r="145" spans="1:19" s="35" customFormat="1" ht="12.75">
      <c r="A145" s="126"/>
      <c r="B145" s="126"/>
      <c r="C145" s="126"/>
      <c r="D145" s="126"/>
      <c r="E145" s="125" t="s">
        <v>467</v>
      </c>
      <c r="F145" s="125"/>
      <c r="G145" s="132">
        <v>188.97055556000001</v>
      </c>
      <c r="H145" s="132">
        <v>188.97055555619991</v>
      </c>
      <c r="I145" s="132">
        <v>141.76940702368</v>
      </c>
      <c r="J145" s="132">
        <v>129.6481879852</v>
      </c>
      <c r="K145" s="71"/>
      <c r="L145" s="56">
        <f t="shared" si="13"/>
        <v>68.607613288538261</v>
      </c>
      <c r="M145" s="56">
        <f t="shared" si="14"/>
        <v>91.450046033940609</v>
      </c>
      <c r="N145" s="46"/>
      <c r="O145" s="48"/>
      <c r="P145" s="49"/>
      <c r="Q145" s="49"/>
      <c r="R145" s="50"/>
      <c r="S145" s="50"/>
    </row>
    <row r="146" spans="1:19" s="35" customFormat="1" ht="12.75">
      <c r="A146" s="129"/>
      <c r="B146" s="129"/>
      <c r="C146" s="129"/>
      <c r="D146" s="129"/>
      <c r="E146" s="128" t="s">
        <v>466</v>
      </c>
      <c r="F146" s="128"/>
      <c r="G146" s="133">
        <f>SUM(G147:G149)</f>
        <v>35881.151109942177</v>
      </c>
      <c r="H146" s="133">
        <f>SUM(H147:H149)</f>
        <v>35881.151109939172</v>
      </c>
      <c r="I146" s="133">
        <f>SUM(I147:I149)</f>
        <v>19862.322582770521</v>
      </c>
      <c r="J146" s="133">
        <f>SUM(J147:J149)</f>
        <v>18703.025016450523</v>
      </c>
      <c r="K146" s="71"/>
      <c r="L146" s="45">
        <f t="shared" si="13"/>
        <v>52.124930326635301</v>
      </c>
      <c r="M146" s="45">
        <f t="shared" si="14"/>
        <v>94.163333308635188</v>
      </c>
      <c r="N146" s="46"/>
      <c r="O146" s="48"/>
      <c r="P146" s="49"/>
      <c r="Q146" s="49"/>
      <c r="R146" s="50"/>
      <c r="S146" s="50"/>
    </row>
    <row r="147" spans="1:19" s="35" customFormat="1" ht="12.75">
      <c r="A147" s="129"/>
      <c r="B147" s="129"/>
      <c r="C147" s="129"/>
      <c r="D147" s="129"/>
      <c r="E147" s="128"/>
      <c r="F147" s="125" t="s">
        <v>465</v>
      </c>
      <c r="G147" s="124">
        <v>0</v>
      </c>
      <c r="H147" s="124">
        <v>2057.32143971</v>
      </c>
      <c r="I147" s="124">
        <v>1100.8286823599999</v>
      </c>
      <c r="J147" s="124">
        <v>0</v>
      </c>
      <c r="K147" s="71"/>
      <c r="L147" s="56">
        <f t="shared" si="13"/>
        <v>0</v>
      </c>
      <c r="M147" s="56">
        <f t="shared" si="14"/>
        <v>0</v>
      </c>
      <c r="N147" s="46"/>
      <c r="O147" s="48"/>
      <c r="P147" s="49"/>
      <c r="Q147" s="49"/>
      <c r="R147" s="50"/>
      <c r="S147" s="50"/>
    </row>
    <row r="148" spans="1:19" s="35" customFormat="1" ht="129.75" customHeight="1">
      <c r="A148" s="126"/>
      <c r="B148" s="126"/>
      <c r="C148" s="126"/>
      <c r="D148" s="126"/>
      <c r="E148" s="125"/>
      <c r="F148" s="125" t="s">
        <v>464</v>
      </c>
      <c r="G148" s="124">
        <v>2058.1635460171929</v>
      </c>
      <c r="H148" s="124">
        <v>0.84210630495318894</v>
      </c>
      <c r="I148" s="124">
        <v>0.84210630495318894</v>
      </c>
      <c r="J148" s="124">
        <v>0.84210630495318894</v>
      </c>
      <c r="K148" s="71"/>
      <c r="L148" s="56">
        <f t="shared" si="13"/>
        <v>100</v>
      </c>
      <c r="M148" s="56">
        <f t="shared" si="14"/>
        <v>100</v>
      </c>
      <c r="N148" s="46"/>
      <c r="O148" s="48"/>
      <c r="P148" s="49"/>
      <c r="Q148" s="49"/>
      <c r="R148" s="50"/>
      <c r="S148" s="50"/>
    </row>
    <row r="149" spans="1:19" s="35" customFormat="1" ht="12.75">
      <c r="A149" s="126"/>
      <c r="B149" s="126"/>
      <c r="C149" s="125"/>
      <c r="D149" s="125"/>
      <c r="E149" s="125"/>
      <c r="F149" s="125" t="s">
        <v>284</v>
      </c>
      <c r="G149" s="132">
        <v>33822.98756392498</v>
      </c>
      <c r="H149" s="132">
        <v>33822.987563924216</v>
      </c>
      <c r="I149" s="132">
        <v>18760.651794105568</v>
      </c>
      <c r="J149" s="132">
        <v>18702.18291014557</v>
      </c>
      <c r="K149" s="71"/>
      <c r="L149" s="56">
        <f t="shared" si="13"/>
        <v>55.29429614932485</v>
      </c>
      <c r="M149" s="56">
        <f t="shared" si="14"/>
        <v>99.688343003208615</v>
      </c>
      <c r="N149" s="46"/>
      <c r="O149" s="48"/>
      <c r="P149" s="49"/>
      <c r="Q149" s="49"/>
      <c r="R149" s="50"/>
      <c r="S149" s="50"/>
    </row>
    <row r="150" spans="1:19" s="35" customFormat="1" ht="12.75">
      <c r="A150" s="129"/>
      <c r="B150" s="129"/>
      <c r="C150" s="129" t="s">
        <v>463</v>
      </c>
      <c r="D150" s="129"/>
      <c r="E150" s="128"/>
      <c r="F150" s="128"/>
      <c r="G150" s="133">
        <f>SUM(G151:G152)</f>
        <v>12173.526776000001</v>
      </c>
      <c r="H150" s="133">
        <f>SUM(H151:H152)</f>
        <v>12173.526776000001</v>
      </c>
      <c r="I150" s="133">
        <f>SUM(I151:I152)</f>
        <v>6948</v>
      </c>
      <c r="J150" s="133">
        <f>SUM(J151:J152)</f>
        <v>6948</v>
      </c>
      <c r="K150" s="71"/>
      <c r="L150" s="45">
        <f t="shared" si="13"/>
        <v>57.074668071523206</v>
      </c>
      <c r="M150" s="45">
        <f t="shared" si="14"/>
        <v>100</v>
      </c>
      <c r="N150" s="46"/>
      <c r="O150" s="48"/>
      <c r="P150" s="49"/>
      <c r="Q150" s="49"/>
      <c r="R150" s="50"/>
      <c r="S150" s="50"/>
    </row>
    <row r="151" spans="1:19" s="35" customFormat="1" ht="12.75">
      <c r="A151" s="126"/>
      <c r="B151" s="126"/>
      <c r="C151" s="126"/>
      <c r="D151" s="126" t="s">
        <v>462</v>
      </c>
      <c r="E151" s="125"/>
      <c r="F151" s="125"/>
      <c r="G151" s="124">
        <v>11893.526776000001</v>
      </c>
      <c r="H151" s="124">
        <v>11893.526776000001</v>
      </c>
      <c r="I151" s="124">
        <v>6948</v>
      </c>
      <c r="J151" s="124">
        <v>6948</v>
      </c>
      <c r="K151" s="71"/>
      <c r="L151" s="56">
        <f t="shared" si="13"/>
        <v>58.418332348823554</v>
      </c>
      <c r="M151" s="56">
        <f t="shared" si="14"/>
        <v>100</v>
      </c>
      <c r="N151" s="46"/>
      <c r="O151" s="48"/>
      <c r="P151" s="49"/>
      <c r="Q151" s="49"/>
      <c r="R151" s="50"/>
      <c r="S151" s="50"/>
    </row>
    <row r="152" spans="1:19" s="35" customFormat="1" ht="12.75">
      <c r="A152" s="126"/>
      <c r="B152" s="126"/>
      <c r="C152" s="126"/>
      <c r="D152" s="126" t="s">
        <v>461</v>
      </c>
      <c r="E152" s="125"/>
      <c r="F152" s="125"/>
      <c r="G152" s="124">
        <v>280</v>
      </c>
      <c r="H152" s="124">
        <v>280</v>
      </c>
      <c r="I152" s="124">
        <v>0</v>
      </c>
      <c r="J152" s="124">
        <v>0</v>
      </c>
      <c r="K152" s="71"/>
      <c r="L152" s="56">
        <f t="shared" si="13"/>
        <v>0</v>
      </c>
      <c r="M152" s="56" t="str">
        <f t="shared" si="14"/>
        <v>n.a.</v>
      </c>
      <c r="N152" s="46"/>
      <c r="O152" s="48"/>
      <c r="P152" s="49"/>
      <c r="Q152" s="49"/>
      <c r="R152" s="50"/>
      <c r="S152" s="50"/>
    </row>
    <row r="153" spans="1:19" s="35" customFormat="1" ht="12.75">
      <c r="A153" s="135" t="s">
        <v>460</v>
      </c>
      <c r="B153" s="135"/>
      <c r="C153" s="135"/>
      <c r="D153" s="135"/>
      <c r="E153" s="135"/>
      <c r="F153" s="135"/>
      <c r="G153" s="134">
        <f t="shared" ref="G153:J155" si="15">+G154</f>
        <v>804.34692999999993</v>
      </c>
      <c r="H153" s="134">
        <f t="shared" si="15"/>
        <v>598.23998253000002</v>
      </c>
      <c r="I153" s="134">
        <f t="shared" si="15"/>
        <v>348.40997264999999</v>
      </c>
      <c r="J153" s="134">
        <f t="shared" si="15"/>
        <v>312.93589297</v>
      </c>
      <c r="K153" s="71"/>
      <c r="L153" s="45">
        <f t="shared" si="13"/>
        <v>52.309424663756431</v>
      </c>
      <c r="M153" s="45">
        <f t="shared" si="14"/>
        <v>89.818293830631546</v>
      </c>
      <c r="N153" s="46"/>
      <c r="O153" s="48"/>
      <c r="P153" s="49"/>
      <c r="Q153" s="49"/>
      <c r="R153" s="50"/>
      <c r="S153" s="50"/>
    </row>
    <row r="154" spans="1:19" s="35" customFormat="1" ht="12.75">
      <c r="A154" s="129"/>
      <c r="B154" s="129" t="s">
        <v>459</v>
      </c>
      <c r="C154" s="129"/>
      <c r="D154" s="129"/>
      <c r="E154" s="128"/>
      <c r="F154" s="128"/>
      <c r="G154" s="127">
        <f t="shared" si="15"/>
        <v>804.34692999999993</v>
      </c>
      <c r="H154" s="127">
        <f t="shared" si="15"/>
        <v>598.23998253000002</v>
      </c>
      <c r="I154" s="127">
        <f t="shared" si="15"/>
        <v>348.40997264999999</v>
      </c>
      <c r="J154" s="127">
        <f t="shared" si="15"/>
        <v>312.93589297</v>
      </c>
      <c r="K154" s="71"/>
      <c r="L154" s="45">
        <f t="shared" si="13"/>
        <v>52.309424663756431</v>
      </c>
      <c r="M154" s="45">
        <f t="shared" si="14"/>
        <v>89.818293830631546</v>
      </c>
      <c r="N154" s="46"/>
      <c r="O154" s="48"/>
      <c r="P154" s="49"/>
      <c r="Q154" s="49"/>
      <c r="R154" s="50"/>
      <c r="S154" s="50"/>
    </row>
    <row r="155" spans="1:19" s="35" customFormat="1" ht="12.75">
      <c r="A155" s="129"/>
      <c r="B155" s="129"/>
      <c r="C155" s="128" t="s">
        <v>323</v>
      </c>
      <c r="D155" s="128"/>
      <c r="E155" s="128"/>
      <c r="F155" s="128"/>
      <c r="G155" s="127">
        <f t="shared" si="15"/>
        <v>804.34692999999993</v>
      </c>
      <c r="H155" s="127">
        <f t="shared" si="15"/>
        <v>598.23998253000002</v>
      </c>
      <c r="I155" s="127">
        <f t="shared" si="15"/>
        <v>348.40997264999999</v>
      </c>
      <c r="J155" s="127">
        <f t="shared" si="15"/>
        <v>312.93589297</v>
      </c>
      <c r="K155" s="71"/>
      <c r="L155" s="45">
        <f t="shared" si="13"/>
        <v>52.309424663756431</v>
      </c>
      <c r="M155" s="45">
        <f t="shared" si="14"/>
        <v>89.818293830631546</v>
      </c>
      <c r="N155" s="46"/>
      <c r="O155" s="48"/>
      <c r="P155" s="49"/>
      <c r="Q155" s="49"/>
      <c r="R155" s="50"/>
      <c r="S155" s="50"/>
    </row>
    <row r="156" spans="1:19" s="35" customFormat="1" ht="12.75">
      <c r="A156" s="129"/>
      <c r="B156" s="129"/>
      <c r="C156" s="129"/>
      <c r="D156" s="129" t="s">
        <v>458</v>
      </c>
      <c r="E156" s="128"/>
      <c r="F156" s="128"/>
      <c r="G156" s="127">
        <f>SUM(G157:G159)</f>
        <v>804.34692999999993</v>
      </c>
      <c r="H156" s="127">
        <f>SUM(H157:H159)</f>
        <v>598.23998253000002</v>
      </c>
      <c r="I156" s="127">
        <f>SUM(I157:I159)</f>
        <v>348.40997264999999</v>
      </c>
      <c r="J156" s="127">
        <f>SUM(J157:J159)</f>
        <v>312.93589297</v>
      </c>
      <c r="K156" s="71"/>
      <c r="L156" s="45">
        <f t="shared" si="13"/>
        <v>52.309424663756431</v>
      </c>
      <c r="M156" s="45">
        <f t="shared" si="14"/>
        <v>89.818293830631546</v>
      </c>
      <c r="N156" s="46"/>
      <c r="O156" s="48"/>
      <c r="P156" s="49"/>
      <c r="Q156" s="49"/>
      <c r="R156" s="50"/>
      <c r="S156" s="50"/>
    </row>
    <row r="157" spans="1:19" s="35" customFormat="1" ht="12.75">
      <c r="A157" s="126"/>
      <c r="B157" s="126"/>
      <c r="C157" s="126"/>
      <c r="D157" s="126"/>
      <c r="E157" s="125" t="s">
        <v>457</v>
      </c>
      <c r="F157" s="125"/>
      <c r="G157" s="124">
        <v>140.11048400000001</v>
      </c>
      <c r="H157" s="124">
        <v>132.10095735000002</v>
      </c>
      <c r="I157" s="124">
        <v>65.454822739999997</v>
      </c>
      <c r="J157" s="124">
        <v>56.041847410000003</v>
      </c>
      <c r="K157" s="71"/>
      <c r="L157" s="56">
        <f t="shared" si="13"/>
        <v>42.42349831085459</v>
      </c>
      <c r="M157" s="56">
        <f t="shared" si="14"/>
        <v>85.619126389830342</v>
      </c>
      <c r="N157" s="46"/>
      <c r="O157" s="48"/>
      <c r="P157" s="49"/>
      <c r="Q157" s="49"/>
      <c r="R157" s="50"/>
      <c r="S157" s="50"/>
    </row>
    <row r="158" spans="1:19" s="35" customFormat="1" ht="12.75">
      <c r="A158" s="126"/>
      <c r="B158" s="126"/>
      <c r="C158" s="125"/>
      <c r="D158" s="125"/>
      <c r="E158" s="125" t="s">
        <v>456</v>
      </c>
      <c r="F158" s="125"/>
      <c r="G158" s="132">
        <v>454.66564299999999</v>
      </c>
      <c r="H158" s="132">
        <v>264.89262317999999</v>
      </c>
      <c r="I158" s="132">
        <v>178.57052965</v>
      </c>
      <c r="J158" s="132">
        <v>164.52363266</v>
      </c>
      <c r="K158" s="71"/>
      <c r="L158" s="56">
        <f t="shared" si="13"/>
        <v>62.109556198627246</v>
      </c>
      <c r="M158" s="56">
        <f t="shared" si="14"/>
        <v>92.133698086950815</v>
      </c>
      <c r="N158" s="46"/>
      <c r="O158" s="48"/>
      <c r="P158" s="49"/>
      <c r="Q158" s="49"/>
      <c r="R158" s="50"/>
      <c r="S158" s="50"/>
    </row>
    <row r="159" spans="1:19" s="35" customFormat="1" ht="12.75">
      <c r="A159" s="126"/>
      <c r="B159" s="126"/>
      <c r="C159" s="126"/>
      <c r="D159" s="126"/>
      <c r="E159" s="125" t="s">
        <v>455</v>
      </c>
      <c r="F159" s="125"/>
      <c r="G159" s="124">
        <v>209.57080300000001</v>
      </c>
      <c r="H159" s="124">
        <v>201.24640199999999</v>
      </c>
      <c r="I159" s="124">
        <v>104.38462025999999</v>
      </c>
      <c r="J159" s="124">
        <v>92.370412899999977</v>
      </c>
      <c r="K159" s="71"/>
      <c r="L159" s="56">
        <f t="shared" si="13"/>
        <v>45.899162410863866</v>
      </c>
      <c r="M159" s="56">
        <f t="shared" si="14"/>
        <v>88.490443007719762</v>
      </c>
      <c r="N159" s="46"/>
      <c r="O159" s="48"/>
      <c r="P159" s="49"/>
      <c r="Q159" s="49"/>
      <c r="R159" s="50"/>
      <c r="S159" s="50"/>
    </row>
    <row r="160" spans="1:19" s="35" customFormat="1" ht="12.75">
      <c r="A160" s="135" t="s">
        <v>454</v>
      </c>
      <c r="B160" s="135"/>
      <c r="C160" s="135"/>
      <c r="D160" s="135"/>
      <c r="E160" s="135"/>
      <c r="F160" s="135"/>
      <c r="G160" s="134">
        <f>+G161</f>
        <v>9917.0727060000008</v>
      </c>
      <c r="H160" s="134">
        <f>+H161</f>
        <v>10055.256949309998</v>
      </c>
      <c r="I160" s="134">
        <f>+I161</f>
        <v>5424.7946788600057</v>
      </c>
      <c r="J160" s="134">
        <f>+J161</f>
        <v>4925.182505640003</v>
      </c>
      <c r="K160" s="71"/>
      <c r="L160" s="45">
        <f t="shared" si="13"/>
        <v>48.981170053321947</v>
      </c>
      <c r="M160" s="45">
        <f t="shared" si="14"/>
        <v>90.79021045410343</v>
      </c>
      <c r="N160" s="46"/>
      <c r="O160" s="48"/>
      <c r="P160" s="49"/>
      <c r="Q160" s="49"/>
      <c r="R160" s="50"/>
      <c r="S160" s="50"/>
    </row>
    <row r="161" spans="1:19" s="35" customFormat="1" ht="12.75">
      <c r="A161" s="129"/>
      <c r="B161" s="129" t="s">
        <v>453</v>
      </c>
      <c r="C161" s="129"/>
      <c r="D161" s="129"/>
      <c r="E161" s="128"/>
      <c r="F161" s="128"/>
      <c r="G161" s="133">
        <f>+G162+G174+G178</f>
        <v>9917.0727060000008</v>
      </c>
      <c r="H161" s="133">
        <f>+H162+H174+H178</f>
        <v>10055.256949309998</v>
      </c>
      <c r="I161" s="133">
        <f>+I162+I174+I178</f>
        <v>5424.7946788600057</v>
      </c>
      <c r="J161" s="133">
        <f>+J162+J174+J178</f>
        <v>4925.182505640003</v>
      </c>
      <c r="K161" s="71"/>
      <c r="L161" s="45">
        <f t="shared" si="13"/>
        <v>48.981170053321947</v>
      </c>
      <c r="M161" s="45">
        <f t="shared" si="14"/>
        <v>90.79021045410343</v>
      </c>
      <c r="N161" s="46"/>
      <c r="O161" s="48"/>
      <c r="P161" s="49"/>
      <c r="Q161" s="49"/>
      <c r="R161" s="50"/>
      <c r="S161" s="50"/>
    </row>
    <row r="162" spans="1:19" s="35" customFormat="1" ht="12.75">
      <c r="A162" s="129"/>
      <c r="B162" s="129"/>
      <c r="C162" s="129" t="s">
        <v>452</v>
      </c>
      <c r="D162" s="129"/>
      <c r="E162" s="128"/>
      <c r="F162" s="128"/>
      <c r="G162" s="133">
        <f>SUM(G163:G173)</f>
        <v>6971.2526970000008</v>
      </c>
      <c r="H162" s="133">
        <f>SUM(H163:H173)</f>
        <v>7153.719310059998</v>
      </c>
      <c r="I162" s="133">
        <f>SUM(I163:I173)</f>
        <v>3893.8160628900032</v>
      </c>
      <c r="J162" s="133">
        <f>SUM(J163:J173)</f>
        <v>3460.3545255300037</v>
      </c>
      <c r="K162" s="71"/>
      <c r="L162" s="45">
        <f t="shared" si="13"/>
        <v>48.371404797275751</v>
      </c>
      <c r="M162" s="45">
        <f t="shared" si="14"/>
        <v>88.867950351042452</v>
      </c>
      <c r="N162" s="46"/>
      <c r="O162" s="48"/>
      <c r="P162" s="49"/>
      <c r="Q162" s="49"/>
      <c r="R162" s="50"/>
      <c r="S162" s="50"/>
    </row>
    <row r="163" spans="1:19" s="35" customFormat="1" ht="12.75">
      <c r="A163" s="126"/>
      <c r="B163" s="126"/>
      <c r="C163" s="125"/>
      <c r="D163" s="125" t="s">
        <v>451</v>
      </c>
      <c r="E163" s="125"/>
      <c r="F163" s="125"/>
      <c r="G163" s="132">
        <v>215.366072</v>
      </c>
      <c r="H163" s="132">
        <v>233.75415642000002</v>
      </c>
      <c r="I163" s="132">
        <v>121.91575318999999</v>
      </c>
      <c r="J163" s="132">
        <v>93.241777440000092</v>
      </c>
      <c r="K163" s="71"/>
      <c r="L163" s="56">
        <f t="shared" si="13"/>
        <v>39.888821173501206</v>
      </c>
      <c r="M163" s="56">
        <f t="shared" si="14"/>
        <v>76.480499853605593</v>
      </c>
      <c r="N163" s="46"/>
      <c r="O163" s="48"/>
      <c r="P163" s="49"/>
      <c r="Q163" s="49"/>
      <c r="R163" s="50"/>
      <c r="S163" s="50"/>
    </row>
    <row r="164" spans="1:19" s="35" customFormat="1" ht="12.75">
      <c r="A164" s="126"/>
      <c r="B164" s="126"/>
      <c r="C164" s="126"/>
      <c r="D164" s="126" t="s">
        <v>450</v>
      </c>
      <c r="E164" s="125"/>
      <c r="F164" s="125"/>
      <c r="G164" s="124">
        <v>11.199538</v>
      </c>
      <c r="H164" s="124">
        <v>11.199538</v>
      </c>
      <c r="I164" s="124">
        <v>6.7202679999999999</v>
      </c>
      <c r="J164" s="124">
        <v>5.4612732599999996</v>
      </c>
      <c r="K164" s="71"/>
      <c r="L164" s="56">
        <f t="shared" si="13"/>
        <v>48.763379882277277</v>
      </c>
      <c r="M164" s="56">
        <f t="shared" si="14"/>
        <v>81.265706367662716</v>
      </c>
      <c r="N164" s="46"/>
      <c r="O164" s="48"/>
      <c r="P164" s="49"/>
      <c r="Q164" s="49"/>
      <c r="R164" s="50"/>
      <c r="S164" s="50"/>
    </row>
    <row r="165" spans="1:19" s="35" customFormat="1" ht="12.75">
      <c r="A165" s="126"/>
      <c r="B165" s="126"/>
      <c r="C165" s="126"/>
      <c r="D165" s="126" t="s">
        <v>449</v>
      </c>
      <c r="E165" s="125"/>
      <c r="F165" s="125"/>
      <c r="G165" s="124">
        <v>716.15939100000003</v>
      </c>
      <c r="H165" s="124">
        <v>712.69428317999996</v>
      </c>
      <c r="I165" s="124">
        <v>332.21207117000017</v>
      </c>
      <c r="J165" s="124">
        <v>322.62542117000027</v>
      </c>
      <c r="K165" s="71"/>
      <c r="L165" s="56">
        <f t="shared" si="13"/>
        <v>45.268417157840055</v>
      </c>
      <c r="M165" s="56">
        <f t="shared" si="14"/>
        <v>97.114298114985047</v>
      </c>
      <c r="N165" s="46"/>
      <c r="O165" s="48"/>
      <c r="P165" s="49"/>
      <c r="Q165" s="49"/>
      <c r="R165" s="50"/>
      <c r="S165" s="50"/>
    </row>
    <row r="166" spans="1:19" s="35" customFormat="1" ht="12.75">
      <c r="A166" s="126"/>
      <c r="B166" s="126"/>
      <c r="C166" s="126"/>
      <c r="D166" s="126" t="s">
        <v>448</v>
      </c>
      <c r="E166" s="125"/>
      <c r="F166" s="125"/>
      <c r="G166" s="124">
        <v>54.506807999999999</v>
      </c>
      <c r="H166" s="124">
        <v>54.506807999999999</v>
      </c>
      <c r="I166" s="124">
        <v>32.340465000000002</v>
      </c>
      <c r="J166" s="124">
        <v>32.061267000000001</v>
      </c>
      <c r="K166" s="71"/>
      <c r="L166" s="56">
        <f t="shared" si="13"/>
        <v>58.820665117649163</v>
      </c>
      <c r="M166" s="56">
        <f t="shared" si="14"/>
        <v>99.136691448314053</v>
      </c>
      <c r="N166" s="46"/>
      <c r="O166" s="48"/>
      <c r="P166" s="49"/>
      <c r="Q166" s="49"/>
      <c r="R166" s="50"/>
      <c r="S166" s="50"/>
    </row>
    <row r="167" spans="1:19" s="35" customFormat="1" ht="12.75">
      <c r="A167" s="126"/>
      <c r="B167" s="126"/>
      <c r="C167" s="126"/>
      <c r="D167" s="126" t="s">
        <v>447</v>
      </c>
      <c r="E167" s="125"/>
      <c r="F167" s="125"/>
      <c r="G167" s="124">
        <v>3847.2569319999998</v>
      </c>
      <c r="H167" s="124">
        <v>3890.3572813199976</v>
      </c>
      <c r="I167" s="124">
        <v>1855.7482872500022</v>
      </c>
      <c r="J167" s="124">
        <v>1500.5336323100028</v>
      </c>
      <c r="K167" s="71"/>
      <c r="L167" s="56">
        <f t="shared" si="13"/>
        <v>38.570586807411985</v>
      </c>
      <c r="M167" s="56">
        <f t="shared" si="14"/>
        <v>80.858683401164001</v>
      </c>
      <c r="N167" s="46"/>
      <c r="O167" s="48"/>
      <c r="P167" s="49"/>
      <c r="Q167" s="49"/>
      <c r="R167" s="50"/>
      <c r="S167" s="50"/>
    </row>
    <row r="168" spans="1:19" s="35" customFormat="1" ht="12.75">
      <c r="A168" s="126"/>
      <c r="B168" s="126"/>
      <c r="C168" s="126"/>
      <c r="D168" s="126" t="s">
        <v>446</v>
      </c>
      <c r="E168" s="125"/>
      <c r="F168" s="125"/>
      <c r="G168" s="124">
        <v>5.4247240000000003</v>
      </c>
      <c r="H168" s="124">
        <v>5.7233749400000002</v>
      </c>
      <c r="I168" s="124">
        <v>3.1256116499999997</v>
      </c>
      <c r="J168" s="124">
        <v>2.3745412300000006</v>
      </c>
      <c r="K168" s="71"/>
      <c r="L168" s="56">
        <f t="shared" si="13"/>
        <v>41.48847934816586</v>
      </c>
      <c r="M168" s="56">
        <f t="shared" si="14"/>
        <v>75.970449815798474</v>
      </c>
      <c r="N168" s="46"/>
      <c r="O168" s="48"/>
      <c r="P168" s="49"/>
      <c r="Q168" s="49"/>
      <c r="R168" s="50"/>
      <c r="S168" s="50"/>
    </row>
    <row r="169" spans="1:19" s="35" customFormat="1" ht="12.75">
      <c r="A169" s="126"/>
      <c r="B169" s="126"/>
      <c r="C169" s="126"/>
      <c r="D169" s="126" t="s">
        <v>445</v>
      </c>
      <c r="E169" s="125"/>
      <c r="F169" s="125"/>
      <c r="G169" s="124">
        <v>227.287859</v>
      </c>
      <c r="H169" s="124">
        <v>227.28785900000003</v>
      </c>
      <c r="I169" s="124">
        <v>149.29667474000001</v>
      </c>
      <c r="J169" s="124">
        <v>144.50164481000002</v>
      </c>
      <c r="K169" s="71"/>
      <c r="L169" s="56">
        <f t="shared" si="13"/>
        <v>63.576490819071864</v>
      </c>
      <c r="M169" s="56">
        <f t="shared" si="14"/>
        <v>96.788254032884169</v>
      </c>
      <c r="N169" s="46"/>
      <c r="O169" s="48"/>
      <c r="P169" s="49"/>
      <c r="Q169" s="49"/>
      <c r="R169" s="50"/>
      <c r="S169" s="50"/>
    </row>
    <row r="170" spans="1:19" s="35" customFormat="1" ht="12.75">
      <c r="A170" s="126"/>
      <c r="B170" s="126"/>
      <c r="C170" s="126"/>
      <c r="D170" s="126" t="s">
        <v>444</v>
      </c>
      <c r="E170" s="125"/>
      <c r="F170" s="125"/>
      <c r="G170" s="132">
        <v>24.242988</v>
      </c>
      <c r="H170" s="132">
        <v>31.188560149999997</v>
      </c>
      <c r="I170" s="132">
        <v>20.111045149999999</v>
      </c>
      <c r="J170" s="132">
        <v>13.115157</v>
      </c>
      <c r="K170" s="71"/>
      <c r="L170" s="56">
        <f t="shared" si="13"/>
        <v>42.05117817854763</v>
      </c>
      <c r="M170" s="56">
        <f t="shared" si="14"/>
        <v>65.213701735436658</v>
      </c>
      <c r="N170" s="46"/>
      <c r="O170" s="48"/>
      <c r="P170" s="49"/>
      <c r="Q170" s="49"/>
      <c r="R170" s="50"/>
      <c r="S170" s="50"/>
    </row>
    <row r="171" spans="1:19" s="35" customFormat="1" ht="12.75">
      <c r="A171" s="126"/>
      <c r="B171" s="126"/>
      <c r="C171" s="126"/>
      <c r="D171" s="126" t="s">
        <v>443</v>
      </c>
      <c r="E171" s="131"/>
      <c r="F171" s="130"/>
      <c r="G171" s="124">
        <v>1728.3948459999999</v>
      </c>
      <c r="H171" s="124">
        <v>1843.9393541900001</v>
      </c>
      <c r="I171" s="124">
        <v>1280.5697915400006</v>
      </c>
      <c r="J171" s="124">
        <v>1267.9600001500005</v>
      </c>
      <c r="K171" s="71"/>
      <c r="L171" s="56">
        <f t="shared" ref="L171:L179" si="16">IFERROR(+J171/H171*100,"n.a")</f>
        <v>68.763649805987569</v>
      </c>
      <c r="M171" s="56">
        <f t="shared" ref="M171:M179" si="17">IFERROR(+J171/I171*100,"n.a.")</f>
        <v>99.015298387225286</v>
      </c>
      <c r="N171" s="46"/>
      <c r="O171" s="48"/>
      <c r="P171" s="49"/>
      <c r="Q171" s="49"/>
      <c r="R171" s="50"/>
      <c r="S171" s="50"/>
    </row>
    <row r="172" spans="1:19" s="35" customFormat="1" ht="12.75">
      <c r="A172" s="126"/>
      <c r="B172" s="126"/>
      <c r="C172" s="126"/>
      <c r="D172" s="126" t="s">
        <v>442</v>
      </c>
      <c r="E172" s="131"/>
      <c r="F172" s="130"/>
      <c r="G172" s="124">
        <v>104.617279</v>
      </c>
      <c r="H172" s="124">
        <v>104.96918251</v>
      </c>
      <c r="I172" s="124">
        <v>73.481131849999997</v>
      </c>
      <c r="J172" s="124">
        <v>64.75022546999999</v>
      </c>
      <c r="K172" s="71"/>
      <c r="L172" s="56">
        <f t="shared" si="16"/>
        <v>61.684985937497885</v>
      </c>
      <c r="M172" s="56">
        <f t="shared" si="17"/>
        <v>88.118165629480558</v>
      </c>
      <c r="N172" s="46"/>
      <c r="O172" s="48"/>
      <c r="P172" s="49"/>
      <c r="Q172" s="49"/>
      <c r="R172" s="50"/>
      <c r="S172" s="50"/>
    </row>
    <row r="173" spans="1:19" s="35" customFormat="1" ht="12.75">
      <c r="A173" s="126"/>
      <c r="B173" s="126"/>
      <c r="C173" s="126"/>
      <c r="D173" s="126" t="s">
        <v>441</v>
      </c>
      <c r="E173" s="131"/>
      <c r="F173" s="130"/>
      <c r="G173" s="124">
        <v>36.796259999999997</v>
      </c>
      <c r="H173" s="124">
        <v>38.098912349999992</v>
      </c>
      <c r="I173" s="124">
        <v>18.29496335</v>
      </c>
      <c r="J173" s="124">
        <v>13.729585689999993</v>
      </c>
      <c r="K173" s="71"/>
      <c r="L173" s="56">
        <f t="shared" si="16"/>
        <v>36.036686727094967</v>
      </c>
      <c r="M173" s="56">
        <f t="shared" si="17"/>
        <v>75.045713004940211</v>
      </c>
      <c r="N173" s="46"/>
      <c r="O173" s="48"/>
      <c r="P173" s="49"/>
      <c r="Q173" s="49"/>
      <c r="R173" s="50"/>
      <c r="S173" s="50"/>
    </row>
    <row r="174" spans="1:19" s="35" customFormat="1" ht="12.75">
      <c r="A174" s="129"/>
      <c r="B174" s="129"/>
      <c r="C174" s="128" t="s">
        <v>323</v>
      </c>
      <c r="D174" s="128"/>
      <c r="E174" s="128"/>
      <c r="F174" s="128"/>
      <c r="G174" s="127">
        <f>SUM(G175:G177)</f>
        <v>2114.4172310000004</v>
      </c>
      <c r="H174" s="127">
        <f>SUM(H175:H177)</f>
        <v>2070.1348612500005</v>
      </c>
      <c r="I174" s="127">
        <f>SUM(I175:I177)</f>
        <v>1117.9565019700008</v>
      </c>
      <c r="J174" s="127">
        <f>SUM(J175:J177)</f>
        <v>1067.7940590099995</v>
      </c>
      <c r="K174" s="71"/>
      <c r="L174" s="45">
        <f t="shared" si="16"/>
        <v>51.580893544550911</v>
      </c>
      <c r="M174" s="45">
        <f t="shared" si="17"/>
        <v>95.513023729312565</v>
      </c>
      <c r="N174" s="46"/>
      <c r="O174" s="48"/>
      <c r="P174" s="49"/>
      <c r="Q174" s="49"/>
      <c r="R174" s="50"/>
      <c r="S174" s="50"/>
    </row>
    <row r="175" spans="1:19" s="35" customFormat="1" ht="12.75">
      <c r="A175" s="126"/>
      <c r="B175" s="126"/>
      <c r="C175" s="126"/>
      <c r="D175" s="126" t="s">
        <v>440</v>
      </c>
      <c r="E175" s="125"/>
      <c r="F175" s="125"/>
      <c r="G175" s="124">
        <v>1142.1818270000001</v>
      </c>
      <c r="H175" s="124">
        <v>1113.4787552500009</v>
      </c>
      <c r="I175" s="124">
        <v>605.90994425000076</v>
      </c>
      <c r="J175" s="124">
        <v>568.20500241999946</v>
      </c>
      <c r="K175" s="71"/>
      <c r="L175" s="56">
        <f t="shared" si="16"/>
        <v>51.029712039043332</v>
      </c>
      <c r="M175" s="56">
        <f t="shared" si="17"/>
        <v>93.77713764432886</v>
      </c>
      <c r="N175" s="46"/>
      <c r="O175" s="48"/>
      <c r="P175" s="49"/>
      <c r="Q175" s="49"/>
      <c r="R175" s="50"/>
      <c r="S175" s="50"/>
    </row>
    <row r="176" spans="1:19" s="35" customFormat="1" ht="12.75">
      <c r="A176" s="126"/>
      <c r="B176" s="126"/>
      <c r="C176" s="126"/>
      <c r="D176" s="126" t="s">
        <v>439</v>
      </c>
      <c r="E176" s="125"/>
      <c r="F176" s="125"/>
      <c r="G176" s="124">
        <v>836.00633100000005</v>
      </c>
      <c r="H176" s="124">
        <v>824.12540643</v>
      </c>
      <c r="I176" s="124">
        <v>454.43473502000001</v>
      </c>
      <c r="J176" s="124">
        <v>443.35239827999999</v>
      </c>
      <c r="K176" s="71"/>
      <c r="L176" s="56">
        <f t="shared" si="16"/>
        <v>53.79671525970091</v>
      </c>
      <c r="M176" s="56">
        <f t="shared" si="17"/>
        <v>97.561291889469615</v>
      </c>
      <c r="N176" s="46"/>
      <c r="O176" s="48"/>
      <c r="P176" s="49"/>
      <c r="Q176" s="49"/>
      <c r="R176" s="50"/>
      <c r="S176" s="50"/>
    </row>
    <row r="177" spans="1:19" s="35" customFormat="1" ht="12.75">
      <c r="A177" s="126"/>
      <c r="B177" s="126"/>
      <c r="C177" s="126"/>
      <c r="D177" s="126" t="s">
        <v>438</v>
      </c>
      <c r="E177" s="125"/>
      <c r="F177" s="125"/>
      <c r="G177" s="124">
        <v>136.229073</v>
      </c>
      <c r="H177" s="124">
        <v>132.53069957</v>
      </c>
      <c r="I177" s="124">
        <v>57.611822700000012</v>
      </c>
      <c r="J177" s="124">
        <v>56.236658309999996</v>
      </c>
      <c r="K177" s="71"/>
      <c r="L177" s="56">
        <f t="shared" si="16"/>
        <v>42.432929496683855</v>
      </c>
      <c r="M177" s="56">
        <f t="shared" si="17"/>
        <v>97.613051756475642</v>
      </c>
      <c r="N177" s="46"/>
      <c r="O177" s="48"/>
      <c r="P177" s="49"/>
      <c r="Q177" s="49"/>
      <c r="R177" s="50"/>
      <c r="S177" s="50"/>
    </row>
    <row r="178" spans="1:19" s="35" customFormat="1" ht="12.75">
      <c r="A178" s="129"/>
      <c r="B178" s="129"/>
      <c r="C178" s="129" t="s">
        <v>437</v>
      </c>
      <c r="D178" s="129"/>
      <c r="E178" s="128"/>
      <c r="F178" s="128"/>
      <c r="G178" s="127">
        <f>SUM(G179)</f>
        <v>831.40277800000001</v>
      </c>
      <c r="H178" s="127">
        <f>SUM(H179)</f>
        <v>831.40277800000035</v>
      </c>
      <c r="I178" s="127">
        <f>SUM(I179)</f>
        <v>413.02211400000147</v>
      </c>
      <c r="J178" s="127">
        <f>SUM(J179)</f>
        <v>397.0339211000001</v>
      </c>
      <c r="K178" s="71"/>
      <c r="L178" s="45">
        <f t="shared" si="16"/>
        <v>47.754702246135615</v>
      </c>
      <c r="M178" s="45">
        <f t="shared" si="17"/>
        <v>96.128974125583667</v>
      </c>
      <c r="N178" s="46"/>
      <c r="O178" s="48"/>
      <c r="P178" s="49"/>
      <c r="Q178" s="49"/>
      <c r="R178" s="50"/>
      <c r="S178" s="50"/>
    </row>
    <row r="179" spans="1:19" s="35" customFormat="1" ht="12.75">
      <c r="A179" s="126"/>
      <c r="B179" s="126"/>
      <c r="C179" s="126"/>
      <c r="D179" s="126" t="s">
        <v>437</v>
      </c>
      <c r="E179" s="125"/>
      <c r="F179" s="125"/>
      <c r="G179" s="124">
        <v>831.40277800000001</v>
      </c>
      <c r="H179" s="124">
        <v>831.40277800000035</v>
      </c>
      <c r="I179" s="124">
        <v>413.02211400000147</v>
      </c>
      <c r="J179" s="124">
        <v>397.0339211000001</v>
      </c>
      <c r="K179" s="71"/>
      <c r="L179" s="56">
        <f t="shared" si="16"/>
        <v>47.754702246135615</v>
      </c>
      <c r="M179" s="56">
        <f t="shared" si="17"/>
        <v>96.128974125583667</v>
      </c>
      <c r="N179" s="46"/>
      <c r="O179" s="48"/>
      <c r="P179" s="49"/>
      <c r="Q179" s="49"/>
      <c r="R179" s="50"/>
      <c r="S179" s="50"/>
    </row>
    <row r="180" spans="1:19" s="5" customFormat="1" ht="5.25" customHeight="1" thickBot="1">
      <c r="A180" s="27"/>
      <c r="B180" s="27"/>
      <c r="C180" s="27"/>
      <c r="D180" s="27"/>
      <c r="E180" s="27"/>
      <c r="F180" s="31"/>
      <c r="G180" s="32"/>
      <c r="H180" s="32"/>
      <c r="I180" s="32"/>
      <c r="J180" s="32"/>
      <c r="K180" s="33"/>
      <c r="L180" s="28"/>
      <c r="M180" s="28"/>
      <c r="N180" s="18"/>
      <c r="O180" s="15"/>
      <c r="P180" s="16"/>
      <c r="Q180" s="16"/>
      <c r="R180" s="17"/>
      <c r="S180" s="17"/>
    </row>
    <row r="181" spans="1:19" s="62" customFormat="1" ht="9" customHeight="1">
      <c r="A181" s="174" t="s">
        <v>13</v>
      </c>
      <c r="B181" s="174"/>
      <c r="C181" s="174"/>
      <c r="D181" s="174"/>
      <c r="E181" s="174"/>
      <c r="F181" s="174"/>
      <c r="G181" s="174"/>
      <c r="H181" s="174"/>
      <c r="I181" s="174"/>
      <c r="J181" s="174"/>
      <c r="K181" s="174"/>
      <c r="L181" s="174"/>
      <c r="M181" s="174"/>
    </row>
    <row r="182" spans="1:19" s="62" customFormat="1" ht="9" customHeight="1">
      <c r="A182" s="175" t="s">
        <v>12</v>
      </c>
      <c r="B182" s="175"/>
      <c r="C182" s="175"/>
      <c r="D182" s="175"/>
      <c r="E182" s="175"/>
      <c r="F182" s="175"/>
      <c r="G182" s="175"/>
      <c r="H182" s="175"/>
      <c r="I182" s="175"/>
      <c r="J182" s="175"/>
      <c r="K182" s="175"/>
      <c r="L182" s="175"/>
      <c r="M182" s="175"/>
    </row>
    <row r="183" spans="1:19" s="62" customFormat="1" ht="9">
      <c r="A183" s="169" t="s">
        <v>18</v>
      </c>
      <c r="B183" s="169"/>
      <c r="C183" s="169"/>
      <c r="D183" s="169"/>
      <c r="E183" s="169"/>
      <c r="F183" s="169"/>
      <c r="G183" s="169"/>
      <c r="H183" s="169"/>
      <c r="I183" s="169"/>
      <c r="J183" s="169"/>
      <c r="K183" s="169"/>
      <c r="L183" s="169"/>
      <c r="M183" s="169"/>
    </row>
    <row r="184" spans="1:19" s="62" customFormat="1" ht="9">
      <c r="A184" s="166" t="s">
        <v>11</v>
      </c>
      <c r="B184" s="166"/>
      <c r="C184" s="166"/>
      <c r="D184" s="166"/>
      <c r="E184" s="166"/>
      <c r="F184" s="166"/>
      <c r="G184" s="166"/>
      <c r="H184" s="166"/>
      <c r="I184" s="166"/>
      <c r="J184" s="166"/>
      <c r="K184" s="166"/>
      <c r="L184" s="166"/>
      <c r="M184" s="166"/>
    </row>
    <row r="186" spans="1:19">
      <c r="K186" s="3"/>
    </row>
    <row r="187" spans="1:19">
      <c r="K187" s="3"/>
    </row>
    <row r="188" spans="1:19">
      <c r="K188" s="3"/>
    </row>
    <row r="189" spans="1:19">
      <c r="K189" s="3"/>
    </row>
    <row r="190" spans="1:19">
      <c r="K190" s="3"/>
    </row>
    <row r="191" spans="1:19">
      <c r="K191" s="3"/>
    </row>
    <row r="192" spans="1:19">
      <c r="K192" s="3"/>
    </row>
    <row r="193" spans="11:11">
      <c r="K193" s="3"/>
    </row>
    <row r="194" spans="11:11">
      <c r="K194" s="3"/>
    </row>
    <row r="195" spans="11:11">
      <c r="K195" s="3"/>
    </row>
  </sheetData>
  <mergeCells count="15">
    <mergeCell ref="B5:F8"/>
    <mergeCell ref="A184:M184"/>
    <mergeCell ref="A1:G1"/>
    <mergeCell ref="G6:G7"/>
    <mergeCell ref="A183:M183"/>
    <mergeCell ref="A3:M3"/>
    <mergeCell ref="A5:A8"/>
    <mergeCell ref="I5:J5"/>
    <mergeCell ref="L5:M6"/>
    <mergeCell ref="H6:H7"/>
    <mergeCell ref="I6:I7"/>
    <mergeCell ref="A181:M181"/>
    <mergeCell ref="A182:M182"/>
    <mergeCell ref="D16:F16"/>
    <mergeCell ref="E54:F54"/>
  </mergeCells>
  <pageMargins left="0" right="0" top="0" bottom="0.39370078740157483" header="0.31496062992125984" footer="0.31496062992125984"/>
  <pageSetup scale="54" fitToHeight="100" orientation="landscape" r:id="rId1"/>
  <headerFooter>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5"/>
  <sheetViews>
    <sheetView showGridLines="0" zoomScale="130" zoomScaleNormal="13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7.140625" style="3" customWidth="1"/>
    <col min="11" max="11" width="21.140625" style="3" bestFit="1" customWidth="1"/>
    <col min="12" max="12" width="15.28515625" style="3" bestFit="1" customWidth="1"/>
    <col min="13" max="14" width="11.5703125" style="3" bestFit="1" customWidth="1"/>
    <col min="15" max="16384" width="11.42578125" style="3"/>
  </cols>
  <sheetData>
    <row r="1" spans="1:16" s="1" customFormat="1" ht="53.25" customHeight="1">
      <c r="A1" s="167" t="s">
        <v>14</v>
      </c>
      <c r="B1" s="167"/>
      <c r="C1" s="167"/>
      <c r="D1" s="23" t="s">
        <v>35</v>
      </c>
      <c r="G1" s="21"/>
      <c r="H1" s="22"/>
      <c r="J1" s="20"/>
    </row>
    <row r="2" spans="1:16" s="2" customFormat="1" ht="12" customHeight="1">
      <c r="B2" s="26"/>
      <c r="C2" s="6"/>
      <c r="D2" s="6"/>
      <c r="E2" s="6"/>
      <c r="F2" s="6"/>
      <c r="G2" s="5"/>
      <c r="J2" s="3"/>
    </row>
    <row r="3" spans="1:16" ht="55.5" customHeight="1" thickBot="1">
      <c r="A3" s="170" t="s">
        <v>616</v>
      </c>
      <c r="B3" s="170"/>
      <c r="C3" s="170"/>
      <c r="D3" s="170"/>
      <c r="E3" s="170"/>
      <c r="F3" s="170"/>
      <c r="G3" s="170"/>
      <c r="H3" s="170"/>
      <c r="I3" s="170"/>
    </row>
    <row r="4" spans="1:16" ht="5.25" customHeight="1">
      <c r="A4" s="7"/>
      <c r="B4" s="7"/>
      <c r="C4" s="7"/>
      <c r="D4" s="7"/>
      <c r="E4" s="7"/>
      <c r="F4" s="7"/>
      <c r="G4" s="7"/>
      <c r="H4" s="7"/>
      <c r="I4" s="7"/>
    </row>
    <row r="5" spans="1:16" s="40" customFormat="1" ht="18" customHeight="1">
      <c r="A5" s="171" t="s">
        <v>0</v>
      </c>
      <c r="B5" s="179" t="s">
        <v>33</v>
      </c>
      <c r="C5" s="34"/>
      <c r="D5" s="65"/>
      <c r="E5" s="172" t="s">
        <v>1</v>
      </c>
      <c r="F5" s="172"/>
      <c r="G5" s="65"/>
      <c r="H5" s="171" t="s">
        <v>2</v>
      </c>
      <c r="I5" s="171"/>
      <c r="J5" s="39"/>
    </row>
    <row r="6" spans="1:16" s="40" customFormat="1" ht="18" customHeight="1">
      <c r="A6" s="171"/>
      <c r="B6" s="168"/>
      <c r="C6" s="168" t="s">
        <v>3</v>
      </c>
      <c r="D6" s="168" t="s">
        <v>15</v>
      </c>
      <c r="E6" s="168" t="s">
        <v>16</v>
      </c>
      <c r="F6" s="66" t="s">
        <v>19</v>
      </c>
      <c r="G6" s="64"/>
      <c r="H6" s="173"/>
      <c r="I6" s="173"/>
      <c r="J6" s="39"/>
    </row>
    <row r="7" spans="1:16" s="40" customFormat="1" ht="24" customHeight="1">
      <c r="A7" s="171"/>
      <c r="B7" s="168"/>
      <c r="C7" s="168"/>
      <c r="D7" s="168"/>
      <c r="E7" s="168"/>
      <c r="F7" s="65" t="s">
        <v>37</v>
      </c>
      <c r="G7" s="65"/>
      <c r="H7" s="64" t="s">
        <v>15</v>
      </c>
      <c r="I7" s="64" t="s">
        <v>4</v>
      </c>
      <c r="J7" s="39"/>
    </row>
    <row r="8" spans="1:16" s="40" customFormat="1" ht="13.5" customHeight="1">
      <c r="A8" s="171"/>
      <c r="B8" s="168"/>
      <c r="C8" s="64" t="s">
        <v>5</v>
      </c>
      <c r="D8" s="64" t="s">
        <v>6</v>
      </c>
      <c r="E8" s="64" t="s">
        <v>7</v>
      </c>
      <c r="F8" s="65" t="s">
        <v>8</v>
      </c>
      <c r="G8" s="65"/>
      <c r="H8" s="65" t="s">
        <v>9</v>
      </c>
      <c r="I8" s="65" t="s">
        <v>10</v>
      </c>
      <c r="J8" s="39"/>
    </row>
    <row r="9" spans="1:16" ht="5.25" customHeight="1" thickBot="1">
      <c r="A9" s="8"/>
      <c r="B9" s="24"/>
      <c r="C9" s="9"/>
      <c r="D9" s="9"/>
      <c r="E9" s="9"/>
      <c r="F9" s="10"/>
      <c r="G9" s="10"/>
      <c r="H9" s="10"/>
      <c r="I9" s="10"/>
      <c r="J9" s="4"/>
    </row>
    <row r="10" spans="1:16" ht="5.25" customHeight="1" thickBot="1">
      <c r="A10" s="11"/>
      <c r="B10" s="25"/>
      <c r="C10" s="12"/>
      <c r="D10" s="12"/>
      <c r="E10" s="12"/>
      <c r="F10" s="13"/>
      <c r="G10" s="13"/>
      <c r="H10" s="13"/>
      <c r="I10" s="13"/>
      <c r="J10" s="4"/>
    </row>
    <row r="11" spans="1:16" s="35" customFormat="1" ht="12.75">
      <c r="A11" s="41" t="s">
        <v>17</v>
      </c>
      <c r="B11" s="42"/>
      <c r="C11" s="43">
        <f>+C12+C14+C16+C22+C25+C32+C48+C76+C78+C81+C83+C88+C90+C92+C121+C123+C125</f>
        <v>91390119361.262787</v>
      </c>
      <c r="D11" s="43">
        <f>+D12+D14+D16+D22+D25+D32+D48+D76+D78+D81+D83+D88+D90+D92+D121+D123+D125</f>
        <v>92023602953.267975</v>
      </c>
      <c r="E11" s="43">
        <f>+E12+E14+E16+E22+E25+E32+E48+E76+E78+E81+E83+E88+E90+E92+E121+E123+E125</f>
        <v>48079034441.152962</v>
      </c>
      <c r="F11" s="43">
        <f>+F12+F14+F16+F22+F25+F32+F48+F76+F78+F81+F83+F88+F90+F92+F121+F123+F125</f>
        <v>45560456092.504211</v>
      </c>
      <c r="G11" s="44"/>
      <c r="H11" s="45">
        <f t="shared" ref="H11:H42" si="0">IFERROR(+F11/D11*100,"n.a")</f>
        <v>49.509533022349736</v>
      </c>
      <c r="I11" s="45">
        <f t="shared" ref="I11:I42" si="1">IFERROR(+F11/E11*100,"n.a.")</f>
        <v>94.761587086921637</v>
      </c>
      <c r="J11" s="46"/>
      <c r="K11" s="47"/>
      <c r="L11" s="48"/>
      <c r="M11" s="49"/>
      <c r="N11" s="49"/>
      <c r="O11" s="50"/>
      <c r="P11" s="50"/>
    </row>
    <row r="12" spans="1:16" s="35" customFormat="1" ht="12.75">
      <c r="A12" s="154" t="s">
        <v>20</v>
      </c>
      <c r="B12" s="154"/>
      <c r="C12" s="70">
        <f>+C13</f>
        <v>65503761</v>
      </c>
      <c r="D12" s="70">
        <f>+D13</f>
        <v>65827018.219999999</v>
      </c>
      <c r="E12" s="70">
        <f>+E13</f>
        <v>28173475.510000002</v>
      </c>
      <c r="F12" s="70">
        <f>+F13</f>
        <v>28126757.990000002</v>
      </c>
      <c r="G12" s="71"/>
      <c r="H12" s="45">
        <f t="shared" si="0"/>
        <v>42.72828809592707</v>
      </c>
      <c r="I12" s="45">
        <f t="shared" si="1"/>
        <v>99.834179066819715</v>
      </c>
      <c r="J12" s="46"/>
      <c r="K12" s="47"/>
      <c r="L12" s="48"/>
      <c r="M12" s="49"/>
      <c r="N12" s="49"/>
      <c r="O12" s="50"/>
      <c r="P12" s="50"/>
    </row>
    <row r="13" spans="1:16" s="35" customFormat="1" ht="12.75">
      <c r="A13" s="155"/>
      <c r="B13" s="155" t="s">
        <v>250</v>
      </c>
      <c r="C13" s="54">
        <v>65503761</v>
      </c>
      <c r="D13" s="54">
        <v>65827018.219999999</v>
      </c>
      <c r="E13" s="54">
        <v>28173475.510000002</v>
      </c>
      <c r="F13" s="54">
        <v>28126757.990000002</v>
      </c>
      <c r="G13" s="55"/>
      <c r="H13" s="56">
        <f t="shared" si="0"/>
        <v>42.72828809592707</v>
      </c>
      <c r="I13" s="56">
        <f t="shared" si="1"/>
        <v>99.834179066819715</v>
      </c>
      <c r="J13" s="46"/>
      <c r="K13" s="47"/>
      <c r="L13" s="48"/>
      <c r="M13" s="49"/>
      <c r="N13" s="49"/>
      <c r="O13" s="50"/>
      <c r="P13" s="50"/>
    </row>
    <row r="14" spans="1:16" s="35" customFormat="1" ht="12.75">
      <c r="A14" s="154" t="s">
        <v>249</v>
      </c>
      <c r="B14" s="156"/>
      <c r="C14" s="70">
        <f>+C15</f>
        <v>5300000</v>
      </c>
      <c r="D14" s="70">
        <f>+D15</f>
        <v>5300000</v>
      </c>
      <c r="E14" s="70">
        <f>+E15</f>
        <v>1905471</v>
      </c>
      <c r="F14" s="70">
        <f>+F15</f>
        <v>1312835.72</v>
      </c>
      <c r="G14" s="71"/>
      <c r="H14" s="45">
        <f t="shared" si="0"/>
        <v>24.770485283018868</v>
      </c>
      <c r="I14" s="45">
        <f t="shared" si="1"/>
        <v>68.898226212836605</v>
      </c>
      <c r="J14" s="46"/>
      <c r="K14" s="47"/>
      <c r="L14" s="48"/>
      <c r="M14" s="49"/>
      <c r="N14" s="49"/>
      <c r="O14" s="50"/>
      <c r="P14" s="50"/>
    </row>
    <row r="15" spans="1:16" s="35" customFormat="1" ht="12.75">
      <c r="A15" s="155"/>
      <c r="B15" s="155" t="s">
        <v>248</v>
      </c>
      <c r="C15" s="54">
        <v>5300000</v>
      </c>
      <c r="D15" s="54">
        <v>5300000</v>
      </c>
      <c r="E15" s="54">
        <v>1905471</v>
      </c>
      <c r="F15" s="54">
        <v>1312835.72</v>
      </c>
      <c r="G15" s="55"/>
      <c r="H15" s="56">
        <f t="shared" si="0"/>
        <v>24.770485283018868</v>
      </c>
      <c r="I15" s="56">
        <f t="shared" si="1"/>
        <v>68.898226212836605</v>
      </c>
      <c r="J15" s="46"/>
      <c r="K15" s="47"/>
      <c r="L15" s="48"/>
      <c r="M15" s="49"/>
      <c r="N15" s="49"/>
      <c r="O15" s="50"/>
      <c r="P15" s="50"/>
    </row>
    <row r="16" spans="1:16" s="35" customFormat="1" ht="12.75">
      <c r="A16" s="154" t="s">
        <v>32</v>
      </c>
      <c r="B16" s="156"/>
      <c r="C16" s="70">
        <f>SUM(C17:C21)</f>
        <v>7240895234</v>
      </c>
      <c r="D16" s="70">
        <f>SUM(D17:D21)</f>
        <v>6917303769.9699993</v>
      </c>
      <c r="E16" s="70">
        <f>SUM(E17:E21)</f>
        <v>3778502381.4299998</v>
      </c>
      <c r="F16" s="70">
        <f>SUM(F17:F21)</f>
        <v>2889873286.7599998</v>
      </c>
      <c r="G16" s="71"/>
      <c r="H16" s="45">
        <f t="shared" si="0"/>
        <v>41.777452355146941</v>
      </c>
      <c r="I16" s="45">
        <f t="shared" si="1"/>
        <v>76.481976059157802</v>
      </c>
      <c r="J16" s="46"/>
      <c r="K16" s="47"/>
      <c r="L16" s="48"/>
      <c r="M16" s="49"/>
      <c r="N16" s="49"/>
      <c r="O16" s="50"/>
      <c r="P16" s="50"/>
    </row>
    <row r="17" spans="1:16" s="35" customFormat="1" ht="12.75">
      <c r="A17" s="155"/>
      <c r="B17" s="156" t="s">
        <v>247</v>
      </c>
      <c r="C17" s="54">
        <v>1021723451</v>
      </c>
      <c r="D17" s="54">
        <v>698362973.44999993</v>
      </c>
      <c r="E17" s="54">
        <v>648000259</v>
      </c>
      <c r="F17" s="54">
        <v>0</v>
      </c>
      <c r="G17" s="55"/>
      <c r="H17" s="56">
        <f t="shared" si="0"/>
        <v>0</v>
      </c>
      <c r="I17" s="56">
        <f t="shared" si="1"/>
        <v>0</v>
      </c>
      <c r="J17" s="46"/>
      <c r="K17" s="47"/>
      <c r="L17" s="48"/>
      <c r="M17" s="49"/>
      <c r="N17" s="49"/>
      <c r="O17" s="50"/>
      <c r="P17" s="50"/>
    </row>
    <row r="18" spans="1:16" s="35" customFormat="1" ht="12.75">
      <c r="A18" s="155"/>
      <c r="B18" s="155" t="s">
        <v>246</v>
      </c>
      <c r="C18" s="54">
        <v>2825648246</v>
      </c>
      <c r="D18" s="54">
        <v>2825658246</v>
      </c>
      <c r="E18" s="54">
        <v>1354639266</v>
      </c>
      <c r="F18" s="54">
        <v>1311725770</v>
      </c>
      <c r="G18" s="55"/>
      <c r="H18" s="56">
        <f t="shared" si="0"/>
        <v>46.421953959112997</v>
      </c>
      <c r="I18" s="56">
        <f t="shared" si="1"/>
        <v>96.832108954975467</v>
      </c>
      <c r="J18" s="46"/>
      <c r="K18" s="47"/>
      <c r="L18" s="48"/>
      <c r="M18" s="49"/>
      <c r="N18" s="49"/>
      <c r="O18" s="50"/>
      <c r="P18" s="50"/>
    </row>
    <row r="19" spans="1:16" s="35" customFormat="1" ht="12.75">
      <c r="A19" s="155"/>
      <c r="B19" s="155" t="s">
        <v>245</v>
      </c>
      <c r="C19" s="54">
        <v>1385142786</v>
      </c>
      <c r="D19" s="54">
        <v>1384901799.52</v>
      </c>
      <c r="E19" s="54">
        <v>785541823.0200001</v>
      </c>
      <c r="F19" s="54">
        <v>745840632.26999986</v>
      </c>
      <c r="G19" s="55"/>
      <c r="H19" s="56">
        <f t="shared" si="0"/>
        <v>53.855127672482226</v>
      </c>
      <c r="I19" s="56">
        <f t="shared" si="1"/>
        <v>94.946011837107562</v>
      </c>
      <c r="J19" s="46"/>
      <c r="K19" s="47"/>
      <c r="L19" s="48"/>
      <c r="M19" s="49"/>
      <c r="N19" s="49"/>
      <c r="O19" s="50"/>
      <c r="P19" s="50"/>
    </row>
    <row r="20" spans="1:16" s="35" customFormat="1" ht="12.75">
      <c r="A20" s="155"/>
      <c r="B20" s="155" t="s">
        <v>244</v>
      </c>
      <c r="C20" s="54">
        <v>1568708974</v>
      </c>
      <c r="D20" s="54">
        <v>1568708974</v>
      </c>
      <c r="E20" s="54">
        <v>763924969</v>
      </c>
      <c r="F20" s="54">
        <v>669466202.39999962</v>
      </c>
      <c r="G20" s="55"/>
      <c r="H20" s="56">
        <f t="shared" si="0"/>
        <v>42.676252478683125</v>
      </c>
      <c r="I20" s="56">
        <f t="shared" si="1"/>
        <v>87.635072758041971</v>
      </c>
      <c r="J20" s="46"/>
      <c r="K20" s="47"/>
      <c r="L20" s="48"/>
      <c r="M20" s="49"/>
      <c r="N20" s="49"/>
      <c r="O20" s="50"/>
      <c r="P20" s="50"/>
    </row>
    <row r="21" spans="1:16" s="35" customFormat="1" ht="12.75">
      <c r="A21" s="157"/>
      <c r="B21" s="155" t="s">
        <v>243</v>
      </c>
      <c r="C21" s="54">
        <v>439671777</v>
      </c>
      <c r="D21" s="54">
        <v>439671777.00000006</v>
      </c>
      <c r="E21" s="54">
        <v>226396064.40999997</v>
      </c>
      <c r="F21" s="54">
        <v>162840682.08999997</v>
      </c>
      <c r="G21" s="55"/>
      <c r="H21" s="56">
        <f t="shared" si="0"/>
        <v>37.036874006584227</v>
      </c>
      <c r="I21" s="56">
        <f t="shared" si="1"/>
        <v>71.92734666760721</v>
      </c>
      <c r="J21" s="46"/>
      <c r="K21" s="47"/>
      <c r="L21" s="48"/>
      <c r="M21" s="49"/>
      <c r="N21" s="49"/>
      <c r="O21" s="50"/>
      <c r="P21" s="50"/>
    </row>
    <row r="22" spans="1:16" s="35" customFormat="1" ht="12.75">
      <c r="A22" s="154" t="s">
        <v>242</v>
      </c>
      <c r="B22" s="156"/>
      <c r="C22" s="70">
        <f>SUM(C23:C24)</f>
        <v>183735945</v>
      </c>
      <c r="D22" s="70">
        <f>SUM(D23:D24)</f>
        <v>184081409.80000001</v>
      </c>
      <c r="E22" s="70">
        <f>SUM(E23:E24)</f>
        <v>96940118.370000005</v>
      </c>
      <c r="F22" s="70">
        <f>SUM(F23:F24)</f>
        <v>88880503.440000013</v>
      </c>
      <c r="G22" s="71"/>
      <c r="H22" s="45">
        <f t="shared" si="0"/>
        <v>48.283258769349132</v>
      </c>
      <c r="I22" s="45">
        <f t="shared" si="1"/>
        <v>91.68598608551504</v>
      </c>
      <c r="J22" s="46"/>
      <c r="K22" s="47"/>
      <c r="L22" s="48"/>
      <c r="M22" s="49"/>
      <c r="N22" s="49"/>
      <c r="O22" s="50"/>
      <c r="P22" s="50"/>
    </row>
    <row r="23" spans="1:16" s="35" customFormat="1" ht="12.75">
      <c r="A23" s="155"/>
      <c r="B23" s="155" t="s">
        <v>241</v>
      </c>
      <c r="C23" s="54">
        <v>121489202</v>
      </c>
      <c r="D23" s="54">
        <v>121641068.80000001</v>
      </c>
      <c r="E23" s="54">
        <v>69377736.24000001</v>
      </c>
      <c r="F23" s="54">
        <v>65736940.220000014</v>
      </c>
      <c r="G23" s="55"/>
      <c r="H23" s="56">
        <f t="shared" si="0"/>
        <v>54.041731849695815</v>
      </c>
      <c r="I23" s="56">
        <f t="shared" si="1"/>
        <v>94.752212716475341</v>
      </c>
      <c r="J23" s="46"/>
      <c r="K23" s="47"/>
      <c r="L23" s="48"/>
      <c r="M23" s="49"/>
      <c r="N23" s="49"/>
      <c r="O23" s="50"/>
      <c r="P23" s="50"/>
    </row>
    <row r="24" spans="1:16" s="35" customFormat="1" ht="12.75">
      <c r="A24" s="155"/>
      <c r="B24" s="155" t="s">
        <v>240</v>
      </c>
      <c r="C24" s="54">
        <v>62246743</v>
      </c>
      <c r="D24" s="54">
        <v>62440341</v>
      </c>
      <c r="E24" s="54">
        <v>27562382.129999995</v>
      </c>
      <c r="F24" s="54">
        <v>23143563.220000003</v>
      </c>
      <c r="G24" s="55"/>
      <c r="H24" s="56">
        <f t="shared" si="0"/>
        <v>37.065081403062813</v>
      </c>
      <c r="I24" s="56">
        <f t="shared" si="1"/>
        <v>83.967935394124112</v>
      </c>
      <c r="J24" s="46"/>
      <c r="K24" s="47"/>
      <c r="L24" s="48"/>
      <c r="M24" s="49"/>
      <c r="N24" s="49"/>
      <c r="O24" s="50"/>
      <c r="P24" s="50"/>
    </row>
    <row r="25" spans="1:16" s="35" customFormat="1" ht="12.75">
      <c r="A25" s="154" t="s">
        <v>145</v>
      </c>
      <c r="B25" s="156"/>
      <c r="C25" s="70">
        <f>SUM(C26:C31)</f>
        <v>1391236631</v>
      </c>
      <c r="D25" s="70">
        <f>SUM(D26:D31)</f>
        <v>1649508272.1099999</v>
      </c>
      <c r="E25" s="70">
        <f>SUM(E26:E31)</f>
        <v>611007830.36000001</v>
      </c>
      <c r="F25" s="70">
        <f>SUM(F26:F31)</f>
        <v>423456148.04000002</v>
      </c>
      <c r="G25" s="71"/>
      <c r="H25" s="45">
        <f t="shared" si="0"/>
        <v>25.671659560599114</v>
      </c>
      <c r="I25" s="45">
        <f t="shared" si="1"/>
        <v>69.3045370286832</v>
      </c>
      <c r="J25" s="46"/>
      <c r="K25" s="47"/>
      <c r="L25" s="48"/>
      <c r="M25" s="49"/>
      <c r="N25" s="49"/>
      <c r="O25" s="50"/>
      <c r="P25" s="50"/>
    </row>
    <row r="26" spans="1:16" s="35" customFormat="1" ht="12.75">
      <c r="A26" s="155"/>
      <c r="B26" s="156" t="s">
        <v>239</v>
      </c>
      <c r="C26" s="54">
        <v>191337936</v>
      </c>
      <c r="D26" s="54">
        <v>341337936</v>
      </c>
      <c r="E26" s="54">
        <v>42522264.25</v>
      </c>
      <c r="F26" s="54">
        <v>23996620.489999998</v>
      </c>
      <c r="G26" s="55"/>
      <c r="H26" s="56">
        <f t="shared" si="0"/>
        <v>7.0301651117970074</v>
      </c>
      <c r="I26" s="56">
        <f t="shared" si="1"/>
        <v>56.433073151790126</v>
      </c>
      <c r="J26" s="46"/>
      <c r="K26" s="47"/>
      <c r="L26" s="48"/>
      <c r="M26" s="49"/>
      <c r="N26" s="49"/>
      <c r="O26" s="50"/>
      <c r="P26" s="50"/>
    </row>
    <row r="27" spans="1:16" s="35" customFormat="1" ht="12.75">
      <c r="A27" s="155"/>
      <c r="B27" s="155" t="s">
        <v>238</v>
      </c>
      <c r="C27" s="54">
        <v>24500000</v>
      </c>
      <c r="D27" s="54">
        <v>24499000</v>
      </c>
      <c r="E27" s="54">
        <v>0</v>
      </c>
      <c r="F27" s="54">
        <v>0</v>
      </c>
      <c r="G27" s="55"/>
      <c r="H27" s="56">
        <f t="shared" si="0"/>
        <v>0</v>
      </c>
      <c r="I27" s="56" t="str">
        <f t="shared" si="1"/>
        <v>n.a.</v>
      </c>
      <c r="J27" s="46"/>
      <c r="K27" s="47"/>
      <c r="L27" s="48"/>
      <c r="M27" s="49"/>
      <c r="N27" s="49"/>
      <c r="O27" s="50"/>
      <c r="P27" s="50"/>
    </row>
    <row r="28" spans="1:16" s="35" customFormat="1" ht="12.75">
      <c r="A28" s="155"/>
      <c r="B28" s="155" t="s">
        <v>237</v>
      </c>
      <c r="C28" s="54">
        <v>125362388</v>
      </c>
      <c r="D28" s="54">
        <v>231322666</v>
      </c>
      <c r="E28" s="54">
        <v>109376155</v>
      </c>
      <c r="F28" s="54">
        <v>99142426.930000007</v>
      </c>
      <c r="G28" s="55"/>
      <c r="H28" s="56">
        <f t="shared" si="0"/>
        <v>42.858933214093256</v>
      </c>
      <c r="I28" s="56">
        <f t="shared" si="1"/>
        <v>90.643547425853484</v>
      </c>
      <c r="J28" s="46"/>
      <c r="K28" s="47"/>
      <c r="L28" s="48"/>
      <c r="M28" s="49"/>
      <c r="N28" s="49"/>
      <c r="O28" s="50"/>
      <c r="P28" s="50"/>
    </row>
    <row r="29" spans="1:16" s="35" customFormat="1" ht="12.75">
      <c r="A29" s="155"/>
      <c r="B29" s="148" t="s">
        <v>236</v>
      </c>
      <c r="C29" s="54">
        <v>178557290</v>
      </c>
      <c r="D29" s="54">
        <v>178595963.10999995</v>
      </c>
      <c r="E29" s="54">
        <v>82573895.110000014</v>
      </c>
      <c r="F29" s="54">
        <v>59506530.200000003</v>
      </c>
      <c r="G29" s="55"/>
      <c r="H29" s="56">
        <f t="shared" si="0"/>
        <v>33.31907908990587</v>
      </c>
      <c r="I29" s="56">
        <f t="shared" si="1"/>
        <v>72.064579393679992</v>
      </c>
      <c r="J29" s="46"/>
      <c r="K29" s="47"/>
      <c r="L29" s="48"/>
      <c r="M29" s="49"/>
      <c r="N29" s="49"/>
      <c r="O29" s="50"/>
      <c r="P29" s="50"/>
    </row>
    <row r="30" spans="1:16" s="35" customFormat="1" ht="12.75">
      <c r="A30" s="155"/>
      <c r="B30" s="156" t="s">
        <v>235</v>
      </c>
      <c r="C30" s="54">
        <v>1806692</v>
      </c>
      <c r="D30" s="54">
        <v>4083482.0000000005</v>
      </c>
      <c r="E30" s="54">
        <v>424318</v>
      </c>
      <c r="F30" s="54">
        <v>257654.93000000002</v>
      </c>
      <c r="G30" s="55"/>
      <c r="H30" s="56">
        <f t="shared" si="0"/>
        <v>6.309686928949362</v>
      </c>
      <c r="I30" s="56">
        <f t="shared" si="1"/>
        <v>60.722130571882417</v>
      </c>
      <c r="J30" s="46"/>
      <c r="K30" s="47"/>
      <c r="L30" s="48"/>
      <c r="M30" s="49"/>
      <c r="N30" s="49"/>
      <c r="O30" s="50"/>
      <c r="P30" s="50"/>
    </row>
    <row r="31" spans="1:16" s="35" customFormat="1" ht="12.75">
      <c r="A31" s="155"/>
      <c r="B31" s="155" t="s">
        <v>234</v>
      </c>
      <c r="C31" s="54">
        <v>869672325</v>
      </c>
      <c r="D31" s="54">
        <v>869669225</v>
      </c>
      <c r="E31" s="54">
        <v>376111198</v>
      </c>
      <c r="F31" s="54">
        <v>240552915.49000001</v>
      </c>
      <c r="G31" s="55"/>
      <c r="H31" s="56">
        <f t="shared" si="0"/>
        <v>27.6602768702089</v>
      </c>
      <c r="I31" s="56">
        <f t="shared" si="1"/>
        <v>63.957924350340669</v>
      </c>
      <c r="J31" s="46"/>
      <c r="K31" s="47"/>
      <c r="L31" s="48"/>
      <c r="M31" s="49"/>
      <c r="N31" s="49"/>
      <c r="O31" s="50"/>
      <c r="P31" s="50"/>
    </row>
    <row r="32" spans="1:16" s="35" customFormat="1" ht="12.75">
      <c r="A32" s="154" t="s">
        <v>143</v>
      </c>
      <c r="B32" s="156"/>
      <c r="C32" s="70">
        <f>SUM(C33:C47)</f>
        <v>36123050291.262779</v>
      </c>
      <c r="D32" s="70">
        <f>SUM(D33:D47)</f>
        <v>36607623287.237976</v>
      </c>
      <c r="E32" s="70">
        <f>SUM(E33:E47)</f>
        <v>18627346592.732964</v>
      </c>
      <c r="F32" s="70">
        <f>SUM(F33:F47)</f>
        <v>18118393971.894211</v>
      </c>
      <c r="G32" s="71"/>
      <c r="H32" s="45">
        <f t="shared" si="0"/>
        <v>49.49349983671457</v>
      </c>
      <c r="I32" s="45">
        <f t="shared" si="1"/>
        <v>97.267712723843829</v>
      </c>
      <c r="J32" s="46"/>
      <c r="K32" s="47"/>
      <c r="L32" s="48"/>
      <c r="M32" s="49"/>
      <c r="N32" s="49"/>
      <c r="O32" s="50"/>
      <c r="P32" s="50"/>
    </row>
    <row r="33" spans="1:16" s="35" customFormat="1" ht="12.75">
      <c r="A33" s="155"/>
      <c r="B33" s="155" t="s">
        <v>233</v>
      </c>
      <c r="C33" s="54">
        <v>7647691455.9808826</v>
      </c>
      <c r="D33" s="54">
        <v>7647691455.9808826</v>
      </c>
      <c r="E33" s="54">
        <v>4278808516.6890202</v>
      </c>
      <c r="F33" s="54">
        <v>4245040167.5167465</v>
      </c>
      <c r="G33" s="55"/>
      <c r="H33" s="56">
        <f t="shared" si="0"/>
        <v>55.507471659266663</v>
      </c>
      <c r="I33" s="56">
        <f t="shared" si="1"/>
        <v>99.210800178587945</v>
      </c>
      <c r="J33" s="46"/>
      <c r="K33" s="47"/>
      <c r="L33" s="48"/>
      <c r="M33" s="49"/>
      <c r="N33" s="49"/>
      <c r="O33" s="50"/>
      <c r="P33" s="50"/>
    </row>
    <row r="34" spans="1:16" s="35" customFormat="1" ht="12.75">
      <c r="A34" s="155"/>
      <c r="B34" s="155" t="s">
        <v>232</v>
      </c>
      <c r="C34" s="54">
        <v>563403263.33441412</v>
      </c>
      <c r="D34" s="54">
        <v>563403263.33441401</v>
      </c>
      <c r="E34" s="54">
        <v>280055452.8406952</v>
      </c>
      <c r="F34" s="54">
        <v>280055452.8406952</v>
      </c>
      <c r="G34" s="55"/>
      <c r="H34" s="56">
        <f t="shared" si="0"/>
        <v>49.70781517721975</v>
      </c>
      <c r="I34" s="56">
        <f t="shared" si="1"/>
        <v>100</v>
      </c>
      <c r="J34" s="46"/>
      <c r="K34" s="47"/>
      <c r="L34" s="48"/>
      <c r="M34" s="49"/>
      <c r="N34" s="49"/>
      <c r="O34" s="50"/>
      <c r="P34" s="50"/>
    </row>
    <row r="35" spans="1:16" s="35" customFormat="1" ht="12.75">
      <c r="A35" s="155"/>
      <c r="B35" s="155" t="s">
        <v>231</v>
      </c>
      <c r="C35" s="54">
        <v>4933449</v>
      </c>
      <c r="D35" s="54">
        <v>4933449</v>
      </c>
      <c r="E35" s="54">
        <v>365267</v>
      </c>
      <c r="F35" s="54">
        <v>365267</v>
      </c>
      <c r="G35" s="55"/>
      <c r="H35" s="56">
        <f t="shared" si="0"/>
        <v>7.4038872196712679</v>
      </c>
      <c r="I35" s="56">
        <f t="shared" si="1"/>
        <v>100</v>
      </c>
      <c r="J35" s="46"/>
      <c r="K35" s="47"/>
      <c r="L35" s="48"/>
      <c r="M35" s="49"/>
      <c r="N35" s="49"/>
      <c r="O35" s="50"/>
      <c r="P35" s="50"/>
    </row>
    <row r="36" spans="1:16" s="35" customFormat="1" ht="12.75">
      <c r="A36" s="155"/>
      <c r="B36" s="158" t="s">
        <v>230</v>
      </c>
      <c r="C36" s="54">
        <v>560172</v>
      </c>
      <c r="D36" s="54">
        <v>560172</v>
      </c>
      <c r="E36" s="54">
        <v>189645.96999999997</v>
      </c>
      <c r="F36" s="54">
        <v>170367.96</v>
      </c>
      <c r="G36" s="55"/>
      <c r="H36" s="56">
        <f t="shared" si="0"/>
        <v>30.413508708039672</v>
      </c>
      <c r="I36" s="56">
        <f t="shared" si="1"/>
        <v>89.83473785390747</v>
      </c>
      <c r="J36" s="46"/>
      <c r="K36" s="47"/>
      <c r="L36" s="48"/>
      <c r="M36" s="49"/>
      <c r="N36" s="49"/>
      <c r="O36" s="50"/>
      <c r="P36" s="50"/>
    </row>
    <row r="37" spans="1:16" s="35" customFormat="1" ht="12.75">
      <c r="A37" s="155"/>
      <c r="B37" s="155" t="s">
        <v>229</v>
      </c>
      <c r="C37" s="54">
        <v>103036579.40935403</v>
      </c>
      <c r="D37" s="54">
        <v>100814004.06576523</v>
      </c>
      <c r="E37" s="54">
        <v>45801328.5837304</v>
      </c>
      <c r="F37" s="54">
        <v>45801328.5837304</v>
      </c>
      <c r="G37" s="55"/>
      <c r="H37" s="56">
        <f t="shared" si="0"/>
        <v>45.431514210914841</v>
      </c>
      <c r="I37" s="56">
        <f t="shared" si="1"/>
        <v>100</v>
      </c>
      <c r="J37" s="46"/>
      <c r="K37" s="47"/>
      <c r="L37" s="48"/>
      <c r="M37" s="49"/>
      <c r="N37" s="49"/>
      <c r="O37" s="50"/>
      <c r="P37" s="50"/>
    </row>
    <row r="38" spans="1:16" s="35" customFormat="1" ht="12.75">
      <c r="A38" s="155"/>
      <c r="B38" s="155" t="s">
        <v>228</v>
      </c>
      <c r="C38" s="54">
        <v>3420504532.2518902</v>
      </c>
      <c r="D38" s="54">
        <v>3420504532.2518907</v>
      </c>
      <c r="E38" s="54">
        <v>1892379240.1702309</v>
      </c>
      <c r="F38" s="54">
        <v>1892379240.1702309</v>
      </c>
      <c r="G38" s="55"/>
      <c r="H38" s="56">
        <f t="shared" si="0"/>
        <v>55.324564616915808</v>
      </c>
      <c r="I38" s="56">
        <f t="shared" si="1"/>
        <v>100</v>
      </c>
      <c r="J38" s="46"/>
      <c r="K38" s="47"/>
      <c r="L38" s="48"/>
      <c r="M38" s="49"/>
      <c r="N38" s="49"/>
      <c r="O38" s="50"/>
      <c r="P38" s="50"/>
    </row>
    <row r="39" spans="1:16" s="35" customFormat="1" ht="12.75">
      <c r="A39" s="155"/>
      <c r="B39" s="155" t="s">
        <v>227</v>
      </c>
      <c r="C39" s="54">
        <v>13790604963.01824</v>
      </c>
      <c r="D39" s="54">
        <v>13908530704.058237</v>
      </c>
      <c r="E39" s="54">
        <v>7534921899.2985668</v>
      </c>
      <c r="F39" s="54">
        <v>7463658295.8475676</v>
      </c>
      <c r="G39" s="55"/>
      <c r="H39" s="56">
        <f t="shared" si="0"/>
        <v>53.662449719939275</v>
      </c>
      <c r="I39" s="56">
        <f t="shared" si="1"/>
        <v>99.054222400664401</v>
      </c>
      <c r="J39" s="46"/>
      <c r="K39" s="47"/>
      <c r="L39" s="48"/>
      <c r="M39" s="49"/>
      <c r="N39" s="49"/>
      <c r="O39" s="50"/>
      <c r="P39" s="50"/>
    </row>
    <row r="40" spans="1:16" s="35" customFormat="1" ht="12.75">
      <c r="A40" s="155"/>
      <c r="B40" s="155" t="s">
        <v>226</v>
      </c>
      <c r="C40" s="54">
        <v>4204307599.9031715</v>
      </c>
      <c r="D40" s="54">
        <v>4455116623.6721716</v>
      </c>
      <c r="E40" s="54">
        <v>1617418542.0500152</v>
      </c>
      <c r="F40" s="54">
        <v>1617418542.0500152</v>
      </c>
      <c r="G40" s="55"/>
      <c r="H40" s="56">
        <f t="shared" si="0"/>
        <v>36.30474078851033</v>
      </c>
      <c r="I40" s="56">
        <f t="shared" si="1"/>
        <v>100</v>
      </c>
      <c r="J40" s="46"/>
      <c r="K40" s="47"/>
      <c r="L40" s="48"/>
      <c r="M40" s="49"/>
      <c r="N40" s="49"/>
      <c r="O40" s="50"/>
      <c r="P40" s="50"/>
    </row>
    <row r="41" spans="1:16" s="35" customFormat="1" ht="12.75">
      <c r="A41" s="155"/>
      <c r="B41" s="155" t="s">
        <v>225</v>
      </c>
      <c r="C41" s="54">
        <v>19188075.399999999</v>
      </c>
      <c r="D41" s="54">
        <v>19190491.041999999</v>
      </c>
      <c r="E41" s="54">
        <v>6059966.9079999998</v>
      </c>
      <c r="F41" s="54">
        <v>6045050.8870000001</v>
      </c>
      <c r="G41" s="55"/>
      <c r="H41" s="56">
        <f t="shared" si="0"/>
        <v>31.500240789930277</v>
      </c>
      <c r="I41" s="56">
        <f t="shared" si="1"/>
        <v>99.753859695499187</v>
      </c>
      <c r="J41" s="46"/>
      <c r="K41" s="47"/>
      <c r="L41" s="48"/>
      <c r="M41" s="49"/>
      <c r="N41" s="49"/>
      <c r="O41" s="50"/>
      <c r="P41" s="50"/>
    </row>
    <row r="42" spans="1:16" s="35" customFormat="1" ht="12.75">
      <c r="A42" s="155"/>
      <c r="B42" s="155" t="s">
        <v>224</v>
      </c>
      <c r="C42" s="54">
        <v>22478178.439745001</v>
      </c>
      <c r="D42" s="54">
        <v>22111815.279745001</v>
      </c>
      <c r="E42" s="54">
        <v>8958169.0019145608</v>
      </c>
      <c r="F42" s="54">
        <v>8824451.6904319171</v>
      </c>
      <c r="G42" s="55"/>
      <c r="H42" s="56">
        <f t="shared" si="0"/>
        <v>39.90830955663484</v>
      </c>
      <c r="I42" s="56">
        <f t="shared" si="1"/>
        <v>98.507314257477546</v>
      </c>
      <c r="J42" s="46"/>
      <c r="K42" s="47"/>
      <c r="L42" s="48"/>
      <c r="M42" s="49"/>
      <c r="N42" s="49"/>
      <c r="O42" s="50"/>
      <c r="P42" s="50"/>
    </row>
    <row r="43" spans="1:16" s="35" customFormat="1" ht="12.75">
      <c r="A43" s="155"/>
      <c r="B43" s="155" t="s">
        <v>223</v>
      </c>
      <c r="C43" s="54">
        <v>3148048740.0680866</v>
      </c>
      <c r="D43" s="54">
        <v>3302619358.9341774</v>
      </c>
      <c r="E43" s="54">
        <v>1466591600.8643577</v>
      </c>
      <c r="F43" s="54">
        <v>1135483278.8643577</v>
      </c>
      <c r="G43" s="55"/>
      <c r="H43" s="56">
        <f t="shared" ref="H43:H74" si="2">IFERROR(+F43/D43*100,"n.a")</f>
        <v>34.381294223104213</v>
      </c>
      <c r="I43" s="56">
        <f t="shared" ref="I43:I74" si="3">IFERROR(+F43/E43*100,"n.a.")</f>
        <v>77.423277086487047</v>
      </c>
      <c r="J43" s="46"/>
      <c r="K43" s="47"/>
      <c r="L43" s="48"/>
      <c r="M43" s="49"/>
      <c r="N43" s="49"/>
      <c r="O43" s="50"/>
      <c r="P43" s="50"/>
    </row>
    <row r="44" spans="1:16" s="35" customFormat="1" ht="12.75">
      <c r="A44" s="155"/>
      <c r="B44" s="155" t="s">
        <v>222</v>
      </c>
      <c r="C44" s="54">
        <v>232044431.009628</v>
      </c>
      <c r="D44" s="54">
        <v>216000282.80000001</v>
      </c>
      <c r="E44" s="54">
        <v>128454478.40000002</v>
      </c>
      <c r="F44" s="54">
        <v>69495909.680000007</v>
      </c>
      <c r="G44" s="55"/>
      <c r="H44" s="56">
        <f t="shared" si="2"/>
        <v>32.173990135164772</v>
      </c>
      <c r="I44" s="56">
        <f t="shared" si="3"/>
        <v>54.101585671146204</v>
      </c>
      <c r="J44" s="46"/>
      <c r="K44" s="47"/>
      <c r="L44" s="48"/>
      <c r="M44" s="49"/>
      <c r="N44" s="49"/>
      <c r="O44" s="50"/>
      <c r="P44" s="50"/>
    </row>
    <row r="45" spans="1:16" s="35" customFormat="1" ht="12.75">
      <c r="A45" s="155"/>
      <c r="B45" s="155" t="s">
        <v>221</v>
      </c>
      <c r="C45" s="54">
        <v>697971136.74064052</v>
      </c>
      <c r="D45" s="54">
        <v>677467888.74064052</v>
      </c>
      <c r="E45" s="54">
        <v>336861489.33599991</v>
      </c>
      <c r="F45" s="54">
        <v>325699806.99599987</v>
      </c>
      <c r="G45" s="55"/>
      <c r="H45" s="56">
        <f t="shared" si="2"/>
        <v>48.076050896146562</v>
      </c>
      <c r="I45" s="56">
        <f t="shared" si="3"/>
        <v>96.686566231717009</v>
      </c>
      <c r="J45" s="46"/>
      <c r="K45" s="47"/>
      <c r="L45" s="48"/>
      <c r="M45" s="49"/>
      <c r="N45" s="49"/>
      <c r="O45" s="50"/>
      <c r="P45" s="50"/>
    </row>
    <row r="46" spans="1:16" s="35" customFormat="1" ht="12.75">
      <c r="A46" s="155"/>
      <c r="B46" s="155" t="s">
        <v>220</v>
      </c>
      <c r="C46" s="54">
        <v>1995807673.6079392</v>
      </c>
      <c r="D46" s="54">
        <v>1995832109.7492666</v>
      </c>
      <c r="E46" s="54">
        <v>888650983.11281395</v>
      </c>
      <c r="F46" s="54">
        <v>886126799.29981399</v>
      </c>
      <c r="G46" s="55"/>
      <c r="H46" s="56">
        <f t="shared" si="2"/>
        <v>44.398864762784918</v>
      </c>
      <c r="I46" s="56">
        <f t="shared" si="3"/>
        <v>99.715953297642443</v>
      </c>
      <c r="J46" s="46"/>
      <c r="K46" s="47"/>
      <c r="L46" s="48"/>
      <c r="M46" s="49"/>
      <c r="N46" s="49"/>
      <c r="O46" s="50"/>
      <c r="P46" s="50"/>
    </row>
    <row r="47" spans="1:16" s="35" customFormat="1" ht="12.75">
      <c r="A47" s="155"/>
      <c r="B47" s="155" t="s">
        <v>219</v>
      </c>
      <c r="C47" s="54">
        <v>272470041.09878838</v>
      </c>
      <c r="D47" s="54">
        <v>272847136.32878834</v>
      </c>
      <c r="E47" s="54">
        <v>141830012.50761998</v>
      </c>
      <c r="F47" s="54">
        <v>141830012.50761998</v>
      </c>
      <c r="G47" s="55"/>
      <c r="H47" s="56">
        <f t="shared" si="2"/>
        <v>51.981492060342127</v>
      </c>
      <c r="I47" s="56">
        <f t="shared" si="3"/>
        <v>100</v>
      </c>
      <c r="J47" s="46"/>
      <c r="K47" s="47"/>
      <c r="L47" s="48"/>
      <c r="M47" s="49"/>
      <c r="N47" s="49"/>
      <c r="O47" s="50"/>
      <c r="P47" s="50"/>
    </row>
    <row r="48" spans="1:16" s="35" customFormat="1" ht="12.75">
      <c r="A48" s="154" t="s">
        <v>23</v>
      </c>
      <c r="B48" s="156"/>
      <c r="C48" s="70">
        <f>SUM(C49:C75)</f>
        <v>6269213283</v>
      </c>
      <c r="D48" s="70">
        <f>SUM(D49:D75)</f>
        <v>6521597744.7000008</v>
      </c>
      <c r="E48" s="70">
        <f>SUM(E49:E75)</f>
        <v>2947172772.8699999</v>
      </c>
      <c r="F48" s="70">
        <f>SUM(F49:F75)</f>
        <v>2622886041.1700001</v>
      </c>
      <c r="G48" s="71"/>
      <c r="H48" s="45">
        <f t="shared" si="2"/>
        <v>40.218457866426647</v>
      </c>
      <c r="I48" s="45">
        <f t="shared" si="3"/>
        <v>88.996684053096601</v>
      </c>
      <c r="J48" s="46"/>
      <c r="K48" s="47"/>
      <c r="L48" s="48"/>
      <c r="M48" s="49"/>
      <c r="N48" s="49"/>
      <c r="O48" s="50"/>
      <c r="P48" s="50"/>
    </row>
    <row r="49" spans="1:16" s="35" customFormat="1" ht="12.75">
      <c r="A49" s="157"/>
      <c r="B49" s="155" t="s">
        <v>218</v>
      </c>
      <c r="C49" s="54">
        <v>1824984</v>
      </c>
      <c r="D49" s="54">
        <v>1824984</v>
      </c>
      <c r="E49" s="54">
        <v>128389.23999999999</v>
      </c>
      <c r="F49" s="54">
        <v>23821.759999999998</v>
      </c>
      <c r="G49" s="55"/>
      <c r="H49" s="56">
        <f t="shared" si="2"/>
        <v>1.3053133616513897</v>
      </c>
      <c r="I49" s="56">
        <f t="shared" si="3"/>
        <v>18.55432744987041</v>
      </c>
      <c r="J49" s="46"/>
      <c r="K49" s="47"/>
      <c r="L49" s="48"/>
      <c r="M49" s="49"/>
      <c r="N49" s="49"/>
      <c r="O49" s="50"/>
      <c r="P49" s="50"/>
    </row>
    <row r="50" spans="1:16" s="35" customFormat="1" ht="12.75">
      <c r="A50" s="157"/>
      <c r="B50" s="155" t="s">
        <v>217</v>
      </c>
      <c r="C50" s="54">
        <v>2963473210</v>
      </c>
      <c r="D50" s="54">
        <v>3107318705.8700004</v>
      </c>
      <c r="E50" s="54">
        <v>1508775180.1900003</v>
      </c>
      <c r="F50" s="54">
        <v>1287740962.2800002</v>
      </c>
      <c r="G50" s="55"/>
      <c r="H50" s="56">
        <f t="shared" si="2"/>
        <v>41.442191296545907</v>
      </c>
      <c r="I50" s="56">
        <f t="shared" si="3"/>
        <v>85.350089210629434</v>
      </c>
      <c r="J50" s="46"/>
      <c r="K50" s="47"/>
      <c r="L50" s="48"/>
      <c r="M50" s="49"/>
      <c r="N50" s="49"/>
      <c r="O50" s="50"/>
      <c r="P50" s="50"/>
    </row>
    <row r="51" spans="1:16" s="35" customFormat="1" ht="12.75">
      <c r="A51" s="155"/>
      <c r="B51" s="155" t="s">
        <v>216</v>
      </c>
      <c r="C51" s="54">
        <v>12966532</v>
      </c>
      <c r="D51" s="54">
        <v>12966532</v>
      </c>
      <c r="E51" s="54">
        <v>3506083.8800000004</v>
      </c>
      <c r="F51" s="54">
        <v>1069075.69</v>
      </c>
      <c r="G51" s="55"/>
      <c r="H51" s="56">
        <f t="shared" si="2"/>
        <v>8.2448852939243888</v>
      </c>
      <c r="I51" s="56">
        <f t="shared" si="3"/>
        <v>30.492016922310476</v>
      </c>
      <c r="J51" s="46"/>
      <c r="K51" s="47"/>
      <c r="L51" s="48"/>
      <c r="M51" s="49"/>
      <c r="N51" s="49"/>
      <c r="O51" s="50"/>
      <c r="P51" s="50"/>
    </row>
    <row r="52" spans="1:16" s="35" customFormat="1" ht="12.75">
      <c r="A52" s="155"/>
      <c r="B52" s="155" t="s">
        <v>215</v>
      </c>
      <c r="C52" s="54">
        <v>133414804</v>
      </c>
      <c r="D52" s="54">
        <v>133414804</v>
      </c>
      <c r="E52" s="54">
        <v>64777237.140000001</v>
      </c>
      <c r="F52" s="54">
        <v>63472428.329999998</v>
      </c>
      <c r="G52" s="55"/>
      <c r="H52" s="56">
        <f t="shared" si="2"/>
        <v>47.575251341672697</v>
      </c>
      <c r="I52" s="56">
        <f t="shared" si="3"/>
        <v>97.985698576214389</v>
      </c>
      <c r="J52" s="46"/>
      <c r="K52" s="47"/>
      <c r="L52" s="48"/>
      <c r="M52" s="49"/>
      <c r="N52" s="49"/>
      <c r="O52" s="50"/>
      <c r="P52" s="50"/>
    </row>
    <row r="53" spans="1:16" s="35" customFormat="1" ht="12.75">
      <c r="A53" s="155"/>
      <c r="B53" s="155" t="s">
        <v>214</v>
      </c>
      <c r="C53" s="54">
        <v>25171225</v>
      </c>
      <c r="D53" s="54">
        <v>25065988</v>
      </c>
      <c r="E53" s="54">
        <v>7296585.5899999999</v>
      </c>
      <c r="F53" s="54">
        <v>6892181.2799999993</v>
      </c>
      <c r="G53" s="55"/>
      <c r="H53" s="56">
        <f t="shared" si="2"/>
        <v>27.496148486147842</v>
      </c>
      <c r="I53" s="56">
        <f t="shared" si="3"/>
        <v>94.457622609755461</v>
      </c>
      <c r="J53" s="46"/>
      <c r="K53" s="47"/>
      <c r="L53" s="48"/>
      <c r="M53" s="49"/>
      <c r="N53" s="49"/>
      <c r="O53" s="50"/>
      <c r="P53" s="50"/>
    </row>
    <row r="54" spans="1:16" s="35" customFormat="1" ht="12.75">
      <c r="A54" s="155"/>
      <c r="B54" s="155" t="s">
        <v>213</v>
      </c>
      <c r="C54" s="54">
        <v>657561</v>
      </c>
      <c r="D54" s="54">
        <v>657561</v>
      </c>
      <c r="E54" s="54">
        <v>158919.29999999999</v>
      </c>
      <c r="F54" s="54">
        <v>100154.3</v>
      </c>
      <c r="G54" s="55"/>
      <c r="H54" s="56">
        <f t="shared" si="2"/>
        <v>15.231180073027446</v>
      </c>
      <c r="I54" s="56">
        <f t="shared" si="3"/>
        <v>63.022112480988788</v>
      </c>
      <c r="J54" s="46"/>
      <c r="K54" s="47"/>
      <c r="L54" s="48"/>
      <c r="M54" s="49"/>
      <c r="N54" s="49"/>
      <c r="O54" s="50"/>
      <c r="P54" s="50"/>
    </row>
    <row r="55" spans="1:16" s="35" customFormat="1" ht="12.75">
      <c r="A55" s="155"/>
      <c r="B55" s="155" t="s">
        <v>212</v>
      </c>
      <c r="C55" s="54">
        <v>209702701</v>
      </c>
      <c r="D55" s="54">
        <v>209882330.01999995</v>
      </c>
      <c r="E55" s="54">
        <v>96295855</v>
      </c>
      <c r="F55" s="54">
        <v>96143886.040000007</v>
      </c>
      <c r="G55" s="55"/>
      <c r="H55" s="56">
        <f t="shared" si="2"/>
        <v>45.808470885013683</v>
      </c>
      <c r="I55" s="56">
        <f t="shared" si="3"/>
        <v>99.842185356784057</v>
      </c>
      <c r="J55" s="46"/>
      <c r="K55" s="47"/>
      <c r="L55" s="48"/>
      <c r="M55" s="49"/>
      <c r="N55" s="49"/>
      <c r="O55" s="50"/>
      <c r="P55" s="50"/>
    </row>
    <row r="56" spans="1:16" s="35" customFormat="1" ht="12.75">
      <c r="A56" s="155"/>
      <c r="B56" s="155" t="s">
        <v>211</v>
      </c>
      <c r="C56" s="54">
        <v>82954736</v>
      </c>
      <c r="D56" s="54">
        <v>82257111.180000007</v>
      </c>
      <c r="E56" s="54">
        <v>30952189.850000005</v>
      </c>
      <c r="F56" s="54">
        <v>24511439.100000005</v>
      </c>
      <c r="G56" s="55"/>
      <c r="H56" s="56">
        <f t="shared" si="2"/>
        <v>29.798565435105768</v>
      </c>
      <c r="I56" s="56">
        <f t="shared" si="3"/>
        <v>79.191292179283408</v>
      </c>
      <c r="J56" s="46"/>
      <c r="K56" s="47"/>
      <c r="L56" s="48"/>
      <c r="M56" s="49"/>
      <c r="N56" s="49"/>
      <c r="O56" s="50"/>
      <c r="P56" s="50"/>
    </row>
    <row r="57" spans="1:16" s="35" customFormat="1" ht="12.75">
      <c r="A57" s="155"/>
      <c r="B57" s="155" t="s">
        <v>210</v>
      </c>
      <c r="C57" s="54">
        <v>176566261</v>
      </c>
      <c r="D57" s="54">
        <v>244496515.14999998</v>
      </c>
      <c r="E57" s="54">
        <v>65674497.75</v>
      </c>
      <c r="F57" s="54">
        <v>62512350.999999993</v>
      </c>
      <c r="G57" s="55"/>
      <c r="H57" s="56">
        <f t="shared" si="2"/>
        <v>25.567788138676871</v>
      </c>
      <c r="I57" s="56">
        <f t="shared" si="3"/>
        <v>95.185122295054001</v>
      </c>
      <c r="J57" s="46"/>
      <c r="K57" s="47"/>
      <c r="L57" s="48"/>
      <c r="M57" s="49"/>
      <c r="N57" s="49"/>
      <c r="O57" s="50"/>
      <c r="P57" s="50"/>
    </row>
    <row r="58" spans="1:16" s="35" customFormat="1" ht="12.75">
      <c r="A58" s="155"/>
      <c r="B58" s="155" t="s">
        <v>209</v>
      </c>
      <c r="C58" s="54">
        <v>185702517</v>
      </c>
      <c r="D58" s="54">
        <v>185707761</v>
      </c>
      <c r="E58" s="54">
        <v>88875122</v>
      </c>
      <c r="F58" s="54">
        <v>86839281.290000007</v>
      </c>
      <c r="G58" s="55"/>
      <c r="H58" s="56">
        <f t="shared" si="2"/>
        <v>46.761255869107167</v>
      </c>
      <c r="I58" s="56">
        <f t="shared" si="3"/>
        <v>97.709324427143969</v>
      </c>
      <c r="J58" s="46"/>
      <c r="K58" s="47"/>
      <c r="L58" s="48"/>
      <c r="M58" s="49"/>
      <c r="N58" s="49"/>
      <c r="O58" s="50"/>
      <c r="P58" s="50"/>
    </row>
    <row r="59" spans="1:16" s="35" customFormat="1" ht="12.75">
      <c r="A59" s="155"/>
      <c r="B59" s="155" t="s">
        <v>208</v>
      </c>
      <c r="C59" s="54">
        <v>14530810</v>
      </c>
      <c r="D59" s="54">
        <v>14230810</v>
      </c>
      <c r="E59" s="54">
        <v>4722175.67</v>
      </c>
      <c r="F59" s="54">
        <v>4207868.71</v>
      </c>
      <c r="G59" s="55"/>
      <c r="H59" s="56">
        <f t="shared" si="2"/>
        <v>29.56872244095733</v>
      </c>
      <c r="I59" s="56">
        <f t="shared" si="3"/>
        <v>89.1086864203847</v>
      </c>
      <c r="J59" s="46"/>
      <c r="K59" s="47"/>
      <c r="L59" s="48"/>
      <c r="M59" s="49"/>
      <c r="N59" s="49"/>
      <c r="O59" s="50"/>
      <c r="P59" s="50"/>
    </row>
    <row r="60" spans="1:16" s="35" customFormat="1" ht="12.75">
      <c r="A60" s="155"/>
      <c r="B60" s="155" t="s">
        <v>207</v>
      </c>
      <c r="C60" s="54">
        <v>6340797</v>
      </c>
      <c r="D60" s="54">
        <v>6340797</v>
      </c>
      <c r="E60" s="54">
        <v>968127.91999999993</v>
      </c>
      <c r="F60" s="54">
        <v>793755.18</v>
      </c>
      <c r="G60" s="55"/>
      <c r="H60" s="56">
        <f t="shared" si="2"/>
        <v>12.518224128607178</v>
      </c>
      <c r="I60" s="56">
        <f t="shared" si="3"/>
        <v>81.988667365362218</v>
      </c>
      <c r="J60" s="46"/>
      <c r="K60" s="47"/>
      <c r="L60" s="48"/>
      <c r="M60" s="49"/>
      <c r="N60" s="49"/>
      <c r="O60" s="50"/>
      <c r="P60" s="50"/>
    </row>
    <row r="61" spans="1:16" s="35" customFormat="1" ht="12.75">
      <c r="A61" s="155"/>
      <c r="B61" s="155" t="s">
        <v>206</v>
      </c>
      <c r="C61" s="54">
        <v>123737831</v>
      </c>
      <c r="D61" s="54">
        <v>123060858</v>
      </c>
      <c r="E61" s="54">
        <v>52340407</v>
      </c>
      <c r="F61" s="54">
        <v>49948928</v>
      </c>
      <c r="G61" s="55"/>
      <c r="H61" s="56">
        <f t="shared" si="2"/>
        <v>40.588802005589784</v>
      </c>
      <c r="I61" s="56">
        <f t="shared" si="3"/>
        <v>95.430912487936908</v>
      </c>
      <c r="J61" s="46"/>
      <c r="K61" s="47"/>
      <c r="L61" s="48"/>
      <c r="M61" s="49"/>
      <c r="N61" s="49"/>
      <c r="O61" s="50"/>
      <c r="P61" s="50"/>
    </row>
    <row r="62" spans="1:16" s="35" customFormat="1" ht="12.75">
      <c r="A62" s="155"/>
      <c r="B62" s="155" t="s">
        <v>205</v>
      </c>
      <c r="C62" s="54">
        <v>4297349</v>
      </c>
      <c r="D62" s="54">
        <v>4297349</v>
      </c>
      <c r="E62" s="54">
        <v>1506815.08</v>
      </c>
      <c r="F62" s="54">
        <v>603692.88000000012</v>
      </c>
      <c r="G62" s="55"/>
      <c r="H62" s="56">
        <f t="shared" si="2"/>
        <v>14.048030076216758</v>
      </c>
      <c r="I62" s="56">
        <f t="shared" si="3"/>
        <v>40.064165006896538</v>
      </c>
      <c r="J62" s="46"/>
      <c r="K62" s="47"/>
      <c r="L62" s="48"/>
      <c r="M62" s="49"/>
      <c r="N62" s="49"/>
      <c r="O62" s="50"/>
      <c r="P62" s="50"/>
    </row>
    <row r="63" spans="1:16" s="35" customFormat="1" ht="12.75">
      <c r="A63" s="155"/>
      <c r="B63" s="155" t="s">
        <v>204</v>
      </c>
      <c r="C63" s="54">
        <v>7765838</v>
      </c>
      <c r="D63" s="54">
        <v>7765838</v>
      </c>
      <c r="E63" s="54">
        <v>3500993.01</v>
      </c>
      <c r="F63" s="54">
        <v>2698235.6199999996</v>
      </c>
      <c r="G63" s="55"/>
      <c r="H63" s="56">
        <f t="shared" si="2"/>
        <v>34.744938279680824</v>
      </c>
      <c r="I63" s="56">
        <f t="shared" si="3"/>
        <v>77.070580040946723</v>
      </c>
      <c r="J63" s="46"/>
      <c r="K63" s="47"/>
      <c r="L63" s="48"/>
      <c r="M63" s="49"/>
      <c r="N63" s="49"/>
      <c r="O63" s="50"/>
      <c r="P63" s="50"/>
    </row>
    <row r="64" spans="1:16" s="35" customFormat="1" ht="12.75">
      <c r="A64" s="155"/>
      <c r="B64" s="155" t="s">
        <v>203</v>
      </c>
      <c r="C64" s="54">
        <v>182467417</v>
      </c>
      <c r="D64" s="54">
        <v>182467417</v>
      </c>
      <c r="E64" s="54">
        <v>71505270.450000003</v>
      </c>
      <c r="F64" s="54">
        <v>45025339.649999999</v>
      </c>
      <c r="G64" s="55"/>
      <c r="H64" s="56">
        <f t="shared" si="2"/>
        <v>24.675824533648107</v>
      </c>
      <c r="I64" s="56">
        <f t="shared" si="3"/>
        <v>62.967861482999254</v>
      </c>
      <c r="J64" s="46"/>
      <c r="K64" s="47"/>
      <c r="L64" s="48"/>
      <c r="M64" s="49"/>
      <c r="N64" s="49"/>
      <c r="O64" s="50"/>
      <c r="P64" s="50"/>
    </row>
    <row r="65" spans="1:16" s="35" customFormat="1" ht="12.75">
      <c r="A65" s="155"/>
      <c r="B65" s="155" t="s">
        <v>202</v>
      </c>
      <c r="C65" s="54">
        <v>157793291</v>
      </c>
      <c r="D65" s="54">
        <v>157793291</v>
      </c>
      <c r="E65" s="54">
        <v>85140782.319999993</v>
      </c>
      <c r="F65" s="54">
        <v>83915909.699999988</v>
      </c>
      <c r="G65" s="55"/>
      <c r="H65" s="56">
        <f t="shared" si="2"/>
        <v>53.180911031255427</v>
      </c>
      <c r="I65" s="56">
        <f t="shared" si="3"/>
        <v>98.561356160204937</v>
      </c>
      <c r="J65" s="46"/>
      <c r="K65" s="47"/>
      <c r="L65" s="48"/>
      <c r="M65" s="49"/>
      <c r="N65" s="49"/>
      <c r="O65" s="50"/>
      <c r="P65" s="50"/>
    </row>
    <row r="66" spans="1:16" s="35" customFormat="1" ht="12.75">
      <c r="A66" s="155"/>
      <c r="B66" s="155" t="s">
        <v>201</v>
      </c>
      <c r="C66" s="54">
        <v>223226984</v>
      </c>
      <c r="D66" s="54">
        <v>223187244.11000001</v>
      </c>
      <c r="E66" s="54">
        <v>101800889.21000001</v>
      </c>
      <c r="F66" s="54">
        <v>91785762.650000036</v>
      </c>
      <c r="G66" s="55"/>
      <c r="H66" s="56">
        <f t="shared" si="2"/>
        <v>41.125003812835523</v>
      </c>
      <c r="I66" s="56">
        <f t="shared" si="3"/>
        <v>90.162044125822646</v>
      </c>
      <c r="J66" s="46"/>
      <c r="K66" s="47"/>
      <c r="L66" s="48"/>
      <c r="M66" s="49"/>
      <c r="N66" s="49"/>
      <c r="O66" s="50"/>
      <c r="P66" s="50"/>
    </row>
    <row r="67" spans="1:16" s="35" customFormat="1" ht="12.75">
      <c r="A67" s="157"/>
      <c r="B67" s="155" t="s">
        <v>200</v>
      </c>
      <c r="C67" s="54">
        <v>49120273</v>
      </c>
      <c r="D67" s="54">
        <v>92529432.019999996</v>
      </c>
      <c r="E67" s="54">
        <v>23829116.889999993</v>
      </c>
      <c r="F67" s="54">
        <v>21907547.749999989</v>
      </c>
      <c r="G67" s="55"/>
      <c r="H67" s="56">
        <f t="shared" si="2"/>
        <v>23.676301984934618</v>
      </c>
      <c r="I67" s="56">
        <f t="shared" si="3"/>
        <v>91.93604551578494</v>
      </c>
      <c r="J67" s="46"/>
      <c r="K67" s="47"/>
      <c r="L67" s="48"/>
      <c r="M67" s="49"/>
      <c r="N67" s="49"/>
      <c r="O67" s="50"/>
      <c r="P67" s="50"/>
    </row>
    <row r="68" spans="1:16" s="35" customFormat="1" ht="12.75">
      <c r="A68" s="155"/>
      <c r="B68" s="155" t="s">
        <v>199</v>
      </c>
      <c r="C68" s="54">
        <v>323897582</v>
      </c>
      <c r="D68" s="54">
        <v>322582704</v>
      </c>
      <c r="E68" s="54">
        <v>112597952.40000001</v>
      </c>
      <c r="F68" s="54">
        <v>110173601.92000002</v>
      </c>
      <c r="G68" s="55"/>
      <c r="H68" s="56">
        <f t="shared" si="2"/>
        <v>34.153598613272216</v>
      </c>
      <c r="I68" s="56">
        <f t="shared" si="3"/>
        <v>97.846896476955834</v>
      </c>
      <c r="J68" s="46"/>
      <c r="K68" s="47"/>
      <c r="L68" s="48"/>
      <c r="M68" s="49"/>
      <c r="N68" s="49"/>
      <c r="O68" s="50"/>
      <c r="P68" s="50"/>
    </row>
    <row r="69" spans="1:16" s="35" customFormat="1" ht="12.75">
      <c r="A69" s="155"/>
      <c r="B69" s="155" t="s">
        <v>198</v>
      </c>
      <c r="C69" s="54">
        <v>178664683</v>
      </c>
      <c r="D69" s="54">
        <v>178826807.34999999</v>
      </c>
      <c r="E69" s="54">
        <v>67029088.489999987</v>
      </c>
      <c r="F69" s="54">
        <v>64105799.779999994</v>
      </c>
      <c r="G69" s="55"/>
      <c r="H69" s="56">
        <f t="shared" si="2"/>
        <v>35.847980920741968</v>
      </c>
      <c r="I69" s="56">
        <f t="shared" si="3"/>
        <v>95.638775976438779</v>
      </c>
      <c r="J69" s="46"/>
      <c r="K69" s="47"/>
      <c r="L69" s="48"/>
      <c r="M69" s="49"/>
      <c r="N69" s="49"/>
      <c r="O69" s="50"/>
      <c r="P69" s="50"/>
    </row>
    <row r="70" spans="1:16" s="35" customFormat="1" ht="12.75">
      <c r="A70" s="155"/>
      <c r="B70" s="155" t="s">
        <v>197</v>
      </c>
      <c r="C70" s="54">
        <v>118755629</v>
      </c>
      <c r="D70" s="54">
        <v>118755629</v>
      </c>
      <c r="E70" s="54">
        <v>55045430</v>
      </c>
      <c r="F70" s="54">
        <v>52517277.129999995</v>
      </c>
      <c r="G70" s="55"/>
      <c r="H70" s="56">
        <f t="shared" si="2"/>
        <v>44.222979215578903</v>
      </c>
      <c r="I70" s="56">
        <f t="shared" si="3"/>
        <v>95.407152110538505</v>
      </c>
      <c r="J70" s="46"/>
      <c r="K70" s="47"/>
      <c r="L70" s="48"/>
      <c r="M70" s="49"/>
      <c r="N70" s="49"/>
      <c r="O70" s="50"/>
      <c r="P70" s="50"/>
    </row>
    <row r="71" spans="1:16" s="35" customFormat="1" ht="12.75">
      <c r="A71" s="155"/>
      <c r="B71" s="155" t="s">
        <v>196</v>
      </c>
      <c r="C71" s="54">
        <v>231968246</v>
      </c>
      <c r="D71" s="54">
        <v>231968246</v>
      </c>
      <c r="E71" s="54">
        <v>97735543</v>
      </c>
      <c r="F71" s="54">
        <v>97684291.310000002</v>
      </c>
      <c r="G71" s="55"/>
      <c r="H71" s="56">
        <f t="shared" si="2"/>
        <v>42.111061748511908</v>
      </c>
      <c r="I71" s="56">
        <f t="shared" si="3"/>
        <v>99.947560847950683</v>
      </c>
      <c r="J71" s="46"/>
      <c r="K71" s="47"/>
      <c r="L71" s="48"/>
      <c r="M71" s="49"/>
      <c r="N71" s="49"/>
      <c r="O71" s="50"/>
      <c r="P71" s="50"/>
    </row>
    <row r="72" spans="1:16" s="35" customFormat="1" ht="12.75">
      <c r="A72" s="155"/>
      <c r="B72" s="155" t="s">
        <v>195</v>
      </c>
      <c r="C72" s="54">
        <v>203373003</v>
      </c>
      <c r="D72" s="54">
        <v>203360011</v>
      </c>
      <c r="E72" s="54">
        <v>108895593.23999999</v>
      </c>
      <c r="F72" s="54">
        <v>105578589.76999998</v>
      </c>
      <c r="G72" s="55"/>
      <c r="H72" s="56">
        <f t="shared" si="2"/>
        <v>51.917085001534538</v>
      </c>
      <c r="I72" s="56">
        <f t="shared" si="3"/>
        <v>96.953959869900771</v>
      </c>
      <c r="J72" s="46"/>
      <c r="K72" s="47"/>
      <c r="L72" s="48"/>
      <c r="M72" s="49"/>
      <c r="N72" s="49"/>
      <c r="O72" s="50"/>
      <c r="P72" s="50"/>
    </row>
    <row r="73" spans="1:16" s="35" customFormat="1" ht="12.75">
      <c r="A73" s="155"/>
      <c r="B73" s="155" t="s">
        <v>80</v>
      </c>
      <c r="C73" s="54">
        <v>154479600</v>
      </c>
      <c r="D73" s="54">
        <v>154479600</v>
      </c>
      <c r="E73" s="54">
        <v>66643054.920000002</v>
      </c>
      <c r="F73" s="54">
        <v>61638627.809999987</v>
      </c>
      <c r="G73" s="55"/>
      <c r="H73" s="56">
        <f t="shared" si="2"/>
        <v>39.900820438426813</v>
      </c>
      <c r="I73" s="56">
        <f t="shared" si="3"/>
        <v>92.490699719562002</v>
      </c>
      <c r="J73" s="46"/>
      <c r="K73" s="47"/>
      <c r="L73" s="48"/>
      <c r="M73" s="49"/>
      <c r="N73" s="49"/>
      <c r="O73" s="50"/>
      <c r="P73" s="50"/>
    </row>
    <row r="74" spans="1:16" s="35" customFormat="1" ht="12.75">
      <c r="A74" s="155"/>
      <c r="B74" s="155" t="s">
        <v>194</v>
      </c>
      <c r="C74" s="54">
        <v>445713764</v>
      </c>
      <c r="D74" s="54">
        <v>445713764</v>
      </c>
      <c r="E74" s="54">
        <v>205807218.85999998</v>
      </c>
      <c r="F74" s="54">
        <v>182126841.43000001</v>
      </c>
      <c r="G74" s="55"/>
      <c r="H74" s="56">
        <f t="shared" si="2"/>
        <v>40.861839175780986</v>
      </c>
      <c r="I74" s="56">
        <f t="shared" si="3"/>
        <v>88.493903391159222</v>
      </c>
      <c r="J74" s="46"/>
      <c r="K74" s="47"/>
      <c r="L74" s="48"/>
      <c r="M74" s="49"/>
      <c r="N74" s="49"/>
      <c r="O74" s="50"/>
      <c r="P74" s="50"/>
    </row>
    <row r="75" spans="1:16" s="35" customFormat="1" ht="12.75">
      <c r="A75" s="155"/>
      <c r="B75" s="155" t="s">
        <v>193</v>
      </c>
      <c r="C75" s="54">
        <v>50645655</v>
      </c>
      <c r="D75" s="54">
        <v>50645655</v>
      </c>
      <c r="E75" s="54">
        <v>21664254.469999999</v>
      </c>
      <c r="F75" s="54">
        <v>18868390.809999999</v>
      </c>
      <c r="G75" s="55"/>
      <c r="H75" s="56">
        <f t="shared" ref="H75:H106" si="4">IFERROR(+F75/D75*100,"n.a")</f>
        <v>37.255695103558239</v>
      </c>
      <c r="I75" s="56">
        <f t="shared" ref="I75:I106" si="5">IFERROR(+F75/E75*100,"n.a.")</f>
        <v>87.094577088394033</v>
      </c>
      <c r="J75" s="46"/>
      <c r="K75" s="47"/>
      <c r="L75" s="48"/>
      <c r="M75" s="49"/>
      <c r="N75" s="49"/>
      <c r="O75" s="50"/>
      <c r="P75" s="50"/>
    </row>
    <row r="76" spans="1:16" s="35" customFormat="1" ht="12.75">
      <c r="A76" s="154" t="s">
        <v>125</v>
      </c>
      <c r="B76" s="156"/>
      <c r="C76" s="70">
        <f>+C77</f>
        <v>14700000</v>
      </c>
      <c r="D76" s="70">
        <f>+D77</f>
        <v>14700000</v>
      </c>
      <c r="E76" s="70">
        <f>+E77</f>
        <v>14700000</v>
      </c>
      <c r="F76" s="70">
        <f>+F77</f>
        <v>14700000</v>
      </c>
      <c r="G76" s="71"/>
      <c r="H76" s="45">
        <f t="shared" si="4"/>
        <v>100</v>
      </c>
      <c r="I76" s="45">
        <f t="shared" si="5"/>
        <v>100</v>
      </c>
      <c r="J76" s="46"/>
      <c r="K76" s="47"/>
      <c r="L76" s="48"/>
      <c r="M76" s="49"/>
      <c r="N76" s="49"/>
      <c r="O76" s="50"/>
      <c r="P76" s="50"/>
    </row>
    <row r="77" spans="1:16" s="35" customFormat="1" ht="12.75">
      <c r="A77" s="155"/>
      <c r="B77" s="156" t="s">
        <v>192</v>
      </c>
      <c r="C77" s="54">
        <v>14700000</v>
      </c>
      <c r="D77" s="54">
        <v>14700000</v>
      </c>
      <c r="E77" s="54">
        <v>14700000</v>
      </c>
      <c r="F77" s="54">
        <v>14700000</v>
      </c>
      <c r="G77" s="55"/>
      <c r="H77" s="56">
        <f t="shared" si="4"/>
        <v>100</v>
      </c>
      <c r="I77" s="56">
        <f t="shared" si="5"/>
        <v>100</v>
      </c>
      <c r="J77" s="46"/>
      <c r="K77" s="47"/>
      <c r="L77" s="48"/>
      <c r="M77" s="49"/>
      <c r="N77" s="49"/>
      <c r="O77" s="50"/>
      <c r="P77" s="50"/>
    </row>
    <row r="78" spans="1:16" s="35" customFormat="1" ht="12.75">
      <c r="A78" s="154" t="s">
        <v>25</v>
      </c>
      <c r="B78" s="156"/>
      <c r="C78" s="70">
        <f>+C79+C80</f>
        <v>602252389</v>
      </c>
      <c r="D78" s="70">
        <f>+D79+D80</f>
        <v>603649855.73000014</v>
      </c>
      <c r="E78" s="70">
        <f>+E79+E80</f>
        <v>204974503.98000002</v>
      </c>
      <c r="F78" s="70">
        <f>+F79+F80</f>
        <v>151299081.51000002</v>
      </c>
      <c r="G78" s="71"/>
      <c r="H78" s="45">
        <f t="shared" si="4"/>
        <v>25.064046661128152</v>
      </c>
      <c r="I78" s="45">
        <f t="shared" si="5"/>
        <v>73.813610264797973</v>
      </c>
      <c r="J78" s="46"/>
      <c r="K78" s="47"/>
      <c r="L78" s="48"/>
      <c r="M78" s="49"/>
      <c r="N78" s="49"/>
      <c r="O78" s="50"/>
      <c r="P78" s="50"/>
    </row>
    <row r="79" spans="1:16" s="35" customFormat="1" ht="12.75">
      <c r="A79" s="155"/>
      <c r="B79" s="156" t="s">
        <v>191</v>
      </c>
      <c r="C79" s="54">
        <v>431486116</v>
      </c>
      <c r="D79" s="54">
        <v>431807193.93000007</v>
      </c>
      <c r="E79" s="54">
        <v>107538014.8</v>
      </c>
      <c r="F79" s="54">
        <v>96762105.13000001</v>
      </c>
      <c r="G79" s="55"/>
      <c r="H79" s="56">
        <f t="shared" si="4"/>
        <v>22.408636653164709</v>
      </c>
      <c r="I79" s="56">
        <f t="shared" si="5"/>
        <v>89.979441511877354</v>
      </c>
      <c r="J79" s="46"/>
      <c r="K79" s="47"/>
      <c r="L79" s="48"/>
      <c r="M79" s="49"/>
      <c r="N79" s="49"/>
      <c r="O79" s="50"/>
      <c r="P79" s="50"/>
    </row>
    <row r="80" spans="1:16" s="35" customFormat="1" ht="12.75">
      <c r="A80" s="157"/>
      <c r="B80" s="156" t="s">
        <v>190</v>
      </c>
      <c r="C80" s="54">
        <v>170766273</v>
      </c>
      <c r="D80" s="54">
        <v>171842661.80000004</v>
      </c>
      <c r="E80" s="54">
        <v>97436489.180000022</v>
      </c>
      <c r="F80" s="54">
        <v>54536976.380000003</v>
      </c>
      <c r="G80" s="55"/>
      <c r="H80" s="56">
        <f t="shared" si="4"/>
        <v>31.736575660980588</v>
      </c>
      <c r="I80" s="56">
        <f t="shared" si="5"/>
        <v>55.97182004295199</v>
      </c>
      <c r="J80" s="46"/>
      <c r="K80" s="47"/>
      <c r="L80" s="48"/>
      <c r="M80" s="49"/>
      <c r="N80" s="49"/>
      <c r="O80" s="50"/>
      <c r="P80" s="50"/>
    </row>
    <row r="81" spans="1:16" s="35" customFormat="1" ht="12.75">
      <c r="A81" s="154" t="s">
        <v>189</v>
      </c>
      <c r="B81" s="156"/>
      <c r="C81" s="70">
        <f>+C82</f>
        <v>148727534</v>
      </c>
      <c r="D81" s="70">
        <f>+D82</f>
        <v>149534484.00000003</v>
      </c>
      <c r="E81" s="70">
        <f>+E82</f>
        <v>69140850.289999992</v>
      </c>
      <c r="F81" s="70">
        <f>+F82</f>
        <v>57508309.780000016</v>
      </c>
      <c r="G81" s="71"/>
      <c r="H81" s="45">
        <f t="shared" si="4"/>
        <v>38.458225983512946</v>
      </c>
      <c r="I81" s="45">
        <f t="shared" si="5"/>
        <v>83.175589450796181</v>
      </c>
      <c r="J81" s="46"/>
      <c r="K81" s="47"/>
      <c r="L81" s="48"/>
      <c r="M81" s="49"/>
      <c r="N81" s="49"/>
      <c r="O81" s="50"/>
      <c r="P81" s="50"/>
    </row>
    <row r="82" spans="1:16" s="35" customFormat="1" ht="12.75">
      <c r="A82" s="155"/>
      <c r="B82" s="156" t="s">
        <v>188</v>
      </c>
      <c r="C82" s="54">
        <v>148727534</v>
      </c>
      <c r="D82" s="54">
        <v>149534484.00000003</v>
      </c>
      <c r="E82" s="54">
        <v>69140850.289999992</v>
      </c>
      <c r="F82" s="54">
        <v>57508309.780000016</v>
      </c>
      <c r="G82" s="55"/>
      <c r="H82" s="56">
        <f t="shared" si="4"/>
        <v>38.458225983512946</v>
      </c>
      <c r="I82" s="56">
        <f t="shared" si="5"/>
        <v>83.175589450796181</v>
      </c>
      <c r="J82" s="46"/>
      <c r="K82" s="47"/>
      <c r="L82" s="48"/>
      <c r="M82" s="49"/>
      <c r="N82" s="49"/>
      <c r="O82" s="50"/>
      <c r="P82" s="50"/>
    </row>
    <row r="83" spans="1:16" s="35" customFormat="1" ht="12.75">
      <c r="A83" s="154" t="s">
        <v>27</v>
      </c>
      <c r="B83" s="156"/>
      <c r="C83" s="70">
        <f>SUM(C84:C87)</f>
        <v>6616634141</v>
      </c>
      <c r="D83" s="70">
        <f>SUM(D84:D87)</f>
        <v>9923980926</v>
      </c>
      <c r="E83" s="70">
        <f>SUM(E84:E87)</f>
        <v>5604060726.46</v>
      </c>
      <c r="F83" s="70">
        <f>SUM(F84:F87)</f>
        <v>5433600890.46</v>
      </c>
      <c r="G83" s="71"/>
      <c r="H83" s="45">
        <f t="shared" si="4"/>
        <v>54.752230289201989</v>
      </c>
      <c r="I83" s="45">
        <f t="shared" si="5"/>
        <v>96.958279998730902</v>
      </c>
      <c r="J83" s="46"/>
      <c r="K83" s="47"/>
      <c r="L83" s="48"/>
      <c r="M83" s="49"/>
      <c r="N83" s="49"/>
      <c r="O83" s="50"/>
      <c r="P83" s="50"/>
    </row>
    <row r="84" spans="1:16" s="35" customFormat="1" ht="12.75">
      <c r="A84" s="155"/>
      <c r="B84" s="159" t="s">
        <v>187</v>
      </c>
      <c r="C84" s="54">
        <v>0</v>
      </c>
      <c r="D84" s="54">
        <v>2876675230</v>
      </c>
      <c r="E84" s="54">
        <v>2876675230</v>
      </c>
      <c r="F84" s="54">
        <v>2876675230</v>
      </c>
      <c r="G84" s="55"/>
      <c r="H84" s="56">
        <f t="shared" si="4"/>
        <v>100</v>
      </c>
      <c r="I84" s="56">
        <f t="shared" si="5"/>
        <v>100</v>
      </c>
      <c r="J84" s="46"/>
      <c r="K84" s="47"/>
      <c r="L84" s="48"/>
      <c r="M84" s="49"/>
      <c r="N84" s="49"/>
      <c r="O84" s="50"/>
      <c r="P84" s="50"/>
    </row>
    <row r="85" spans="1:16" s="35" customFormat="1" ht="12.75">
      <c r="A85" s="155"/>
      <c r="B85" s="156" t="s">
        <v>30</v>
      </c>
      <c r="C85" s="54">
        <v>1209968262</v>
      </c>
      <c r="D85" s="54">
        <v>1132991247</v>
      </c>
      <c r="E85" s="54">
        <v>493254182</v>
      </c>
      <c r="F85" s="54">
        <v>322794346</v>
      </c>
      <c r="G85" s="55"/>
      <c r="H85" s="56">
        <f t="shared" si="4"/>
        <v>28.490453642489616</v>
      </c>
      <c r="I85" s="56">
        <f t="shared" si="5"/>
        <v>65.441785955298798</v>
      </c>
      <c r="J85" s="46"/>
      <c r="K85" s="47"/>
      <c r="L85" s="48"/>
      <c r="M85" s="49"/>
      <c r="N85" s="49"/>
      <c r="O85" s="50"/>
      <c r="P85" s="50"/>
    </row>
    <row r="86" spans="1:16" s="35" customFormat="1" ht="12.75">
      <c r="A86" s="155"/>
      <c r="B86" s="156" t="s">
        <v>186</v>
      </c>
      <c r="C86" s="54">
        <v>4539013389</v>
      </c>
      <c r="D86" s="54">
        <v>5046661959</v>
      </c>
      <c r="E86" s="54">
        <v>1850581642.4600003</v>
      </c>
      <c r="F86" s="54">
        <v>1850581642.4600003</v>
      </c>
      <c r="G86" s="55"/>
      <c r="H86" s="56">
        <f t="shared" si="4"/>
        <v>36.669419459723322</v>
      </c>
      <c r="I86" s="56">
        <f t="shared" si="5"/>
        <v>100</v>
      </c>
      <c r="J86" s="46"/>
      <c r="K86" s="47"/>
      <c r="L86" s="48"/>
      <c r="M86" s="49"/>
      <c r="N86" s="49"/>
      <c r="O86" s="50"/>
      <c r="P86" s="50"/>
    </row>
    <row r="87" spans="1:16" s="35" customFormat="1" ht="12.75">
      <c r="A87" s="155"/>
      <c r="B87" s="156" t="s">
        <v>185</v>
      </c>
      <c r="C87" s="54">
        <v>867652490</v>
      </c>
      <c r="D87" s="54">
        <v>867652490</v>
      </c>
      <c r="E87" s="54">
        <v>383549672</v>
      </c>
      <c r="F87" s="54">
        <v>383549672</v>
      </c>
      <c r="G87" s="55"/>
      <c r="H87" s="56">
        <f t="shared" si="4"/>
        <v>44.205448197353761</v>
      </c>
      <c r="I87" s="56">
        <f t="shared" si="5"/>
        <v>100</v>
      </c>
      <c r="J87" s="46"/>
      <c r="K87" s="47"/>
      <c r="L87" s="48"/>
      <c r="M87" s="49"/>
      <c r="N87" s="49"/>
      <c r="O87" s="50"/>
      <c r="P87" s="50"/>
    </row>
    <row r="88" spans="1:16" s="35" customFormat="1" ht="12.75">
      <c r="A88" s="154" t="s">
        <v>184</v>
      </c>
      <c r="B88" s="156"/>
      <c r="C88" s="70">
        <f>+C89</f>
        <v>18916894</v>
      </c>
      <c r="D88" s="70">
        <f>+D89</f>
        <v>18840572.490000002</v>
      </c>
      <c r="E88" s="70">
        <f>+E89</f>
        <v>7307361.5599999996</v>
      </c>
      <c r="F88" s="70">
        <f>+F89</f>
        <v>6443775.8799999999</v>
      </c>
      <c r="G88" s="71"/>
      <c r="H88" s="45">
        <f t="shared" si="4"/>
        <v>34.201592777608845</v>
      </c>
      <c r="I88" s="45">
        <f t="shared" si="5"/>
        <v>88.18197686115316</v>
      </c>
      <c r="J88" s="46"/>
      <c r="K88" s="47"/>
      <c r="L88" s="48"/>
      <c r="M88" s="49"/>
      <c r="N88" s="49"/>
      <c r="O88" s="50"/>
      <c r="P88" s="50"/>
    </row>
    <row r="89" spans="1:16" s="35" customFormat="1" ht="12.75">
      <c r="A89" s="155"/>
      <c r="B89" s="156" t="s">
        <v>183</v>
      </c>
      <c r="C89" s="54">
        <v>18916894</v>
      </c>
      <c r="D89" s="54">
        <v>18840572.490000002</v>
      </c>
      <c r="E89" s="54">
        <v>7307361.5599999996</v>
      </c>
      <c r="F89" s="54">
        <v>6443775.8799999999</v>
      </c>
      <c r="G89" s="55"/>
      <c r="H89" s="56">
        <f t="shared" si="4"/>
        <v>34.201592777608845</v>
      </c>
      <c r="I89" s="56">
        <f t="shared" si="5"/>
        <v>88.18197686115316</v>
      </c>
      <c r="J89" s="46"/>
      <c r="K89" s="47"/>
      <c r="L89" s="48"/>
      <c r="M89" s="49"/>
      <c r="N89" s="49"/>
      <c r="O89" s="50"/>
      <c r="P89" s="50"/>
    </row>
    <row r="90" spans="1:16" s="35" customFormat="1" ht="12.75">
      <c r="A90" s="154" t="s">
        <v>56</v>
      </c>
      <c r="B90" s="156"/>
      <c r="C90" s="70">
        <f>+C91</f>
        <v>3384300000</v>
      </c>
      <c r="D90" s="70">
        <f>+D91</f>
        <v>0</v>
      </c>
      <c r="E90" s="70">
        <f>+E91</f>
        <v>0</v>
      </c>
      <c r="F90" s="70">
        <f>+F91</f>
        <v>0</v>
      </c>
      <c r="G90" s="71"/>
      <c r="H90" s="45" t="str">
        <f t="shared" si="4"/>
        <v>n.a</v>
      </c>
      <c r="I90" s="45" t="str">
        <f t="shared" si="5"/>
        <v>n.a.</v>
      </c>
      <c r="J90" s="46"/>
      <c r="K90" s="47"/>
      <c r="L90" s="48"/>
      <c r="M90" s="49"/>
      <c r="N90" s="49"/>
      <c r="O90" s="50"/>
      <c r="P90" s="50"/>
    </row>
    <row r="91" spans="1:16" s="35" customFormat="1" ht="12.75">
      <c r="A91" s="160"/>
      <c r="B91" s="161" t="s">
        <v>182</v>
      </c>
      <c r="C91" s="54">
        <v>3384300000</v>
      </c>
      <c r="D91" s="54"/>
      <c r="E91" s="54"/>
      <c r="F91" s="54"/>
      <c r="G91" s="55"/>
      <c r="H91" s="56" t="str">
        <f t="shared" si="4"/>
        <v>n.a</v>
      </c>
      <c r="I91" s="56" t="str">
        <f t="shared" si="5"/>
        <v>n.a.</v>
      </c>
      <c r="J91" s="46"/>
      <c r="K91" s="47"/>
      <c r="L91" s="48"/>
      <c r="M91" s="49"/>
      <c r="N91" s="49"/>
      <c r="O91" s="50"/>
      <c r="P91" s="50"/>
    </row>
    <row r="92" spans="1:16" s="35" customFormat="1" ht="12.75">
      <c r="A92" s="154" t="s">
        <v>181</v>
      </c>
      <c r="B92" s="156"/>
      <c r="C92" s="70">
        <f>SUM(C93:C120)</f>
        <v>28338340806</v>
      </c>
      <c r="D92" s="70">
        <f>SUM(D93:D120)</f>
        <v>28441950684.009998</v>
      </c>
      <c r="E92" s="70">
        <f>SUM(E93:E120)</f>
        <v>15656364189.01</v>
      </c>
      <c r="F92" s="70">
        <f>SUM(F93:F120)</f>
        <v>15345791225.809996</v>
      </c>
      <c r="G92" s="71"/>
      <c r="H92" s="45">
        <f t="shared" si="4"/>
        <v>53.954777561854662</v>
      </c>
      <c r="I92" s="45">
        <f t="shared" si="5"/>
        <v>98.01631490267701</v>
      </c>
      <c r="J92" s="46"/>
      <c r="K92" s="47"/>
      <c r="L92" s="48"/>
      <c r="M92" s="49"/>
      <c r="N92" s="49"/>
      <c r="O92" s="50"/>
      <c r="P92" s="50"/>
    </row>
    <row r="93" spans="1:16" s="35" customFormat="1" ht="12.75">
      <c r="A93" s="155"/>
      <c r="B93" s="155" t="s">
        <v>180</v>
      </c>
      <c r="C93" s="54">
        <v>62715797</v>
      </c>
      <c r="D93" s="54">
        <v>63575805.820000008</v>
      </c>
      <c r="E93" s="54">
        <v>31902005.819999997</v>
      </c>
      <c r="F93" s="54">
        <v>31567626.170000002</v>
      </c>
      <c r="G93" s="55"/>
      <c r="H93" s="56">
        <f t="shared" si="4"/>
        <v>49.653521119930957</v>
      </c>
      <c r="I93" s="56">
        <f t="shared" si="5"/>
        <v>98.951853836756669</v>
      </c>
      <c r="J93" s="46"/>
      <c r="K93" s="47"/>
      <c r="L93" s="48"/>
      <c r="M93" s="49"/>
      <c r="N93" s="49"/>
      <c r="O93" s="50"/>
      <c r="P93" s="50"/>
    </row>
    <row r="94" spans="1:16" s="35" customFormat="1" ht="12.75">
      <c r="A94" s="155"/>
      <c r="B94" s="156" t="s">
        <v>179</v>
      </c>
      <c r="C94" s="54">
        <v>198297010</v>
      </c>
      <c r="D94" s="54">
        <v>201628384.89000002</v>
      </c>
      <c r="E94" s="54">
        <v>101371704.88999999</v>
      </c>
      <c r="F94" s="54">
        <v>100044976.69</v>
      </c>
      <c r="G94" s="55"/>
      <c r="H94" s="56">
        <f t="shared" si="4"/>
        <v>49.618498280676278</v>
      </c>
      <c r="I94" s="56">
        <f t="shared" si="5"/>
        <v>98.69122433973105</v>
      </c>
      <c r="J94" s="46"/>
      <c r="K94" s="47"/>
      <c r="L94" s="48"/>
      <c r="M94" s="49"/>
      <c r="N94" s="49"/>
      <c r="O94" s="50"/>
      <c r="P94" s="50"/>
    </row>
    <row r="95" spans="1:16" s="35" customFormat="1" ht="12.75">
      <c r="A95" s="155"/>
      <c r="B95" s="156" t="s">
        <v>178</v>
      </c>
      <c r="C95" s="54">
        <v>232009605</v>
      </c>
      <c r="D95" s="54">
        <v>235465187.79999995</v>
      </c>
      <c r="E95" s="54">
        <v>99188896.799999997</v>
      </c>
      <c r="F95" s="54">
        <v>98328217.519999996</v>
      </c>
      <c r="G95" s="55"/>
      <c r="H95" s="56">
        <f t="shared" si="4"/>
        <v>41.759131546663397</v>
      </c>
      <c r="I95" s="56">
        <f t="shared" si="5"/>
        <v>99.132282636699316</v>
      </c>
      <c r="J95" s="46"/>
      <c r="K95" s="47"/>
      <c r="L95" s="48"/>
      <c r="M95" s="49"/>
      <c r="N95" s="49"/>
      <c r="O95" s="50"/>
      <c r="P95" s="50"/>
    </row>
    <row r="96" spans="1:16" s="35" customFormat="1" ht="12.75">
      <c r="A96" s="155"/>
      <c r="B96" s="155" t="s">
        <v>177</v>
      </c>
      <c r="C96" s="54">
        <v>314199486</v>
      </c>
      <c r="D96" s="54">
        <v>317096611.82000005</v>
      </c>
      <c r="E96" s="54">
        <v>136272172.82000002</v>
      </c>
      <c r="F96" s="54">
        <v>135133139.63</v>
      </c>
      <c r="G96" s="55"/>
      <c r="H96" s="56">
        <f t="shared" si="4"/>
        <v>42.615762702222867</v>
      </c>
      <c r="I96" s="56">
        <f t="shared" si="5"/>
        <v>99.164148361012366</v>
      </c>
      <c r="J96" s="46"/>
      <c r="K96" s="47"/>
      <c r="L96" s="48"/>
      <c r="M96" s="49"/>
      <c r="N96" s="49"/>
      <c r="O96" s="50"/>
      <c r="P96" s="50"/>
    </row>
    <row r="97" spans="1:16" s="35" customFormat="1" ht="12.75">
      <c r="A97" s="155"/>
      <c r="B97" s="155" t="s">
        <v>176</v>
      </c>
      <c r="C97" s="54">
        <v>238684893</v>
      </c>
      <c r="D97" s="54">
        <v>242147568.74000001</v>
      </c>
      <c r="E97" s="54">
        <v>112993177.73999998</v>
      </c>
      <c r="F97" s="54">
        <v>112288270.97999999</v>
      </c>
      <c r="G97" s="55"/>
      <c r="H97" s="56">
        <f t="shared" si="4"/>
        <v>46.371834978267636</v>
      </c>
      <c r="I97" s="56">
        <f t="shared" si="5"/>
        <v>99.376151043718764</v>
      </c>
      <c r="J97" s="46"/>
      <c r="K97" s="47"/>
      <c r="L97" s="48"/>
      <c r="M97" s="49"/>
      <c r="N97" s="49"/>
      <c r="O97" s="50"/>
      <c r="P97" s="50"/>
    </row>
    <row r="98" spans="1:16" s="35" customFormat="1" ht="12.75">
      <c r="A98" s="155"/>
      <c r="B98" s="155" t="s">
        <v>175</v>
      </c>
      <c r="C98" s="54">
        <v>154768492</v>
      </c>
      <c r="D98" s="54">
        <v>157027687.75</v>
      </c>
      <c r="E98" s="54">
        <v>72386337.75</v>
      </c>
      <c r="F98" s="54">
        <v>71504512.370000005</v>
      </c>
      <c r="G98" s="55"/>
      <c r="H98" s="56">
        <f t="shared" si="4"/>
        <v>45.536244846094029</v>
      </c>
      <c r="I98" s="56">
        <f t="shared" si="5"/>
        <v>98.781779259166896</v>
      </c>
      <c r="J98" s="46"/>
      <c r="K98" s="47"/>
      <c r="L98" s="48"/>
      <c r="M98" s="49"/>
      <c r="N98" s="49"/>
      <c r="O98" s="50"/>
      <c r="P98" s="50"/>
    </row>
    <row r="99" spans="1:16" s="35" customFormat="1" ht="12.75">
      <c r="A99" s="155"/>
      <c r="B99" s="156" t="s">
        <v>174</v>
      </c>
      <c r="C99" s="54">
        <v>395998134</v>
      </c>
      <c r="D99" s="54">
        <v>400621462.17999995</v>
      </c>
      <c r="E99" s="54">
        <v>191259933.18000001</v>
      </c>
      <c r="F99" s="54">
        <v>190242377.49000004</v>
      </c>
      <c r="G99" s="55"/>
      <c r="H99" s="56">
        <f t="shared" si="4"/>
        <v>47.486816221674069</v>
      </c>
      <c r="I99" s="56">
        <f t="shared" si="5"/>
        <v>99.467972369810298</v>
      </c>
      <c r="J99" s="46"/>
      <c r="K99" s="47"/>
      <c r="L99" s="48"/>
      <c r="M99" s="49"/>
      <c r="N99" s="49"/>
      <c r="O99" s="50"/>
      <c r="P99" s="50"/>
    </row>
    <row r="100" spans="1:16" s="35" customFormat="1" ht="12.75">
      <c r="A100" s="155"/>
      <c r="B100" s="156" t="s">
        <v>173</v>
      </c>
      <c r="C100" s="54">
        <v>481796904</v>
      </c>
      <c r="D100" s="54">
        <v>490868406.56999993</v>
      </c>
      <c r="E100" s="54">
        <v>235829382.57000005</v>
      </c>
      <c r="F100" s="54">
        <v>235167466.96000001</v>
      </c>
      <c r="G100" s="55"/>
      <c r="H100" s="56">
        <f t="shared" si="4"/>
        <v>47.908454447753122</v>
      </c>
      <c r="I100" s="56">
        <f t="shared" si="5"/>
        <v>99.719324367987284</v>
      </c>
      <c r="J100" s="46"/>
      <c r="K100" s="47"/>
      <c r="L100" s="48"/>
      <c r="M100" s="49"/>
      <c r="N100" s="49"/>
      <c r="O100" s="50"/>
      <c r="P100" s="50"/>
    </row>
    <row r="101" spans="1:16" s="35" customFormat="1" ht="12.75">
      <c r="A101" s="155"/>
      <c r="B101" s="156" t="s">
        <v>172</v>
      </c>
      <c r="C101" s="54">
        <v>280196931</v>
      </c>
      <c r="D101" s="54">
        <v>286134633.63</v>
      </c>
      <c r="E101" s="54">
        <v>136229443.63</v>
      </c>
      <c r="F101" s="54">
        <v>135566210.79999998</v>
      </c>
      <c r="G101" s="55"/>
      <c r="H101" s="56">
        <f t="shared" si="4"/>
        <v>47.378469736487865</v>
      </c>
      <c r="I101" s="56">
        <f t="shared" si="5"/>
        <v>99.513150158785521</v>
      </c>
      <c r="J101" s="46"/>
      <c r="K101" s="47"/>
      <c r="L101" s="48"/>
      <c r="M101" s="49"/>
      <c r="N101" s="49"/>
      <c r="O101" s="50"/>
      <c r="P101" s="50"/>
    </row>
    <row r="102" spans="1:16" s="35" customFormat="1" ht="12.75">
      <c r="A102" s="155"/>
      <c r="B102" s="156" t="s">
        <v>171</v>
      </c>
      <c r="C102" s="54">
        <v>199723420</v>
      </c>
      <c r="D102" s="54">
        <v>203452209.53999996</v>
      </c>
      <c r="E102" s="54">
        <v>95859058.540000007</v>
      </c>
      <c r="F102" s="54">
        <v>95398242.379999995</v>
      </c>
      <c r="G102" s="55"/>
      <c r="H102" s="56">
        <f t="shared" si="4"/>
        <v>46.889754894131102</v>
      </c>
      <c r="I102" s="56">
        <f t="shared" si="5"/>
        <v>99.519277398486309</v>
      </c>
      <c r="J102" s="46"/>
      <c r="K102" s="47"/>
      <c r="L102" s="48"/>
      <c r="M102" s="49"/>
      <c r="N102" s="49"/>
      <c r="O102" s="50"/>
      <c r="P102" s="50"/>
    </row>
    <row r="103" spans="1:16" s="35" customFormat="1" ht="12.75">
      <c r="A103" s="155"/>
      <c r="B103" s="156" t="s">
        <v>170</v>
      </c>
      <c r="C103" s="54">
        <v>219006019</v>
      </c>
      <c r="D103" s="54">
        <v>222727977.66999999</v>
      </c>
      <c r="E103" s="54">
        <v>103813000.67</v>
      </c>
      <c r="F103" s="54">
        <v>103259269.2</v>
      </c>
      <c r="G103" s="55"/>
      <c r="H103" s="56">
        <f t="shared" si="4"/>
        <v>46.361157803440314</v>
      </c>
      <c r="I103" s="56">
        <f t="shared" si="5"/>
        <v>99.466606815691421</v>
      </c>
      <c r="J103" s="46"/>
      <c r="K103" s="47"/>
      <c r="L103" s="48"/>
      <c r="M103" s="49"/>
      <c r="N103" s="49"/>
      <c r="O103" s="50"/>
      <c r="P103" s="50"/>
    </row>
    <row r="104" spans="1:16" s="35" customFormat="1" ht="12.75">
      <c r="A104" s="155"/>
      <c r="B104" s="156" t="s">
        <v>169</v>
      </c>
      <c r="C104" s="54">
        <v>287430410</v>
      </c>
      <c r="D104" s="54">
        <v>292062563.65000004</v>
      </c>
      <c r="E104" s="54">
        <v>132791392.64999998</v>
      </c>
      <c r="F104" s="54">
        <v>131808734.98999998</v>
      </c>
      <c r="G104" s="55"/>
      <c r="H104" s="56">
        <f t="shared" si="4"/>
        <v>45.130308158205459</v>
      </c>
      <c r="I104" s="56">
        <f t="shared" si="5"/>
        <v>99.259998980061908</v>
      </c>
      <c r="J104" s="46"/>
      <c r="K104" s="47"/>
      <c r="L104" s="48"/>
      <c r="M104" s="49"/>
      <c r="N104" s="49"/>
      <c r="O104" s="50"/>
      <c r="P104" s="50"/>
    </row>
    <row r="105" spans="1:16" s="35" customFormat="1" ht="12.75">
      <c r="A105" s="155"/>
      <c r="B105" s="156" t="s">
        <v>168</v>
      </c>
      <c r="C105" s="54">
        <v>18952292711</v>
      </c>
      <c r="D105" s="54">
        <v>18952292711</v>
      </c>
      <c r="E105" s="54">
        <v>11206590832</v>
      </c>
      <c r="F105" s="54">
        <v>10933401204.159996</v>
      </c>
      <c r="G105" s="55"/>
      <c r="H105" s="56">
        <f t="shared" si="4"/>
        <v>57.689068921008158</v>
      </c>
      <c r="I105" s="56">
        <f t="shared" si="5"/>
        <v>97.562241435103331</v>
      </c>
      <c r="J105" s="46"/>
      <c r="K105" s="47"/>
      <c r="L105" s="48"/>
      <c r="M105" s="49"/>
      <c r="N105" s="49"/>
      <c r="O105" s="50"/>
      <c r="P105" s="50"/>
    </row>
    <row r="106" spans="1:16" s="35" customFormat="1" ht="12.75">
      <c r="A106" s="155"/>
      <c r="B106" s="156" t="s">
        <v>167</v>
      </c>
      <c r="C106" s="54">
        <v>607939501</v>
      </c>
      <c r="D106" s="54">
        <v>612936011.0200001</v>
      </c>
      <c r="E106" s="54">
        <v>280835230.01999992</v>
      </c>
      <c r="F106" s="54">
        <v>278043143.52999991</v>
      </c>
      <c r="G106" s="55"/>
      <c r="H106" s="56">
        <f t="shared" si="4"/>
        <v>45.362507428353297</v>
      </c>
      <c r="I106" s="56">
        <f t="shared" si="5"/>
        <v>99.00579194077568</v>
      </c>
      <c r="J106" s="46"/>
      <c r="K106" s="47"/>
      <c r="L106" s="48"/>
      <c r="M106" s="49"/>
      <c r="N106" s="49"/>
      <c r="O106" s="50"/>
      <c r="P106" s="50"/>
    </row>
    <row r="107" spans="1:16" s="35" customFormat="1" ht="12.75">
      <c r="A107" s="155"/>
      <c r="B107" s="156" t="s">
        <v>166</v>
      </c>
      <c r="C107" s="54">
        <v>1090672085</v>
      </c>
      <c r="D107" s="54">
        <v>1090672085</v>
      </c>
      <c r="E107" s="54">
        <v>521704900</v>
      </c>
      <c r="F107" s="54">
        <v>521704900</v>
      </c>
      <c r="G107" s="55"/>
      <c r="H107" s="56">
        <f t="shared" ref="H107:H126" si="6">IFERROR(+F107/D107*100,"n.a")</f>
        <v>47.83334121914379</v>
      </c>
      <c r="I107" s="56">
        <f t="shared" ref="I107:I126" si="7">IFERROR(+F107/E107*100,"n.a.")</f>
        <v>100</v>
      </c>
      <c r="J107" s="46"/>
      <c r="K107" s="47"/>
      <c r="L107" s="48"/>
      <c r="M107" s="49"/>
      <c r="N107" s="49"/>
      <c r="O107" s="50"/>
      <c r="P107" s="50"/>
    </row>
    <row r="108" spans="1:16" s="35" customFormat="1" ht="12.75">
      <c r="A108" s="155"/>
      <c r="B108" s="156" t="s">
        <v>165</v>
      </c>
      <c r="C108" s="54">
        <v>326029880</v>
      </c>
      <c r="D108" s="54">
        <v>330855436.28000009</v>
      </c>
      <c r="E108" s="54">
        <v>161070725.27999997</v>
      </c>
      <c r="F108" s="54">
        <v>159613726.02000001</v>
      </c>
      <c r="G108" s="55"/>
      <c r="H108" s="56">
        <f t="shared" si="6"/>
        <v>48.242739431647209</v>
      </c>
      <c r="I108" s="56">
        <f t="shared" si="7"/>
        <v>99.095428882270724</v>
      </c>
      <c r="J108" s="46"/>
      <c r="K108" s="47"/>
      <c r="L108" s="48"/>
      <c r="M108" s="49"/>
      <c r="N108" s="49"/>
      <c r="O108" s="50"/>
      <c r="P108" s="50"/>
    </row>
    <row r="109" spans="1:16" s="35" customFormat="1" ht="12.75">
      <c r="A109" s="155"/>
      <c r="B109" s="156" t="s">
        <v>164</v>
      </c>
      <c r="C109" s="54">
        <v>381175339</v>
      </c>
      <c r="D109" s="54">
        <v>388835785.69000006</v>
      </c>
      <c r="E109" s="54">
        <v>186020545.69000006</v>
      </c>
      <c r="F109" s="54">
        <v>185185774.65000007</v>
      </c>
      <c r="G109" s="55"/>
      <c r="H109" s="56">
        <f t="shared" si="6"/>
        <v>47.625702536967552</v>
      </c>
      <c r="I109" s="56">
        <f t="shared" si="7"/>
        <v>99.551247935058143</v>
      </c>
      <c r="J109" s="46"/>
      <c r="K109" s="47"/>
      <c r="L109" s="48"/>
      <c r="M109" s="49"/>
      <c r="N109" s="49"/>
      <c r="O109" s="50"/>
      <c r="P109" s="50"/>
    </row>
    <row r="110" spans="1:16" s="35" customFormat="1" ht="12.75">
      <c r="A110" s="155"/>
      <c r="B110" s="156" t="s">
        <v>163</v>
      </c>
      <c r="C110" s="54">
        <v>143441729</v>
      </c>
      <c r="D110" s="54">
        <v>145946337.18000004</v>
      </c>
      <c r="E110" s="54">
        <v>68131683.180000007</v>
      </c>
      <c r="F110" s="54">
        <v>67486826.330000013</v>
      </c>
      <c r="G110" s="55"/>
      <c r="H110" s="56">
        <f t="shared" si="6"/>
        <v>46.240849639663423</v>
      </c>
      <c r="I110" s="56">
        <f t="shared" si="7"/>
        <v>99.053513989524788</v>
      </c>
      <c r="J110" s="46"/>
      <c r="K110" s="47"/>
      <c r="L110" s="48"/>
      <c r="M110" s="49"/>
      <c r="N110" s="49"/>
      <c r="O110" s="50"/>
      <c r="P110" s="50"/>
    </row>
    <row r="111" spans="1:16" s="35" customFormat="1" ht="12.75">
      <c r="A111" s="155"/>
      <c r="B111" s="156" t="s">
        <v>162</v>
      </c>
      <c r="C111" s="54">
        <v>118051653</v>
      </c>
      <c r="D111" s="54">
        <v>119538122.13999999</v>
      </c>
      <c r="E111" s="54">
        <v>61707665.140000001</v>
      </c>
      <c r="F111" s="54">
        <v>60611121.959999993</v>
      </c>
      <c r="G111" s="55"/>
      <c r="H111" s="56">
        <f t="shared" si="6"/>
        <v>50.704428741998974</v>
      </c>
      <c r="I111" s="56">
        <f t="shared" si="7"/>
        <v>98.223003288955738</v>
      </c>
      <c r="J111" s="46"/>
      <c r="K111" s="47"/>
      <c r="L111" s="48"/>
      <c r="M111" s="49"/>
      <c r="N111" s="49"/>
      <c r="O111" s="50"/>
      <c r="P111" s="50"/>
    </row>
    <row r="112" spans="1:16" s="35" customFormat="1" ht="12.75">
      <c r="A112" s="155"/>
      <c r="B112" s="156" t="s">
        <v>161</v>
      </c>
      <c r="C112" s="54">
        <v>550490834</v>
      </c>
      <c r="D112" s="54">
        <v>550490834</v>
      </c>
      <c r="E112" s="54">
        <v>274287645</v>
      </c>
      <c r="F112" s="54">
        <v>274287645</v>
      </c>
      <c r="G112" s="55"/>
      <c r="H112" s="56">
        <f t="shared" si="6"/>
        <v>49.826014905091043</v>
      </c>
      <c r="I112" s="56">
        <f t="shared" si="7"/>
        <v>100</v>
      </c>
      <c r="J112" s="46"/>
      <c r="K112" s="47"/>
      <c r="L112" s="48"/>
      <c r="M112" s="49"/>
      <c r="N112" s="49"/>
      <c r="O112" s="50"/>
      <c r="P112" s="50"/>
    </row>
    <row r="113" spans="1:16" s="35" customFormat="1" ht="12.75">
      <c r="A113" s="155"/>
      <c r="B113" s="156" t="s">
        <v>160</v>
      </c>
      <c r="C113" s="54">
        <v>317327730</v>
      </c>
      <c r="D113" s="54">
        <v>317327730</v>
      </c>
      <c r="E113" s="54">
        <v>154904976</v>
      </c>
      <c r="F113" s="54">
        <v>154904976</v>
      </c>
      <c r="G113" s="55"/>
      <c r="H113" s="56">
        <f t="shared" si="6"/>
        <v>48.815455239288418</v>
      </c>
      <c r="I113" s="56">
        <f t="shared" si="7"/>
        <v>100</v>
      </c>
      <c r="J113" s="46"/>
      <c r="K113" s="47"/>
      <c r="L113" s="48"/>
      <c r="M113" s="49"/>
      <c r="N113" s="49"/>
      <c r="O113" s="50"/>
      <c r="P113" s="50"/>
    </row>
    <row r="114" spans="1:16" s="35" customFormat="1" ht="12.75">
      <c r="A114" s="155"/>
      <c r="B114" s="156" t="s">
        <v>159</v>
      </c>
      <c r="C114" s="54">
        <v>319969474</v>
      </c>
      <c r="D114" s="54">
        <v>325604733.59000009</v>
      </c>
      <c r="E114" s="54">
        <v>158023119.59</v>
      </c>
      <c r="F114" s="54">
        <v>157469059.47</v>
      </c>
      <c r="G114" s="55"/>
      <c r="H114" s="56">
        <f t="shared" si="6"/>
        <v>48.362030162707732</v>
      </c>
      <c r="I114" s="56">
        <f t="shared" si="7"/>
        <v>99.64938034292858</v>
      </c>
      <c r="J114" s="46"/>
      <c r="K114" s="47"/>
      <c r="L114" s="48"/>
      <c r="M114" s="49"/>
      <c r="N114" s="49"/>
      <c r="O114" s="50"/>
      <c r="P114" s="50"/>
    </row>
    <row r="115" spans="1:16" s="35" customFormat="1" ht="12.75">
      <c r="A115" s="155"/>
      <c r="B115" s="156" t="s">
        <v>158</v>
      </c>
      <c r="C115" s="54">
        <v>180914504</v>
      </c>
      <c r="D115" s="54">
        <v>183265158.06999996</v>
      </c>
      <c r="E115" s="54">
        <v>89860643.069999978</v>
      </c>
      <c r="F115" s="54">
        <v>86291558.089999989</v>
      </c>
      <c r="G115" s="55"/>
      <c r="H115" s="56">
        <f t="shared" si="6"/>
        <v>47.085632096549453</v>
      </c>
      <c r="I115" s="56">
        <f t="shared" si="7"/>
        <v>96.02820004613173</v>
      </c>
      <c r="J115" s="46"/>
      <c r="K115" s="47"/>
      <c r="L115" s="48"/>
      <c r="M115" s="49"/>
      <c r="N115" s="49"/>
      <c r="O115" s="50"/>
      <c r="P115" s="50"/>
    </row>
    <row r="116" spans="1:16" s="35" customFormat="1" ht="12.75">
      <c r="A116" s="155"/>
      <c r="B116" s="156" t="s">
        <v>157</v>
      </c>
      <c r="C116" s="54">
        <v>359078412</v>
      </c>
      <c r="D116" s="54">
        <v>363291886.39000005</v>
      </c>
      <c r="E116" s="54">
        <v>179241267.38999996</v>
      </c>
      <c r="F116" s="54">
        <v>171512858.83999994</v>
      </c>
      <c r="G116" s="55"/>
      <c r="H116" s="56">
        <f t="shared" si="6"/>
        <v>47.21075952020518</v>
      </c>
      <c r="I116" s="56">
        <f t="shared" si="7"/>
        <v>95.688264950066298</v>
      </c>
      <c r="J116" s="46"/>
      <c r="K116" s="47"/>
      <c r="L116" s="48"/>
      <c r="M116" s="49"/>
      <c r="N116" s="49"/>
      <c r="O116" s="50"/>
      <c r="P116" s="50"/>
    </row>
    <row r="117" spans="1:16" s="35" customFormat="1" ht="12.75">
      <c r="A117" s="155"/>
      <c r="B117" s="156" t="s">
        <v>156</v>
      </c>
      <c r="C117" s="54">
        <v>223195645</v>
      </c>
      <c r="D117" s="54">
        <v>225470489.35000005</v>
      </c>
      <c r="E117" s="54">
        <v>113879749.35000001</v>
      </c>
      <c r="F117" s="54">
        <v>113726646.51000001</v>
      </c>
      <c r="G117" s="55"/>
      <c r="H117" s="56">
        <f t="shared" si="6"/>
        <v>50.439703589528747</v>
      </c>
      <c r="I117" s="56">
        <f t="shared" si="7"/>
        <v>99.865557449086523</v>
      </c>
      <c r="J117" s="46"/>
      <c r="K117" s="47"/>
      <c r="L117" s="48"/>
      <c r="M117" s="49"/>
      <c r="N117" s="49"/>
      <c r="O117" s="50"/>
      <c r="P117" s="50"/>
    </row>
    <row r="118" spans="1:16" s="35" customFormat="1" ht="12.75">
      <c r="A118" s="155"/>
      <c r="B118" s="156" t="s">
        <v>155</v>
      </c>
      <c r="C118" s="54">
        <v>712919006</v>
      </c>
      <c r="D118" s="54">
        <v>717203650.53999984</v>
      </c>
      <c r="E118" s="54">
        <v>267387070.53999987</v>
      </c>
      <c r="F118" s="54">
        <v>260476434.38999987</v>
      </c>
      <c r="G118" s="55"/>
      <c r="H118" s="56">
        <f t="shared" si="6"/>
        <v>36.318336387981418</v>
      </c>
      <c r="I118" s="56">
        <f t="shared" si="7"/>
        <v>97.415493525530721</v>
      </c>
      <c r="J118" s="46"/>
      <c r="K118" s="47"/>
      <c r="L118" s="48"/>
      <c r="M118" s="49"/>
      <c r="N118" s="49"/>
      <c r="O118" s="50"/>
      <c r="P118" s="50"/>
    </row>
    <row r="119" spans="1:16" s="35" customFormat="1" ht="12.75">
      <c r="A119" s="155"/>
      <c r="B119" s="155" t="s">
        <v>154</v>
      </c>
      <c r="C119" s="54">
        <v>561026512</v>
      </c>
      <c r="D119" s="54">
        <v>569172721.17999995</v>
      </c>
      <c r="E119" s="54">
        <v>286961578.17999995</v>
      </c>
      <c r="F119" s="54">
        <v>285562637.67000002</v>
      </c>
      <c r="G119" s="55"/>
      <c r="H119" s="56">
        <f t="shared" si="6"/>
        <v>50.171525627225435</v>
      </c>
      <c r="I119" s="56">
        <f t="shared" si="7"/>
        <v>99.51249901855418</v>
      </c>
      <c r="J119" s="46"/>
      <c r="K119" s="47"/>
      <c r="L119" s="48"/>
      <c r="M119" s="49"/>
      <c r="N119" s="49"/>
      <c r="O119" s="50"/>
      <c r="P119" s="50"/>
    </row>
    <row r="120" spans="1:16" s="35" customFormat="1" ht="12.75">
      <c r="A120" s="155"/>
      <c r="B120" s="156" t="s">
        <v>153</v>
      </c>
      <c r="C120" s="54">
        <v>428988690</v>
      </c>
      <c r="D120" s="54">
        <v>436238492.51999992</v>
      </c>
      <c r="E120" s="54">
        <v>195860051.52000001</v>
      </c>
      <c r="F120" s="54">
        <v>195203668.01000002</v>
      </c>
      <c r="G120" s="55"/>
      <c r="H120" s="56">
        <f t="shared" si="6"/>
        <v>44.747006822432262</v>
      </c>
      <c r="I120" s="56">
        <f t="shared" si="7"/>
        <v>99.664871164432952</v>
      </c>
      <c r="J120" s="46"/>
      <c r="K120" s="47"/>
      <c r="L120" s="48"/>
      <c r="M120" s="49"/>
      <c r="N120" s="49"/>
      <c r="O120" s="50"/>
      <c r="P120" s="50"/>
    </row>
    <row r="121" spans="1:16" s="35" customFormat="1" ht="12.75">
      <c r="A121" s="154" t="s">
        <v>43</v>
      </c>
      <c r="B121" s="156"/>
      <c r="C121" s="70">
        <f>+C122</f>
        <v>140341488</v>
      </c>
      <c r="D121" s="70">
        <f>+D122</f>
        <v>140341488</v>
      </c>
      <c r="E121" s="70">
        <f>+E122</f>
        <v>46974026.579999998</v>
      </c>
      <c r="F121" s="70">
        <f>+F122</f>
        <v>46565732.290000007</v>
      </c>
      <c r="G121" s="71"/>
      <c r="H121" s="45">
        <f t="shared" si="6"/>
        <v>33.180303952598827</v>
      </c>
      <c r="I121" s="45">
        <f t="shared" si="7"/>
        <v>99.130808406844494</v>
      </c>
      <c r="J121" s="46"/>
      <c r="K121" s="47"/>
      <c r="L121" s="48"/>
      <c r="M121" s="49"/>
      <c r="N121" s="49"/>
      <c r="O121" s="50"/>
      <c r="P121" s="50"/>
    </row>
    <row r="122" spans="1:16" s="35" customFormat="1" ht="12.75">
      <c r="A122" s="155"/>
      <c r="B122" s="156" t="s">
        <v>152</v>
      </c>
      <c r="C122" s="54">
        <v>140341488</v>
      </c>
      <c r="D122" s="54">
        <v>140341488</v>
      </c>
      <c r="E122" s="54">
        <v>46974026.579999998</v>
      </c>
      <c r="F122" s="54">
        <v>46565732.290000007</v>
      </c>
      <c r="G122" s="55"/>
      <c r="H122" s="56">
        <f t="shared" si="6"/>
        <v>33.180303952598827</v>
      </c>
      <c r="I122" s="56">
        <f t="shared" si="7"/>
        <v>99.130808406844494</v>
      </c>
      <c r="J122" s="46"/>
      <c r="K122" s="47"/>
      <c r="L122" s="48"/>
      <c r="M122" s="49"/>
      <c r="N122" s="49"/>
      <c r="O122" s="50"/>
      <c r="P122" s="50"/>
    </row>
    <row r="123" spans="1:16" s="35" customFormat="1" ht="12.75">
      <c r="A123" s="154" t="s">
        <v>151</v>
      </c>
      <c r="B123" s="156"/>
      <c r="C123" s="70">
        <f>+C124</f>
        <v>740326210</v>
      </c>
      <c r="D123" s="70">
        <f>+D124</f>
        <v>672323536</v>
      </c>
      <c r="E123" s="70">
        <f>+E124</f>
        <v>315230743</v>
      </c>
      <c r="F123" s="70">
        <f>+F124</f>
        <v>296335250.65000015</v>
      </c>
      <c r="G123" s="71"/>
      <c r="H123" s="45">
        <f t="shared" si="6"/>
        <v>44.076286903928967</v>
      </c>
      <c r="I123" s="45">
        <f t="shared" si="7"/>
        <v>94.005821840162383</v>
      </c>
      <c r="J123" s="46"/>
      <c r="K123" s="47"/>
      <c r="L123" s="48"/>
      <c r="M123" s="49"/>
      <c r="N123" s="49"/>
      <c r="O123" s="50"/>
      <c r="P123" s="50"/>
    </row>
    <row r="124" spans="1:16" s="35" customFormat="1" ht="12.75">
      <c r="A124" s="155"/>
      <c r="B124" s="156" t="s">
        <v>102</v>
      </c>
      <c r="C124" s="54">
        <v>740326210</v>
      </c>
      <c r="D124" s="54">
        <v>672323536</v>
      </c>
      <c r="E124" s="54">
        <v>315230743</v>
      </c>
      <c r="F124" s="54">
        <v>296335250.65000015</v>
      </c>
      <c r="G124" s="55"/>
      <c r="H124" s="56">
        <f t="shared" si="6"/>
        <v>44.076286903928967</v>
      </c>
      <c r="I124" s="56">
        <f t="shared" si="7"/>
        <v>94.005821840162383</v>
      </c>
      <c r="J124" s="46"/>
      <c r="K124" s="47"/>
      <c r="L124" s="48"/>
      <c r="M124" s="49"/>
      <c r="N124" s="49"/>
      <c r="O124" s="50"/>
      <c r="P124" s="50"/>
    </row>
    <row r="125" spans="1:16" s="35" customFormat="1" ht="12.75">
      <c r="A125" s="154" t="s">
        <v>150</v>
      </c>
      <c r="B125" s="156"/>
      <c r="C125" s="70">
        <f>+C126</f>
        <v>106644754</v>
      </c>
      <c r="D125" s="70">
        <f>+D126</f>
        <v>107039905</v>
      </c>
      <c r="E125" s="70">
        <f>+E126</f>
        <v>69233398</v>
      </c>
      <c r="F125" s="70">
        <f>+F126</f>
        <v>35282281.109999992</v>
      </c>
      <c r="G125" s="71"/>
      <c r="H125" s="45">
        <f t="shared" si="6"/>
        <v>32.961801591658727</v>
      </c>
      <c r="I125" s="45">
        <f t="shared" si="7"/>
        <v>50.961359877208388</v>
      </c>
      <c r="J125" s="46"/>
      <c r="K125" s="47"/>
      <c r="L125" s="48"/>
      <c r="M125" s="49"/>
      <c r="N125" s="49"/>
      <c r="O125" s="50"/>
      <c r="P125" s="50"/>
    </row>
    <row r="126" spans="1:16" s="35" customFormat="1" ht="12.75">
      <c r="A126" s="155"/>
      <c r="B126" s="156" t="s">
        <v>99</v>
      </c>
      <c r="C126" s="54">
        <v>106644754</v>
      </c>
      <c r="D126" s="54">
        <v>107039905</v>
      </c>
      <c r="E126" s="54">
        <v>69233398</v>
      </c>
      <c r="F126" s="54">
        <v>35282281.109999992</v>
      </c>
      <c r="G126" s="55"/>
      <c r="H126" s="56">
        <f t="shared" si="6"/>
        <v>32.961801591658727</v>
      </c>
      <c r="I126" s="56">
        <f t="shared" si="7"/>
        <v>50.961359877208388</v>
      </c>
      <c r="J126" s="46"/>
      <c r="K126" s="47"/>
      <c r="L126" s="48"/>
      <c r="M126" s="49"/>
      <c r="N126" s="49"/>
      <c r="O126" s="50"/>
      <c r="P126" s="50"/>
    </row>
    <row r="127" spans="1:16" s="5" customFormat="1" ht="5.25" customHeight="1" thickBot="1">
      <c r="A127" s="82"/>
      <c r="B127" s="81"/>
      <c r="C127" s="80"/>
      <c r="D127" s="80"/>
      <c r="E127" s="80"/>
      <c r="F127" s="80"/>
      <c r="G127" s="79"/>
      <c r="H127" s="78"/>
      <c r="I127" s="78"/>
      <c r="J127" s="18"/>
      <c r="K127" s="14"/>
      <c r="L127" s="15"/>
      <c r="M127" s="16"/>
      <c r="N127" s="16"/>
      <c r="O127" s="17"/>
      <c r="P127" s="17"/>
    </row>
    <row r="128" spans="1:16" s="62" customFormat="1" ht="9">
      <c r="A128" s="169" t="s">
        <v>13</v>
      </c>
      <c r="B128" s="169"/>
      <c r="C128" s="169"/>
      <c r="D128" s="169"/>
      <c r="E128" s="169"/>
      <c r="F128" s="169"/>
      <c r="G128" s="169"/>
      <c r="H128" s="75"/>
      <c r="I128" s="75"/>
    </row>
    <row r="129" spans="1:10" s="62" customFormat="1" ht="9">
      <c r="A129" s="175" t="s">
        <v>12</v>
      </c>
      <c r="B129" s="175"/>
      <c r="C129" s="175"/>
      <c r="D129" s="175"/>
      <c r="E129" s="175"/>
      <c r="F129" s="175"/>
      <c r="G129" s="175"/>
      <c r="H129" s="75"/>
      <c r="I129" s="75"/>
    </row>
    <row r="130" spans="1:10" s="62" customFormat="1" ht="17.25" customHeight="1">
      <c r="A130" s="169" t="s">
        <v>18</v>
      </c>
      <c r="B130" s="169"/>
      <c r="C130" s="169"/>
      <c r="D130" s="169"/>
      <c r="E130" s="169"/>
      <c r="F130" s="169"/>
      <c r="G130" s="169"/>
      <c r="H130" s="169"/>
      <c r="I130" s="169"/>
    </row>
    <row r="131" spans="1:10" s="62" customFormat="1" ht="9">
      <c r="A131" s="72" t="s">
        <v>11</v>
      </c>
      <c r="B131" s="74"/>
      <c r="C131" s="72"/>
      <c r="D131" s="73"/>
      <c r="E131" s="73"/>
      <c r="F131" s="73"/>
      <c r="G131" s="73"/>
      <c r="H131" s="72"/>
      <c r="I131" s="72"/>
    </row>
    <row r="133" spans="1:10">
      <c r="C133" s="19"/>
      <c r="D133" s="19"/>
      <c r="E133" s="19"/>
      <c r="F133" s="19"/>
      <c r="G133" s="29"/>
      <c r="H133" s="19"/>
      <c r="I133" s="19"/>
      <c r="J133" s="19"/>
    </row>
    <row r="134" spans="1:10">
      <c r="C134" s="19"/>
      <c r="D134" s="19"/>
      <c r="E134" s="19"/>
      <c r="F134" s="19"/>
      <c r="G134" s="29"/>
      <c r="H134" s="19"/>
      <c r="I134" s="19"/>
      <c r="J134" s="19"/>
    </row>
    <row r="135" spans="1:10">
      <c r="G135" s="3"/>
    </row>
    <row r="136" spans="1:10">
      <c r="G136" s="3"/>
    </row>
    <row r="137" spans="1:10">
      <c r="G137" s="3"/>
    </row>
    <row r="138" spans="1:10">
      <c r="G138" s="3"/>
    </row>
    <row r="139" spans="1:10">
      <c r="G139" s="3"/>
    </row>
    <row r="140" spans="1:10">
      <c r="G140" s="3"/>
    </row>
    <row r="141" spans="1:10">
      <c r="G141" s="3"/>
    </row>
    <row r="142" spans="1:10">
      <c r="G142" s="3"/>
    </row>
    <row r="143" spans="1:10">
      <c r="G143" s="3"/>
    </row>
    <row r="144" spans="1:10">
      <c r="G144" s="3"/>
    </row>
    <row r="145" spans="7:7">
      <c r="G145" s="3"/>
    </row>
  </sheetData>
  <mergeCells count="12">
    <mergeCell ref="A1:C1"/>
    <mergeCell ref="A129:G129"/>
    <mergeCell ref="A128:G128"/>
    <mergeCell ref="C6:C7"/>
    <mergeCell ref="A130:I130"/>
    <mergeCell ref="A3:I3"/>
    <mergeCell ref="A5:A8"/>
    <mergeCell ref="B5:B8"/>
    <mergeCell ref="E5:F5"/>
    <mergeCell ref="H5:I6"/>
    <mergeCell ref="D6:D7"/>
    <mergeCell ref="E6:E7"/>
  </mergeCells>
  <pageMargins left="0" right="0" top="0" bottom="0.39370078740157483" header="0.31496062992125984" footer="0.31496062992125984"/>
  <pageSetup scale="93" fitToHeight="100" orientation="landscape" r:id="rId1"/>
  <headerFoot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4"/>
  <sheetViews>
    <sheetView showGridLines="0" zoomScale="130" zoomScaleNormal="13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7.5703125" style="3" customWidth="1"/>
    <col min="11" max="11" width="15.28515625" style="3" bestFit="1" customWidth="1"/>
    <col min="12" max="13" width="11.5703125" style="3" bestFit="1" customWidth="1"/>
    <col min="14" max="16384" width="11.42578125" style="3"/>
  </cols>
  <sheetData>
    <row r="1" spans="1:15" s="1" customFormat="1" ht="53.25" customHeight="1">
      <c r="A1" s="167" t="s">
        <v>14</v>
      </c>
      <c r="B1" s="167"/>
      <c r="C1" s="167"/>
      <c r="D1" s="23" t="s">
        <v>35</v>
      </c>
      <c r="G1" s="21"/>
      <c r="H1" s="22"/>
      <c r="J1" s="20"/>
    </row>
    <row r="2" spans="1:15" s="2" customFormat="1" ht="12" customHeight="1">
      <c r="B2" s="26"/>
      <c r="C2" s="6"/>
      <c r="D2" s="6"/>
      <c r="E2" s="6"/>
      <c r="F2" s="6"/>
      <c r="G2" s="5"/>
      <c r="J2" s="3"/>
    </row>
    <row r="3" spans="1:15" ht="60" customHeight="1" thickBot="1">
      <c r="A3" s="170" t="s">
        <v>615</v>
      </c>
      <c r="B3" s="170"/>
      <c r="C3" s="170"/>
      <c r="D3" s="170"/>
      <c r="E3" s="170"/>
      <c r="F3" s="170"/>
      <c r="G3" s="170"/>
      <c r="H3" s="170"/>
      <c r="I3" s="170"/>
    </row>
    <row r="4" spans="1:15" ht="5.25" customHeight="1">
      <c r="A4" s="7"/>
      <c r="B4" s="7"/>
      <c r="C4" s="7"/>
      <c r="D4" s="7"/>
      <c r="E4" s="7"/>
      <c r="F4" s="7"/>
      <c r="G4" s="7"/>
      <c r="H4" s="7"/>
      <c r="I4" s="7"/>
    </row>
    <row r="5" spans="1:15" s="40" customFormat="1" ht="18" customHeight="1">
      <c r="A5" s="171" t="s">
        <v>0</v>
      </c>
      <c r="B5" s="168" t="s">
        <v>435</v>
      </c>
      <c r="C5" s="34"/>
      <c r="D5" s="68"/>
      <c r="E5" s="172" t="s">
        <v>1</v>
      </c>
      <c r="F5" s="172"/>
      <c r="G5" s="68"/>
      <c r="H5" s="171" t="s">
        <v>2</v>
      </c>
      <c r="I5" s="171"/>
      <c r="J5" s="39"/>
    </row>
    <row r="6" spans="1:15" s="40" customFormat="1" ht="18" customHeight="1">
      <c r="A6" s="171"/>
      <c r="B6" s="168"/>
      <c r="C6" s="168" t="s">
        <v>3</v>
      </c>
      <c r="D6" s="168" t="s">
        <v>15</v>
      </c>
      <c r="E6" s="168" t="s">
        <v>16</v>
      </c>
      <c r="F6" s="69" t="s">
        <v>19</v>
      </c>
      <c r="G6" s="67"/>
      <c r="H6" s="173"/>
      <c r="I6" s="173"/>
      <c r="J6" s="39"/>
    </row>
    <row r="7" spans="1:15" s="40" customFormat="1" ht="24" customHeight="1">
      <c r="A7" s="171"/>
      <c r="B7" s="168"/>
      <c r="C7" s="168"/>
      <c r="D7" s="168"/>
      <c r="E7" s="168"/>
      <c r="F7" s="68" t="s">
        <v>37</v>
      </c>
      <c r="G7" s="68"/>
      <c r="H7" s="67" t="s">
        <v>15</v>
      </c>
      <c r="I7" s="67" t="s">
        <v>4</v>
      </c>
      <c r="J7" s="39"/>
    </row>
    <row r="8" spans="1:15" s="40" customFormat="1" ht="13.5" customHeight="1">
      <c r="A8" s="171"/>
      <c r="B8" s="168"/>
      <c r="C8" s="67" t="s">
        <v>5</v>
      </c>
      <c r="D8" s="67" t="s">
        <v>6</v>
      </c>
      <c r="E8" s="67" t="s">
        <v>7</v>
      </c>
      <c r="F8" s="68" t="s">
        <v>8</v>
      </c>
      <c r="G8" s="68"/>
      <c r="H8" s="68" t="s">
        <v>9</v>
      </c>
      <c r="I8" s="68" t="s">
        <v>10</v>
      </c>
      <c r="J8" s="39"/>
    </row>
    <row r="9" spans="1:15" ht="5.25" customHeight="1" thickBot="1">
      <c r="A9" s="8"/>
      <c r="B9" s="24"/>
      <c r="C9" s="9"/>
      <c r="D9" s="9"/>
      <c r="E9" s="9"/>
      <c r="F9" s="10"/>
      <c r="G9" s="10"/>
      <c r="H9" s="10"/>
      <c r="I9" s="10"/>
      <c r="J9" s="4"/>
    </row>
    <row r="10" spans="1:15" ht="5.25" customHeight="1" thickBot="1">
      <c r="A10" s="11"/>
      <c r="B10" s="25"/>
      <c r="C10" s="12"/>
      <c r="D10" s="12"/>
      <c r="E10" s="12"/>
      <c r="F10" s="13"/>
      <c r="G10" s="13"/>
      <c r="H10" s="13"/>
      <c r="I10" s="13"/>
      <c r="J10" s="4"/>
    </row>
    <row r="11" spans="1:15" s="35" customFormat="1" ht="12.75">
      <c r="A11" s="41" t="s">
        <v>17</v>
      </c>
      <c r="B11" s="42"/>
      <c r="C11" s="145">
        <f>SUM(C12,C16,C23,C27,C29,C32,C38,C40,C45,C57,C70,C72,C76,C79,C83,C90,C95,C97,C104,C106,C113,C116,C119,C121,C123,C127,C135)</f>
        <v>64656150811.566826</v>
      </c>
      <c r="D11" s="145">
        <f>SUM(D12,D16,D23,D27,D29,D32,D38,D40,D45,D57,D70,D72,D76,D79,D83,D90,D95,D97,D104,D106,D113,D116,D119,D121,D123,D127,D135)</f>
        <v>66200173500.66214</v>
      </c>
      <c r="E11" s="145">
        <f>SUM(E12,E16,E23,E27,E29,E32,E38,E40,E45,E57,E70,E72,E76,E79,E83,E90,E95,E97,E104,E106,E113,E116,E119,E121,E123,E127,E135)</f>
        <v>31902232355.070854</v>
      </c>
      <c r="F11" s="145">
        <f>SUM(F12,F16,F23,F27,F29,F32,F38,F40,F45,F57,F70,F72,F76,F79,F83,F90,F95,F97,F104,F106,F113,F116,F119,F121,F123,F127,F135)</f>
        <v>29828991888.180584</v>
      </c>
      <c r="G11" s="43"/>
      <c r="H11" s="162">
        <f t="shared" ref="H11:H42" si="0">IFERROR(+F11/D11*100,"n.a")</f>
        <v>45.058782040627484</v>
      </c>
      <c r="I11" s="162">
        <f t="shared" ref="I11:I42" si="1">IFERROR(+F11/E11*100,"n.a.")</f>
        <v>93.501268363244407</v>
      </c>
      <c r="J11" s="46"/>
      <c r="K11" s="48"/>
      <c r="L11" s="49"/>
      <c r="M11" s="49"/>
      <c r="N11" s="50"/>
      <c r="O11" s="50"/>
    </row>
    <row r="12" spans="1:15" s="35" customFormat="1" ht="12.75">
      <c r="A12" s="41" t="s">
        <v>614</v>
      </c>
      <c r="B12" s="41"/>
      <c r="C12" s="145">
        <f>+C13</f>
        <v>0</v>
      </c>
      <c r="D12" s="145">
        <f>+D13</f>
        <v>6000000</v>
      </c>
      <c r="E12" s="145">
        <f>+E13</f>
        <v>2740000</v>
      </c>
      <c r="F12" s="145">
        <f>+F13</f>
        <v>315714</v>
      </c>
      <c r="G12" s="43"/>
      <c r="H12" s="162">
        <f t="shared" si="0"/>
        <v>5.2618999999999998</v>
      </c>
      <c r="I12" s="162">
        <f t="shared" si="1"/>
        <v>11.522408759124088</v>
      </c>
      <c r="J12" s="46"/>
      <c r="K12" s="48"/>
      <c r="L12" s="49"/>
      <c r="M12" s="49"/>
      <c r="N12" s="50"/>
      <c r="O12" s="50"/>
    </row>
    <row r="13" spans="1:15" s="35" customFormat="1" ht="12.75">
      <c r="A13" s="52"/>
      <c r="B13" s="52" t="s">
        <v>613</v>
      </c>
      <c r="C13" s="146">
        <f>SUM(C14:C15)</f>
        <v>0</v>
      </c>
      <c r="D13" s="146">
        <f>SUM(D14:D15)</f>
        <v>6000000</v>
      </c>
      <c r="E13" s="146">
        <f>SUM(E14:E15)</f>
        <v>2740000</v>
      </c>
      <c r="F13" s="146">
        <f>SUM(F14:F15)</f>
        <v>315714</v>
      </c>
      <c r="G13" s="54"/>
      <c r="H13" s="163">
        <f t="shared" si="0"/>
        <v>5.2618999999999998</v>
      </c>
      <c r="I13" s="163">
        <f t="shared" si="1"/>
        <v>11.522408759124088</v>
      </c>
      <c r="J13" s="46"/>
      <c r="K13" s="48"/>
      <c r="L13" s="49"/>
      <c r="M13" s="49"/>
      <c r="N13" s="50"/>
      <c r="O13" s="50"/>
    </row>
    <row r="14" spans="1:15" s="35" customFormat="1" ht="12.75">
      <c r="A14" s="52"/>
      <c r="B14" s="153" t="s">
        <v>612</v>
      </c>
      <c r="C14" s="152">
        <v>0</v>
      </c>
      <c r="D14" s="146"/>
      <c r="E14" s="146"/>
      <c r="F14" s="146"/>
      <c r="G14" s="70"/>
      <c r="H14" s="163" t="str">
        <f t="shared" si="0"/>
        <v>n.a</v>
      </c>
      <c r="I14" s="163" t="str">
        <f t="shared" si="1"/>
        <v>n.a.</v>
      </c>
      <c r="J14" s="46"/>
      <c r="K14" s="48"/>
      <c r="L14" s="49"/>
      <c r="M14" s="49"/>
      <c r="N14" s="50"/>
      <c r="O14" s="50"/>
    </row>
    <row r="15" spans="1:15" s="35" customFormat="1" ht="12.75">
      <c r="A15" s="52"/>
      <c r="B15" s="153" t="s">
        <v>611</v>
      </c>
      <c r="C15" s="152">
        <v>0</v>
      </c>
      <c r="D15" s="146">
        <v>6000000</v>
      </c>
      <c r="E15" s="146">
        <v>2740000</v>
      </c>
      <c r="F15" s="146">
        <v>315714</v>
      </c>
      <c r="G15" s="70"/>
      <c r="H15" s="163">
        <f t="shared" si="0"/>
        <v>5.2618999999999998</v>
      </c>
      <c r="I15" s="163">
        <f t="shared" si="1"/>
        <v>11.522408759124088</v>
      </c>
      <c r="J15" s="46"/>
      <c r="K15" s="48"/>
      <c r="L15" s="49"/>
      <c r="M15" s="49"/>
      <c r="N15" s="50"/>
      <c r="O15" s="50"/>
    </row>
    <row r="16" spans="1:15" s="35" customFormat="1" ht="12.75">
      <c r="A16" s="41" t="s">
        <v>610</v>
      </c>
      <c r="B16" s="52"/>
      <c r="C16" s="145">
        <f>SUM(C17:C22)</f>
        <v>300214490</v>
      </c>
      <c r="D16" s="145">
        <f>SUM(D17:D22)</f>
        <v>283835893.17000002</v>
      </c>
      <c r="E16" s="145">
        <f>SUM(E17:E22)</f>
        <v>15032449.279999999</v>
      </c>
      <c r="F16" s="145">
        <f>SUM(F17:F22)</f>
        <v>14743138.219999999</v>
      </c>
      <c r="G16" s="70"/>
      <c r="H16" s="162">
        <f t="shared" si="0"/>
        <v>5.1942473009112273</v>
      </c>
      <c r="I16" s="162">
        <f t="shared" si="1"/>
        <v>98.075423009177115</v>
      </c>
      <c r="J16" s="46"/>
      <c r="K16" s="48"/>
      <c r="L16" s="49"/>
      <c r="M16" s="49"/>
      <c r="N16" s="50"/>
      <c r="O16" s="50"/>
    </row>
    <row r="17" spans="1:15" s="35" customFormat="1" ht="12.75" customHeight="1">
      <c r="A17" s="52"/>
      <c r="B17" s="52" t="s">
        <v>349</v>
      </c>
      <c r="C17" s="144">
        <v>260483143</v>
      </c>
      <c r="D17" s="146">
        <v>253701889.19999999</v>
      </c>
      <c r="E17" s="146">
        <v>14259989.559999999</v>
      </c>
      <c r="F17" s="146">
        <v>14188772.559999999</v>
      </c>
      <c r="G17" s="70"/>
      <c r="H17" s="163">
        <f t="shared" si="0"/>
        <v>5.5926948769445737</v>
      </c>
      <c r="I17" s="163">
        <f t="shared" si="1"/>
        <v>99.500581682052797</v>
      </c>
      <c r="J17" s="46"/>
      <c r="K17" s="48"/>
      <c r="L17" s="49"/>
      <c r="M17" s="49"/>
      <c r="N17" s="50"/>
      <c r="O17" s="50"/>
    </row>
    <row r="18" spans="1:15" s="35" customFormat="1" ht="12.75">
      <c r="A18" s="52"/>
      <c r="B18" s="52" t="s">
        <v>609</v>
      </c>
      <c r="C18" s="144">
        <v>7452000</v>
      </c>
      <c r="D18" s="146">
        <v>4937054.4000000004</v>
      </c>
      <c r="E18" s="144">
        <v>0</v>
      </c>
      <c r="F18" s="144">
        <v>0</v>
      </c>
      <c r="G18" s="70"/>
      <c r="H18" s="163">
        <f t="shared" si="0"/>
        <v>0</v>
      </c>
      <c r="I18" s="163" t="str">
        <f t="shared" si="1"/>
        <v>n.a.</v>
      </c>
      <c r="J18" s="46"/>
      <c r="K18" s="48"/>
      <c r="L18" s="49"/>
      <c r="M18" s="49"/>
      <c r="N18" s="50"/>
      <c r="O18" s="50"/>
    </row>
    <row r="19" spans="1:15" s="35" customFormat="1" ht="25.5">
      <c r="A19" s="52"/>
      <c r="B19" s="58" t="s">
        <v>608</v>
      </c>
      <c r="C19" s="144">
        <v>3518236</v>
      </c>
      <c r="D19" s="146">
        <v>3487642</v>
      </c>
      <c r="E19" s="144">
        <v>0</v>
      </c>
      <c r="F19" s="144">
        <v>0</v>
      </c>
      <c r="G19" s="70"/>
      <c r="H19" s="163">
        <f t="shared" si="0"/>
        <v>0</v>
      </c>
      <c r="I19" s="163" t="str">
        <f t="shared" si="1"/>
        <v>n.a.</v>
      </c>
      <c r="J19" s="46"/>
      <c r="K19" s="48"/>
      <c r="L19" s="49"/>
      <c r="M19" s="49"/>
      <c r="N19" s="50"/>
      <c r="O19" s="50"/>
    </row>
    <row r="20" spans="1:15" s="35" customFormat="1" ht="12.75">
      <c r="A20" s="52"/>
      <c r="B20" s="58" t="s">
        <v>350</v>
      </c>
      <c r="C20" s="144">
        <v>16705878</v>
      </c>
      <c r="D20" s="146">
        <v>13866799.470000001</v>
      </c>
      <c r="E20" s="146">
        <v>772459.72000000009</v>
      </c>
      <c r="F20" s="146">
        <v>554365.66</v>
      </c>
      <c r="G20" s="70"/>
      <c r="H20" s="163">
        <f t="shared" si="0"/>
        <v>3.9977909913483449</v>
      </c>
      <c r="I20" s="163">
        <f t="shared" si="1"/>
        <v>71.766287049893023</v>
      </c>
      <c r="J20" s="46"/>
      <c r="K20" s="48"/>
      <c r="L20" s="49"/>
      <c r="M20" s="49"/>
      <c r="N20" s="50"/>
      <c r="O20" s="50"/>
    </row>
    <row r="21" spans="1:15" s="35" customFormat="1" ht="25.5">
      <c r="A21" s="52"/>
      <c r="B21" s="58" t="s">
        <v>351</v>
      </c>
      <c r="C21" s="144">
        <v>1520000</v>
      </c>
      <c r="D21" s="146">
        <v>682135</v>
      </c>
      <c r="E21" s="144">
        <v>0</v>
      </c>
      <c r="F21" s="144">
        <v>0</v>
      </c>
      <c r="G21" s="70"/>
      <c r="H21" s="163">
        <f t="shared" si="0"/>
        <v>0</v>
      </c>
      <c r="I21" s="163" t="str">
        <f t="shared" si="1"/>
        <v>n.a.</v>
      </c>
      <c r="J21" s="46"/>
      <c r="K21" s="48"/>
      <c r="L21" s="49"/>
      <c r="M21" s="49"/>
      <c r="N21" s="50"/>
      <c r="O21" s="50"/>
    </row>
    <row r="22" spans="1:15" s="35" customFormat="1" ht="25.5">
      <c r="A22" s="52"/>
      <c r="B22" s="53" t="s">
        <v>303</v>
      </c>
      <c r="C22" s="144">
        <v>10535233</v>
      </c>
      <c r="D22" s="146">
        <v>7160373.0999999996</v>
      </c>
      <c r="E22" s="144">
        <v>0</v>
      </c>
      <c r="F22" s="144">
        <v>0</v>
      </c>
      <c r="G22" s="70"/>
      <c r="H22" s="163">
        <f t="shared" si="0"/>
        <v>0</v>
      </c>
      <c r="I22" s="163" t="str">
        <f t="shared" si="1"/>
        <v>n.a.</v>
      </c>
      <c r="J22" s="46"/>
      <c r="K22" s="48"/>
      <c r="L22" s="49"/>
      <c r="M22" s="49"/>
      <c r="N22" s="50"/>
      <c r="O22" s="50"/>
    </row>
    <row r="23" spans="1:15" s="35" customFormat="1" ht="12.75">
      <c r="A23" s="41" t="s">
        <v>249</v>
      </c>
      <c r="B23" s="52"/>
      <c r="C23" s="145">
        <f>SUM(C24:C26)</f>
        <v>17000000</v>
      </c>
      <c r="D23" s="145">
        <f>SUM(D24:D26)</f>
        <v>16515188.939999999</v>
      </c>
      <c r="E23" s="145">
        <f>SUM(E24:E26)</f>
        <v>13494603.66</v>
      </c>
      <c r="F23" s="145">
        <f>SUM(F24:F26)</f>
        <v>12022631.109999999</v>
      </c>
      <c r="G23" s="70"/>
      <c r="H23" s="162">
        <f t="shared" si="0"/>
        <v>72.797417902262268</v>
      </c>
      <c r="I23" s="162">
        <f t="shared" si="1"/>
        <v>89.092139442648872</v>
      </c>
      <c r="J23" s="46"/>
      <c r="K23" s="48"/>
      <c r="L23" s="49"/>
      <c r="M23" s="49"/>
      <c r="N23" s="50"/>
      <c r="O23" s="50"/>
    </row>
    <row r="24" spans="1:15" s="35" customFormat="1" ht="12.75">
      <c r="A24" s="52"/>
      <c r="B24" s="58" t="s">
        <v>89</v>
      </c>
      <c r="C24" s="144">
        <v>12000000</v>
      </c>
      <c r="D24" s="146">
        <v>12000000</v>
      </c>
      <c r="E24" s="146">
        <v>12000000</v>
      </c>
      <c r="F24" s="146">
        <v>11860366.65</v>
      </c>
      <c r="G24" s="70"/>
      <c r="H24" s="163">
        <f t="shared" si="0"/>
        <v>98.836388749999998</v>
      </c>
      <c r="I24" s="163">
        <f t="shared" si="1"/>
        <v>98.836388749999998</v>
      </c>
      <c r="J24" s="46"/>
      <c r="K24" s="48"/>
      <c r="L24" s="49"/>
      <c r="M24" s="49"/>
      <c r="N24" s="50"/>
      <c r="O24" s="50"/>
    </row>
    <row r="25" spans="1:15" s="35" customFormat="1" ht="12.75">
      <c r="A25" s="52"/>
      <c r="B25" s="58" t="s">
        <v>49</v>
      </c>
      <c r="C25" s="144">
        <v>4000000</v>
      </c>
      <c r="D25" s="146">
        <v>3530941</v>
      </c>
      <c r="E25" s="146">
        <v>987603.65999999992</v>
      </c>
      <c r="F25" s="146">
        <v>17139.439999999999</v>
      </c>
      <c r="G25" s="70"/>
      <c r="H25" s="163">
        <f t="shared" si="0"/>
        <v>0.48540714783962685</v>
      </c>
      <c r="I25" s="163">
        <f t="shared" si="1"/>
        <v>1.7354573189815841</v>
      </c>
      <c r="J25" s="46"/>
      <c r="K25" s="48"/>
      <c r="L25" s="49"/>
      <c r="M25" s="49"/>
      <c r="N25" s="50"/>
      <c r="O25" s="50"/>
    </row>
    <row r="26" spans="1:15" s="35" customFormat="1" ht="12.75">
      <c r="A26" s="52"/>
      <c r="B26" s="52" t="s">
        <v>607</v>
      </c>
      <c r="C26" s="144">
        <v>1000000</v>
      </c>
      <c r="D26" s="146">
        <v>984247.94</v>
      </c>
      <c r="E26" s="146">
        <v>507000</v>
      </c>
      <c r="F26" s="146">
        <v>145125.01999999999</v>
      </c>
      <c r="G26" s="70"/>
      <c r="H26" s="163">
        <f t="shared" si="0"/>
        <v>14.744762381722637</v>
      </c>
      <c r="I26" s="163">
        <f t="shared" si="1"/>
        <v>28.624264299802761</v>
      </c>
      <c r="J26" s="46"/>
      <c r="K26" s="48"/>
      <c r="L26" s="49"/>
      <c r="M26" s="49"/>
      <c r="N26" s="50"/>
      <c r="O26" s="50"/>
    </row>
    <row r="27" spans="1:15" s="35" customFormat="1" ht="12.75">
      <c r="A27" s="41" t="s">
        <v>606</v>
      </c>
      <c r="B27" s="52"/>
      <c r="C27" s="145">
        <f>SUM(C28:C28)</f>
        <v>4000000</v>
      </c>
      <c r="D27" s="145">
        <f>SUM(D28:D28)</f>
        <v>4000000</v>
      </c>
      <c r="E27" s="145">
        <f>SUM(E28:E28)</f>
        <v>601957</v>
      </c>
      <c r="F27" s="145">
        <f>SUM(F28:F28)</f>
        <v>0</v>
      </c>
      <c r="G27" s="70"/>
      <c r="H27" s="162">
        <f t="shared" si="0"/>
        <v>0</v>
      </c>
      <c r="I27" s="162">
        <f t="shared" si="1"/>
        <v>0</v>
      </c>
      <c r="J27" s="46"/>
      <c r="K27" s="48"/>
      <c r="L27" s="49"/>
      <c r="M27" s="49"/>
      <c r="N27" s="50"/>
      <c r="O27" s="50"/>
    </row>
    <row r="28" spans="1:15" s="35" customFormat="1" ht="12.75">
      <c r="A28" s="52"/>
      <c r="B28" s="52" t="s">
        <v>49</v>
      </c>
      <c r="C28" s="144">
        <v>4000000</v>
      </c>
      <c r="D28" s="146">
        <v>4000000</v>
      </c>
      <c r="E28" s="144">
        <v>601957</v>
      </c>
      <c r="F28" s="144">
        <v>0</v>
      </c>
      <c r="G28" s="70"/>
      <c r="H28" s="163">
        <f t="shared" si="0"/>
        <v>0</v>
      </c>
      <c r="I28" s="163">
        <f t="shared" si="1"/>
        <v>0</v>
      </c>
      <c r="J28" s="46"/>
      <c r="K28" s="48"/>
      <c r="L28" s="49"/>
      <c r="M28" s="49"/>
      <c r="N28" s="50"/>
      <c r="O28" s="50"/>
    </row>
    <row r="29" spans="1:15" s="35" customFormat="1" ht="12.75">
      <c r="A29" s="41" t="s">
        <v>148</v>
      </c>
      <c r="B29" s="52"/>
      <c r="C29" s="145">
        <f>SUM(C30:C31)</f>
        <v>100167202</v>
      </c>
      <c r="D29" s="145">
        <f>SUM(D30:D31)</f>
        <v>124115610</v>
      </c>
      <c r="E29" s="145">
        <f>SUM(E30:E31)</f>
        <v>21035217.949999999</v>
      </c>
      <c r="F29" s="145">
        <f>SUM(F30:F31)</f>
        <v>21035217.949999999</v>
      </c>
      <c r="G29" s="70"/>
      <c r="H29" s="162">
        <f t="shared" si="0"/>
        <v>16.948084088697627</v>
      </c>
      <c r="I29" s="162">
        <f t="shared" si="1"/>
        <v>100</v>
      </c>
      <c r="J29" s="46"/>
      <c r="K29" s="48"/>
      <c r="L29" s="49"/>
      <c r="M29" s="49"/>
      <c r="N29" s="50"/>
      <c r="O29" s="50"/>
    </row>
    <row r="30" spans="1:15" s="35" customFormat="1" ht="12.75">
      <c r="A30" s="52"/>
      <c r="B30" s="52" t="s">
        <v>340</v>
      </c>
      <c r="C30" s="144">
        <v>100167202</v>
      </c>
      <c r="D30" s="146">
        <v>106525651.23999999</v>
      </c>
      <c r="E30" s="146">
        <v>3775428.5700000003</v>
      </c>
      <c r="F30" s="146">
        <v>3775428.5700000003</v>
      </c>
      <c r="G30" s="70"/>
      <c r="H30" s="163">
        <f t="shared" si="0"/>
        <v>3.5441497198585923</v>
      </c>
      <c r="I30" s="163">
        <f t="shared" si="1"/>
        <v>100</v>
      </c>
      <c r="J30" s="46"/>
      <c r="K30" s="48"/>
      <c r="L30" s="49"/>
      <c r="M30" s="49"/>
      <c r="N30" s="50"/>
      <c r="O30" s="50"/>
    </row>
    <row r="31" spans="1:15" s="35" customFormat="1" ht="12.75">
      <c r="A31" s="52"/>
      <c r="B31" s="52" t="s">
        <v>605</v>
      </c>
      <c r="C31" s="144"/>
      <c r="D31" s="146">
        <v>17589958.759999998</v>
      </c>
      <c r="E31" s="146">
        <v>17259789.379999999</v>
      </c>
      <c r="F31" s="146">
        <v>17259789.379999999</v>
      </c>
      <c r="G31" s="70"/>
      <c r="H31" s="163">
        <f t="shared" si="0"/>
        <v>98.122966719223854</v>
      </c>
      <c r="I31" s="163">
        <f t="shared" si="1"/>
        <v>100</v>
      </c>
      <c r="J31" s="46"/>
      <c r="K31" s="48"/>
      <c r="L31" s="49"/>
      <c r="M31" s="49"/>
      <c r="N31" s="50"/>
      <c r="O31" s="50"/>
    </row>
    <row r="32" spans="1:15" s="35" customFormat="1" ht="12.75">
      <c r="A32" s="41" t="s">
        <v>604</v>
      </c>
      <c r="B32" s="52"/>
      <c r="C32" s="145">
        <f>SUM(C33:C37)</f>
        <v>3652485182.3122606</v>
      </c>
      <c r="D32" s="145">
        <f>SUM(D33:D37)</f>
        <v>2302159767.7958808</v>
      </c>
      <c r="E32" s="145">
        <f>SUM(E33:E37)</f>
        <v>965844280.58347082</v>
      </c>
      <c r="F32" s="145">
        <f>SUM(F33:F37)</f>
        <v>550315406.69310737</v>
      </c>
      <c r="G32" s="70"/>
      <c r="H32" s="162">
        <f t="shared" si="0"/>
        <v>23.904309961075676</v>
      </c>
      <c r="I32" s="162">
        <f t="shared" si="1"/>
        <v>56.977653412272566</v>
      </c>
      <c r="J32" s="46"/>
      <c r="K32" s="48"/>
      <c r="L32" s="49"/>
      <c r="M32" s="49"/>
      <c r="N32" s="50"/>
      <c r="O32" s="50"/>
    </row>
    <row r="33" spans="1:15" s="35" customFormat="1" ht="12.75">
      <c r="A33" s="52"/>
      <c r="B33" s="52" t="s">
        <v>603</v>
      </c>
      <c r="C33" s="144">
        <v>4096407.312260896</v>
      </c>
      <c r="D33" s="146">
        <v>4718747.2658802755</v>
      </c>
      <c r="E33" s="146">
        <v>2644331.6834707949</v>
      </c>
      <c r="F33" s="146">
        <v>2187769.7831073697</v>
      </c>
      <c r="G33" s="70"/>
      <c r="H33" s="163">
        <f t="shared" si="0"/>
        <v>46.363360015621524</v>
      </c>
      <c r="I33" s="163">
        <f t="shared" si="1"/>
        <v>82.734317967095222</v>
      </c>
      <c r="J33" s="46"/>
      <c r="K33" s="48"/>
      <c r="L33" s="49"/>
      <c r="M33" s="49"/>
      <c r="N33" s="50"/>
      <c r="O33" s="50"/>
    </row>
    <row r="34" spans="1:15" s="35" customFormat="1" ht="12.75">
      <c r="A34" s="52"/>
      <c r="B34" s="52" t="s">
        <v>408</v>
      </c>
      <c r="C34" s="144">
        <v>318411009</v>
      </c>
      <c r="D34" s="144">
        <v>0</v>
      </c>
      <c r="E34" s="144">
        <v>0</v>
      </c>
      <c r="F34" s="144">
        <v>0</v>
      </c>
      <c r="G34" s="70"/>
      <c r="H34" s="163" t="str">
        <f t="shared" si="0"/>
        <v>n.a</v>
      </c>
      <c r="I34" s="163" t="str">
        <f t="shared" si="1"/>
        <v>n.a.</v>
      </c>
      <c r="J34" s="46"/>
      <c r="K34" s="48"/>
      <c r="L34" s="49"/>
      <c r="M34" s="49"/>
      <c r="N34" s="50"/>
      <c r="O34" s="50"/>
    </row>
    <row r="35" spans="1:15" s="35" customFormat="1" ht="12.75">
      <c r="A35" s="52"/>
      <c r="B35" s="52" t="s">
        <v>407</v>
      </c>
      <c r="C35" s="144">
        <v>1031600774</v>
      </c>
      <c r="D35" s="144">
        <v>0</v>
      </c>
      <c r="E35" s="144">
        <v>0</v>
      </c>
      <c r="F35" s="144">
        <v>0</v>
      </c>
      <c r="G35" s="70"/>
      <c r="H35" s="163" t="str">
        <f t="shared" si="0"/>
        <v>n.a</v>
      </c>
      <c r="I35" s="163" t="str">
        <f t="shared" si="1"/>
        <v>n.a.</v>
      </c>
      <c r="J35" s="46"/>
      <c r="K35" s="48"/>
      <c r="L35" s="49"/>
      <c r="M35" s="49"/>
      <c r="N35" s="50"/>
      <c r="O35" s="50"/>
    </row>
    <row r="36" spans="1:15" s="35" customFormat="1" ht="12.75">
      <c r="A36" s="52"/>
      <c r="B36" s="52" t="s">
        <v>406</v>
      </c>
      <c r="C36" s="144">
        <v>88815166</v>
      </c>
      <c r="D36" s="146">
        <v>87879194.530000001</v>
      </c>
      <c r="E36" s="146">
        <v>86505516.920000002</v>
      </c>
      <c r="F36" s="146">
        <v>876617.16</v>
      </c>
      <c r="G36" s="70"/>
      <c r="H36" s="163">
        <f t="shared" si="0"/>
        <v>0.99752525576545015</v>
      </c>
      <c r="I36" s="163">
        <f t="shared" si="1"/>
        <v>1.0133656109016638</v>
      </c>
      <c r="J36" s="46"/>
      <c r="K36" s="48"/>
      <c r="L36" s="49"/>
      <c r="M36" s="49"/>
      <c r="N36" s="50"/>
      <c r="O36" s="50"/>
    </row>
    <row r="37" spans="1:15" s="35" customFormat="1" ht="12.75">
      <c r="A37" s="52"/>
      <c r="B37" s="52" t="s">
        <v>146</v>
      </c>
      <c r="C37" s="144">
        <v>2209561826</v>
      </c>
      <c r="D37" s="146">
        <v>2209561826.0000005</v>
      </c>
      <c r="E37" s="146">
        <v>876694431.98000002</v>
      </c>
      <c r="F37" s="146">
        <v>547251019.75</v>
      </c>
      <c r="G37" s="70"/>
      <c r="H37" s="163">
        <f t="shared" si="0"/>
        <v>24.76740018362355</v>
      </c>
      <c r="I37" s="163">
        <f t="shared" si="1"/>
        <v>62.422093695068028</v>
      </c>
      <c r="J37" s="46"/>
      <c r="K37" s="48"/>
      <c r="L37" s="49"/>
      <c r="M37" s="49"/>
      <c r="N37" s="50"/>
      <c r="O37" s="50"/>
    </row>
    <row r="38" spans="1:15" s="35" customFormat="1" ht="12.75">
      <c r="A38" s="41" t="s">
        <v>242</v>
      </c>
      <c r="B38" s="52"/>
      <c r="C38" s="145">
        <f>SUM(C39:C39)</f>
        <v>5277953</v>
      </c>
      <c r="D38" s="145">
        <f>SUM(D39:D39)</f>
        <v>3372799.66</v>
      </c>
      <c r="E38" s="145">
        <f>SUM(E39:E39)</f>
        <v>988432.74</v>
      </c>
      <c r="F38" s="145">
        <f>SUM(F39:F39)</f>
        <v>411851.7</v>
      </c>
      <c r="G38" s="70"/>
      <c r="H38" s="162">
        <f t="shared" si="0"/>
        <v>12.210974309692618</v>
      </c>
      <c r="I38" s="162">
        <f t="shared" si="1"/>
        <v>41.667144696158083</v>
      </c>
      <c r="J38" s="46"/>
      <c r="K38" s="48"/>
      <c r="L38" s="49"/>
      <c r="M38" s="49"/>
      <c r="N38" s="50"/>
      <c r="O38" s="50"/>
    </row>
    <row r="39" spans="1:15" s="35" customFormat="1" ht="25.5">
      <c r="A39" s="52"/>
      <c r="B39" s="58" t="s">
        <v>602</v>
      </c>
      <c r="C39" s="144">
        <v>5277953</v>
      </c>
      <c r="D39" s="146">
        <v>3372799.66</v>
      </c>
      <c r="E39" s="146">
        <v>988432.74</v>
      </c>
      <c r="F39" s="146">
        <v>411851.7</v>
      </c>
      <c r="G39" s="70"/>
      <c r="H39" s="163">
        <f t="shared" si="0"/>
        <v>12.210974309692618</v>
      </c>
      <c r="I39" s="163">
        <f t="shared" si="1"/>
        <v>41.667144696158083</v>
      </c>
      <c r="J39" s="46"/>
      <c r="K39" s="48"/>
      <c r="L39" s="49"/>
      <c r="M39" s="49"/>
      <c r="N39" s="50"/>
      <c r="O39" s="50"/>
    </row>
    <row r="40" spans="1:15" s="35" customFormat="1" ht="12.75">
      <c r="A40" s="41" t="s">
        <v>145</v>
      </c>
      <c r="B40" s="41"/>
      <c r="C40" s="145">
        <f>SUM(C41:C44)</f>
        <v>2578437154</v>
      </c>
      <c r="D40" s="145">
        <f>SUM(D41:D44)</f>
        <v>2577670194.5</v>
      </c>
      <c r="E40" s="145">
        <f>SUM(E41:E44)</f>
        <v>704838000</v>
      </c>
      <c r="F40" s="145">
        <f>SUM(F41:F44)</f>
        <v>452358000</v>
      </c>
      <c r="G40" s="70"/>
      <c r="H40" s="162">
        <f t="shared" si="0"/>
        <v>17.549103099581966</v>
      </c>
      <c r="I40" s="162">
        <f t="shared" si="1"/>
        <v>64.179002834693932</v>
      </c>
      <c r="J40" s="46"/>
      <c r="K40" s="48"/>
      <c r="L40" s="49"/>
      <c r="M40" s="49"/>
      <c r="N40" s="50"/>
      <c r="O40" s="50"/>
    </row>
    <row r="41" spans="1:15" s="35" customFormat="1" ht="12.75">
      <c r="A41" s="52"/>
      <c r="B41" s="58" t="s">
        <v>49</v>
      </c>
      <c r="C41" s="144">
        <v>1850000</v>
      </c>
      <c r="D41" s="146">
        <v>1083040.5</v>
      </c>
      <c r="E41" s="144">
        <v>0</v>
      </c>
      <c r="F41" s="144">
        <v>0</v>
      </c>
      <c r="G41" s="70"/>
      <c r="H41" s="163">
        <f t="shared" si="0"/>
        <v>0</v>
      </c>
      <c r="I41" s="163" t="str">
        <f t="shared" si="1"/>
        <v>n.a.</v>
      </c>
      <c r="J41" s="46"/>
      <c r="K41" s="48"/>
      <c r="L41" s="49"/>
      <c r="M41" s="49"/>
      <c r="N41" s="50"/>
      <c r="O41" s="50"/>
    </row>
    <row r="42" spans="1:15" s="35" customFormat="1" ht="12.75">
      <c r="A42" s="52"/>
      <c r="B42" s="58" t="s">
        <v>144</v>
      </c>
      <c r="C42" s="144">
        <v>30000000</v>
      </c>
      <c r="D42" s="146">
        <v>30000000</v>
      </c>
      <c r="E42" s="144">
        <v>0</v>
      </c>
      <c r="F42" s="144">
        <v>0</v>
      </c>
      <c r="G42" s="70"/>
      <c r="H42" s="163">
        <f t="shared" si="0"/>
        <v>0</v>
      </c>
      <c r="I42" s="163" t="str">
        <f t="shared" si="1"/>
        <v>n.a.</v>
      </c>
      <c r="J42" s="46"/>
      <c r="K42" s="48"/>
      <c r="L42" s="49"/>
      <c r="M42" s="49"/>
      <c r="N42" s="50"/>
      <c r="O42" s="50"/>
    </row>
    <row r="43" spans="1:15" s="35" customFormat="1" ht="25.5">
      <c r="A43" s="52"/>
      <c r="B43" s="58" t="s">
        <v>429</v>
      </c>
      <c r="C43" s="144">
        <v>120000000</v>
      </c>
      <c r="D43" s="146">
        <v>120000000</v>
      </c>
      <c r="E43" s="144">
        <v>0</v>
      </c>
      <c r="F43" s="144">
        <v>0</v>
      </c>
      <c r="G43" s="70"/>
      <c r="H43" s="163">
        <f t="shared" ref="H43:H74" si="2">IFERROR(+F43/D43*100,"n.a")</f>
        <v>0</v>
      </c>
      <c r="I43" s="163" t="str">
        <f t="shared" ref="I43:I74" si="3">IFERROR(+F43/E43*100,"n.a.")</f>
        <v>n.a.</v>
      </c>
      <c r="J43" s="46"/>
      <c r="K43" s="48"/>
      <c r="L43" s="49"/>
      <c r="M43" s="49"/>
      <c r="N43" s="50"/>
      <c r="O43" s="50"/>
    </row>
    <row r="44" spans="1:15" s="35" customFormat="1" ht="12.75">
      <c r="A44" s="52"/>
      <c r="B44" s="52" t="s">
        <v>428</v>
      </c>
      <c r="C44" s="144">
        <v>2426587154</v>
      </c>
      <c r="D44" s="146">
        <v>2426587154</v>
      </c>
      <c r="E44" s="146">
        <v>704838000</v>
      </c>
      <c r="F44" s="146">
        <v>452358000</v>
      </c>
      <c r="G44" s="70"/>
      <c r="H44" s="163">
        <f t="shared" si="2"/>
        <v>18.641737192679461</v>
      </c>
      <c r="I44" s="163">
        <f t="shared" si="3"/>
        <v>64.179002834693932</v>
      </c>
      <c r="J44" s="46"/>
      <c r="K44" s="48"/>
      <c r="L44" s="49"/>
      <c r="M44" s="49"/>
      <c r="N44" s="50"/>
      <c r="O44" s="50"/>
    </row>
    <row r="45" spans="1:15" s="35" customFormat="1" ht="12.75">
      <c r="A45" s="41" t="s">
        <v>88</v>
      </c>
      <c r="B45" s="52"/>
      <c r="C45" s="145">
        <f>SUM(C46:C56)</f>
        <v>4761810573.2190857</v>
      </c>
      <c r="D45" s="145">
        <f>SUM(D46:D56)</f>
        <v>4760471632.4029713</v>
      </c>
      <c r="E45" s="145">
        <f>SUM(E46:E56)</f>
        <v>2534511194.0313129</v>
      </c>
      <c r="F45" s="145">
        <f>SUM(F46:F56)</f>
        <v>2531252731.4902048</v>
      </c>
      <c r="G45" s="70"/>
      <c r="H45" s="162">
        <f t="shared" si="2"/>
        <v>53.172309950568689</v>
      </c>
      <c r="I45" s="162">
        <f t="shared" si="3"/>
        <v>99.871436253713071</v>
      </c>
      <c r="J45" s="46"/>
      <c r="K45" s="48"/>
      <c r="L45" s="49"/>
      <c r="M45" s="49"/>
      <c r="N45" s="50"/>
      <c r="O45" s="50"/>
    </row>
    <row r="46" spans="1:15" s="35" customFormat="1" ht="12.75">
      <c r="A46" s="52"/>
      <c r="B46" s="52" t="s">
        <v>136</v>
      </c>
      <c r="C46" s="144">
        <v>132615059.67057858</v>
      </c>
      <c r="D46" s="146">
        <v>132572134.73554784</v>
      </c>
      <c r="E46" s="146">
        <v>67441372.037204236</v>
      </c>
      <c r="F46" s="146">
        <v>67441372.037204236</v>
      </c>
      <c r="G46" s="70"/>
      <c r="H46" s="163">
        <f t="shared" si="2"/>
        <v>50.871453621633911</v>
      </c>
      <c r="I46" s="163">
        <f t="shared" si="3"/>
        <v>100</v>
      </c>
      <c r="J46" s="46"/>
      <c r="K46" s="48"/>
      <c r="L46" s="49"/>
      <c r="M46" s="49"/>
      <c r="N46" s="50"/>
      <c r="O46" s="50"/>
    </row>
    <row r="47" spans="1:15" s="35" customFormat="1" ht="12.75">
      <c r="A47" s="52"/>
      <c r="B47" s="52" t="s">
        <v>135</v>
      </c>
      <c r="C47" s="144">
        <v>18022007.293749843</v>
      </c>
      <c r="D47" s="146">
        <v>18022007.293749843</v>
      </c>
      <c r="E47" s="146">
        <v>9200775.3661507536</v>
      </c>
      <c r="F47" s="146">
        <v>9200775.3661507536</v>
      </c>
      <c r="G47" s="70"/>
      <c r="H47" s="163">
        <f t="shared" si="2"/>
        <v>51.052999902744723</v>
      </c>
      <c r="I47" s="163">
        <f t="shared" si="3"/>
        <v>100</v>
      </c>
      <c r="J47" s="46"/>
      <c r="K47" s="48"/>
      <c r="L47" s="49"/>
      <c r="M47" s="49"/>
      <c r="N47" s="50"/>
      <c r="O47" s="50"/>
    </row>
    <row r="48" spans="1:15" s="35" customFormat="1" ht="12.75">
      <c r="A48" s="52"/>
      <c r="B48" s="52" t="s">
        <v>296</v>
      </c>
      <c r="C48" s="144">
        <v>8958688</v>
      </c>
      <c r="D48" s="146">
        <v>8958688</v>
      </c>
      <c r="E48" s="146">
        <v>1766513.29</v>
      </c>
      <c r="F48" s="146">
        <v>413160.45</v>
      </c>
      <c r="G48" s="70"/>
      <c r="H48" s="163">
        <f t="shared" si="2"/>
        <v>4.6118410419025651</v>
      </c>
      <c r="I48" s="163">
        <f t="shared" si="3"/>
        <v>23.388471082490415</v>
      </c>
      <c r="J48" s="46"/>
      <c r="K48" s="48"/>
      <c r="L48" s="49"/>
      <c r="M48" s="49"/>
      <c r="N48" s="50"/>
      <c r="O48" s="50"/>
    </row>
    <row r="49" spans="1:15" s="35" customFormat="1" ht="12.75">
      <c r="A49" s="52"/>
      <c r="B49" s="52" t="s">
        <v>103</v>
      </c>
      <c r="C49" s="144">
        <v>1964885901.1253536</v>
      </c>
      <c r="D49" s="146">
        <v>1848464961.9533992</v>
      </c>
      <c r="E49" s="146">
        <v>346405852.74599361</v>
      </c>
      <c r="F49" s="146">
        <v>344501455.73488539</v>
      </c>
      <c r="G49" s="70"/>
      <c r="H49" s="163">
        <f t="shared" si="2"/>
        <v>18.637164502746494</v>
      </c>
      <c r="I49" s="163">
        <f t="shared" si="3"/>
        <v>99.450241098407588</v>
      </c>
      <c r="J49" s="46"/>
      <c r="K49" s="48"/>
      <c r="L49" s="49"/>
      <c r="M49" s="49"/>
      <c r="N49" s="50"/>
      <c r="O49" s="50"/>
    </row>
    <row r="50" spans="1:15" s="35" customFormat="1" ht="12.75">
      <c r="A50" s="52"/>
      <c r="B50" s="52" t="s">
        <v>84</v>
      </c>
      <c r="C50" s="144">
        <v>207865954</v>
      </c>
      <c r="D50" s="146">
        <v>204444125.34000003</v>
      </c>
      <c r="E50" s="146">
        <v>105325673.02999997</v>
      </c>
      <c r="F50" s="146">
        <v>105325673.02999997</v>
      </c>
      <c r="G50" s="70"/>
      <c r="H50" s="163">
        <f t="shared" si="2"/>
        <v>51.518072654246481</v>
      </c>
      <c r="I50" s="163">
        <f t="shared" si="3"/>
        <v>100</v>
      </c>
      <c r="J50" s="46"/>
      <c r="K50" s="48"/>
      <c r="L50" s="49"/>
      <c r="M50" s="49"/>
      <c r="N50" s="50"/>
      <c r="O50" s="50"/>
    </row>
    <row r="51" spans="1:15" s="35" customFormat="1" ht="12.75">
      <c r="A51" s="52"/>
      <c r="B51" s="52" t="s">
        <v>132</v>
      </c>
      <c r="C51" s="144">
        <v>7946620.4735466754</v>
      </c>
      <c r="D51" s="146">
        <v>7212002.5244177449</v>
      </c>
      <c r="E51" s="146">
        <v>7211109.4925177451</v>
      </c>
      <c r="F51" s="146">
        <v>7211109.4925177451</v>
      </c>
      <c r="G51" s="70"/>
      <c r="H51" s="163">
        <f t="shared" si="2"/>
        <v>99.987617421139603</v>
      </c>
      <c r="I51" s="163">
        <f t="shared" si="3"/>
        <v>100</v>
      </c>
      <c r="J51" s="46"/>
      <c r="K51" s="48"/>
      <c r="L51" s="49"/>
      <c r="M51" s="49"/>
      <c r="N51" s="50"/>
      <c r="O51" s="50"/>
    </row>
    <row r="52" spans="1:15" s="35" customFormat="1" ht="12.75">
      <c r="A52" s="52"/>
      <c r="B52" s="52" t="s">
        <v>131</v>
      </c>
      <c r="C52" s="144">
        <v>30206869.65585715</v>
      </c>
      <c r="D52" s="146">
        <v>30206869.655857153</v>
      </c>
      <c r="E52" s="146">
        <v>23693426.879446942</v>
      </c>
      <c r="F52" s="146">
        <v>23693426.879446942</v>
      </c>
      <c r="G52" s="70"/>
      <c r="H52" s="163">
        <f t="shared" si="2"/>
        <v>78.437213618567569</v>
      </c>
      <c r="I52" s="163">
        <f t="shared" si="3"/>
        <v>100</v>
      </c>
      <c r="J52" s="46"/>
      <c r="K52" s="48"/>
      <c r="L52" s="49"/>
      <c r="M52" s="49"/>
      <c r="N52" s="50"/>
      <c r="O52" s="50"/>
    </row>
    <row r="53" spans="1:15" s="35" customFormat="1" ht="12.75">
      <c r="A53" s="52"/>
      <c r="B53" s="52" t="s">
        <v>271</v>
      </c>
      <c r="C53" s="144"/>
      <c r="D53" s="146">
        <v>124499446</v>
      </c>
      <c r="E53" s="146">
        <v>66155616</v>
      </c>
      <c r="F53" s="146">
        <v>66155616</v>
      </c>
      <c r="G53" s="70"/>
      <c r="H53" s="163">
        <f t="shared" si="2"/>
        <v>53.137277414069786</v>
      </c>
      <c r="I53" s="163">
        <f t="shared" si="3"/>
        <v>100</v>
      </c>
      <c r="J53" s="46"/>
      <c r="K53" s="48"/>
      <c r="L53" s="49"/>
      <c r="M53" s="49"/>
      <c r="N53" s="50"/>
      <c r="O53" s="50"/>
    </row>
    <row r="54" spans="1:15" s="35" customFormat="1" ht="12.75">
      <c r="A54" s="52"/>
      <c r="B54" s="52" t="s">
        <v>85</v>
      </c>
      <c r="C54" s="144">
        <v>231309473</v>
      </c>
      <c r="D54" s="146">
        <v>226091396.89999998</v>
      </c>
      <c r="E54" s="146">
        <v>100119575.18999997</v>
      </c>
      <c r="F54" s="146">
        <v>100118862.49999997</v>
      </c>
      <c r="G54" s="70"/>
      <c r="H54" s="163">
        <f t="shared" si="2"/>
        <v>44.282473315109137</v>
      </c>
      <c r="I54" s="163">
        <f t="shared" si="3"/>
        <v>99.999288161182619</v>
      </c>
      <c r="J54" s="46"/>
      <c r="K54" s="48"/>
      <c r="L54" s="49"/>
      <c r="M54" s="49"/>
      <c r="N54" s="50"/>
      <c r="O54" s="50"/>
    </row>
    <row r="55" spans="1:15" s="35" customFormat="1" ht="25.5">
      <c r="A55" s="52"/>
      <c r="B55" s="53" t="s">
        <v>137</v>
      </c>
      <c r="C55" s="144">
        <v>1728000000</v>
      </c>
      <c r="D55" s="146">
        <v>1728000000</v>
      </c>
      <c r="E55" s="146">
        <v>1468644400</v>
      </c>
      <c r="F55" s="146">
        <v>1468644400</v>
      </c>
      <c r="G55" s="70"/>
      <c r="H55" s="163">
        <f t="shared" si="2"/>
        <v>84.990995370370371</v>
      </c>
      <c r="I55" s="163">
        <f t="shared" si="3"/>
        <v>100</v>
      </c>
      <c r="J55" s="46"/>
      <c r="K55" s="48"/>
      <c r="L55" s="49"/>
      <c r="M55" s="49"/>
      <c r="N55" s="50"/>
      <c r="O55" s="50"/>
    </row>
    <row r="56" spans="1:15" s="35" customFormat="1" ht="12.75">
      <c r="A56" s="52"/>
      <c r="B56" s="52" t="s">
        <v>70</v>
      </c>
      <c r="C56" s="144">
        <v>432000000</v>
      </c>
      <c r="D56" s="146">
        <v>432000000</v>
      </c>
      <c r="E56" s="146">
        <v>338546880</v>
      </c>
      <c r="F56" s="146">
        <v>338546880</v>
      </c>
      <c r="G56" s="70"/>
      <c r="H56" s="163">
        <f t="shared" si="2"/>
        <v>78.367333333333335</v>
      </c>
      <c r="I56" s="163">
        <f t="shared" si="3"/>
        <v>100</v>
      </c>
      <c r="J56" s="46"/>
      <c r="K56" s="48"/>
      <c r="L56" s="49"/>
      <c r="M56" s="49"/>
      <c r="N56" s="50"/>
      <c r="O56" s="50"/>
    </row>
    <row r="57" spans="1:15" s="35" customFormat="1" ht="12.75">
      <c r="A57" s="41" t="s">
        <v>23</v>
      </c>
      <c r="B57" s="52"/>
      <c r="C57" s="70">
        <f>SUM(C58:C69)</f>
        <v>4678420281.4647932</v>
      </c>
      <c r="D57" s="70">
        <f>SUM(D58:D69)</f>
        <v>4582224233.6685667</v>
      </c>
      <c r="E57" s="70">
        <f>SUM(E58:E69)</f>
        <v>2064604883.0526333</v>
      </c>
      <c r="F57" s="70">
        <f>SUM(F58:F69)</f>
        <v>1714817097.1599357</v>
      </c>
      <c r="G57" s="70"/>
      <c r="H57" s="162">
        <f t="shared" si="2"/>
        <v>37.423247089482544</v>
      </c>
      <c r="I57" s="162">
        <f t="shared" si="3"/>
        <v>83.057882466328522</v>
      </c>
      <c r="J57" s="46"/>
      <c r="K57" s="48"/>
      <c r="L57" s="49"/>
      <c r="M57" s="49"/>
      <c r="N57" s="50"/>
      <c r="O57" s="50"/>
    </row>
    <row r="58" spans="1:15" s="35" customFormat="1" ht="12.75">
      <c r="A58" s="52"/>
      <c r="B58" s="58" t="s">
        <v>81</v>
      </c>
      <c r="C58" s="144">
        <v>17026990.269999996</v>
      </c>
      <c r="D58" s="146">
        <v>16990269.929999996</v>
      </c>
      <c r="E58" s="146">
        <v>6137016.3937000036</v>
      </c>
      <c r="F58" s="146">
        <v>5815924.5892000031</v>
      </c>
      <c r="G58" s="70"/>
      <c r="H58" s="163">
        <f t="shared" si="2"/>
        <v>34.230913417865892</v>
      </c>
      <c r="I58" s="163">
        <f t="shared" si="3"/>
        <v>94.767949376351353</v>
      </c>
      <c r="J58" s="46"/>
      <c r="K58" s="48"/>
      <c r="L58" s="49"/>
      <c r="M58" s="49"/>
      <c r="N58" s="50"/>
      <c r="O58" s="50"/>
    </row>
    <row r="59" spans="1:15" s="35" customFormat="1" ht="12.75">
      <c r="A59" s="52"/>
      <c r="B59" s="52" t="s">
        <v>79</v>
      </c>
      <c r="C59" s="144">
        <v>125031845.48077823</v>
      </c>
      <c r="D59" s="146">
        <v>125302942.4563418</v>
      </c>
      <c r="E59" s="146">
        <v>67170882.292745575</v>
      </c>
      <c r="F59" s="146">
        <v>66489270.316352248</v>
      </c>
      <c r="G59" s="70"/>
      <c r="H59" s="163">
        <f t="shared" si="2"/>
        <v>53.062816413523983</v>
      </c>
      <c r="I59" s="163">
        <f t="shared" si="3"/>
        <v>98.985256776258041</v>
      </c>
      <c r="J59" s="46"/>
      <c r="K59" s="48"/>
      <c r="L59" s="49"/>
      <c r="M59" s="49"/>
      <c r="N59" s="50"/>
      <c r="O59" s="50"/>
    </row>
    <row r="60" spans="1:15" s="35" customFormat="1" ht="12.75">
      <c r="A60" s="52"/>
      <c r="B60" s="52" t="s">
        <v>100</v>
      </c>
      <c r="C60" s="144">
        <v>1160804009.9662268</v>
      </c>
      <c r="D60" s="146">
        <v>1173405502.4986014</v>
      </c>
      <c r="E60" s="146">
        <v>648447383.83215129</v>
      </c>
      <c r="F60" s="146">
        <v>609488885.17659855</v>
      </c>
      <c r="G60" s="70"/>
      <c r="H60" s="163">
        <f t="shared" si="2"/>
        <v>51.941880609795845</v>
      </c>
      <c r="I60" s="163">
        <f t="shared" si="3"/>
        <v>93.992033952651894</v>
      </c>
      <c r="J60" s="46"/>
      <c r="K60" s="48"/>
      <c r="L60" s="49"/>
      <c r="M60" s="49"/>
      <c r="N60" s="50"/>
      <c r="O60" s="50"/>
    </row>
    <row r="61" spans="1:15" s="35" customFormat="1" ht="12.75">
      <c r="A61" s="52"/>
      <c r="B61" s="52" t="s">
        <v>126</v>
      </c>
      <c r="C61" s="144">
        <v>50301827.610421173</v>
      </c>
      <c r="D61" s="146">
        <v>50301827.610421188</v>
      </c>
      <c r="E61" s="146">
        <v>50301827.610421188</v>
      </c>
      <c r="F61" s="144">
        <v>0</v>
      </c>
      <c r="G61" s="70"/>
      <c r="H61" s="163">
        <f t="shared" si="2"/>
        <v>0</v>
      </c>
      <c r="I61" s="163">
        <f t="shared" si="3"/>
        <v>0</v>
      </c>
      <c r="J61" s="46"/>
      <c r="K61" s="48"/>
      <c r="L61" s="49"/>
      <c r="M61" s="49"/>
      <c r="N61" s="50"/>
      <c r="O61" s="50"/>
    </row>
    <row r="62" spans="1:15" s="35" customFormat="1" ht="12.75">
      <c r="A62" s="52"/>
      <c r="B62" s="52" t="s">
        <v>288</v>
      </c>
      <c r="C62" s="144">
        <v>447874110.96703941</v>
      </c>
      <c r="D62" s="146">
        <v>447874110.96703941</v>
      </c>
      <c r="E62" s="146">
        <v>73017593.857238799</v>
      </c>
      <c r="F62" s="146">
        <v>73017593.857238799</v>
      </c>
      <c r="G62" s="70"/>
      <c r="H62" s="163">
        <f t="shared" si="2"/>
        <v>16.303151280519632</v>
      </c>
      <c r="I62" s="163">
        <f t="shared" si="3"/>
        <v>100</v>
      </c>
      <c r="J62" s="46"/>
      <c r="K62" s="48"/>
      <c r="L62" s="49"/>
      <c r="M62" s="49"/>
      <c r="N62" s="50"/>
      <c r="O62" s="50"/>
    </row>
    <row r="63" spans="1:15" s="35" customFormat="1" ht="12.75">
      <c r="A63" s="52"/>
      <c r="B63" s="52" t="s">
        <v>49</v>
      </c>
      <c r="C63" s="144">
        <v>1826727.75</v>
      </c>
      <c r="D63" s="146">
        <v>1773395.1375000002</v>
      </c>
      <c r="E63" s="146">
        <v>1272568.3875000002</v>
      </c>
      <c r="F63" s="146">
        <v>1271675.8875000002</v>
      </c>
      <c r="G63" s="70"/>
      <c r="H63" s="163">
        <f t="shared" si="2"/>
        <v>71.708547103197418</v>
      </c>
      <c r="I63" s="163">
        <f t="shared" si="3"/>
        <v>99.929866244614701</v>
      </c>
      <c r="J63" s="46"/>
      <c r="K63" s="48"/>
      <c r="L63" s="49"/>
      <c r="M63" s="49"/>
      <c r="N63" s="50"/>
      <c r="O63" s="50"/>
    </row>
    <row r="64" spans="1:15" s="35" customFormat="1" ht="12.75">
      <c r="A64" s="52"/>
      <c r="B64" s="52" t="s">
        <v>50</v>
      </c>
      <c r="C64" s="144">
        <v>374889</v>
      </c>
      <c r="D64" s="146">
        <v>367764.04</v>
      </c>
      <c r="E64" s="146">
        <v>236502.44</v>
      </c>
      <c r="F64" s="146">
        <v>235362.44</v>
      </c>
      <c r="G64" s="70"/>
      <c r="H64" s="163">
        <f t="shared" si="2"/>
        <v>63.998220163124167</v>
      </c>
      <c r="I64" s="163">
        <f t="shared" si="3"/>
        <v>99.517975374799519</v>
      </c>
      <c r="J64" s="46"/>
      <c r="K64" s="48"/>
      <c r="L64" s="49"/>
      <c r="M64" s="49"/>
      <c r="N64" s="50"/>
      <c r="O64" s="50"/>
    </row>
    <row r="65" spans="1:15" s="35" customFormat="1" ht="12.75">
      <c r="A65" s="52"/>
      <c r="B65" s="58" t="s">
        <v>426</v>
      </c>
      <c r="C65" s="144">
        <v>1802689</v>
      </c>
      <c r="D65" s="146">
        <v>1735213.1300000001</v>
      </c>
      <c r="E65" s="146">
        <v>996863.77</v>
      </c>
      <c r="F65" s="146">
        <v>980863.77</v>
      </c>
      <c r="G65" s="70"/>
      <c r="H65" s="163">
        <f t="shared" si="2"/>
        <v>56.52699101003229</v>
      </c>
      <c r="I65" s="163">
        <f t="shared" si="3"/>
        <v>98.39496624498652</v>
      </c>
      <c r="J65" s="46"/>
      <c r="K65" s="48"/>
      <c r="L65" s="49"/>
      <c r="M65" s="49"/>
      <c r="N65" s="50"/>
      <c r="O65" s="50"/>
    </row>
    <row r="66" spans="1:15" s="35" customFormat="1" ht="12.75">
      <c r="A66" s="52"/>
      <c r="B66" s="58" t="s">
        <v>78</v>
      </c>
      <c r="C66" s="144">
        <v>405154506.60000002</v>
      </c>
      <c r="D66" s="146">
        <v>353618149.19999999</v>
      </c>
      <c r="E66" s="146">
        <v>87419414.725199997</v>
      </c>
      <c r="F66" s="146">
        <v>28397922.026000001</v>
      </c>
      <c r="G66" s="70"/>
      <c r="H66" s="163">
        <f t="shared" si="2"/>
        <v>8.0306743560095537</v>
      </c>
      <c r="I66" s="163">
        <f t="shared" si="3"/>
        <v>32.484685599037604</v>
      </c>
      <c r="J66" s="46"/>
      <c r="K66" s="48"/>
      <c r="L66" s="49"/>
      <c r="M66" s="49"/>
      <c r="N66" s="50"/>
      <c r="O66" s="50"/>
    </row>
    <row r="67" spans="1:15" s="35" customFormat="1" ht="12.75">
      <c r="A67" s="52"/>
      <c r="B67" s="52" t="s">
        <v>101</v>
      </c>
      <c r="C67" s="144">
        <v>4344015.5</v>
      </c>
      <c r="D67" s="146">
        <v>4344015.5</v>
      </c>
      <c r="E67" s="144">
        <v>0</v>
      </c>
      <c r="F67" s="144">
        <v>0</v>
      </c>
      <c r="G67" s="70"/>
      <c r="H67" s="163">
        <f t="shared" si="2"/>
        <v>0</v>
      </c>
      <c r="I67" s="163" t="str">
        <f t="shared" si="3"/>
        <v>n.a.</v>
      </c>
      <c r="J67" s="46"/>
      <c r="K67" s="48"/>
      <c r="L67" s="49"/>
      <c r="M67" s="49"/>
      <c r="N67" s="50"/>
      <c r="O67" s="50"/>
    </row>
    <row r="68" spans="1:15" s="35" customFormat="1" ht="12.75">
      <c r="A68" s="52"/>
      <c r="B68" s="52" t="s">
        <v>75</v>
      </c>
      <c r="C68" s="144">
        <v>2315415461.3203278</v>
      </c>
      <c r="D68" s="146">
        <v>2258047835.1986628</v>
      </c>
      <c r="E68" s="146">
        <v>1068886855.2236766</v>
      </c>
      <c r="F68" s="146">
        <v>875703571.18704581</v>
      </c>
      <c r="G68" s="70"/>
      <c r="H68" s="163">
        <f t="shared" si="2"/>
        <v>38.781444641539295</v>
      </c>
      <c r="I68" s="163">
        <f t="shared" si="3"/>
        <v>81.926685402431573</v>
      </c>
      <c r="J68" s="46"/>
      <c r="K68" s="48"/>
      <c r="L68" s="49"/>
      <c r="M68" s="49"/>
      <c r="N68" s="50"/>
      <c r="O68" s="50"/>
    </row>
    <row r="69" spans="1:15" s="35" customFormat="1" ht="25.5">
      <c r="A69" s="52"/>
      <c r="B69" s="58" t="s">
        <v>58</v>
      </c>
      <c r="C69" s="144">
        <v>148463208</v>
      </c>
      <c r="D69" s="146">
        <v>148463208</v>
      </c>
      <c r="E69" s="146">
        <v>60717974.520000011</v>
      </c>
      <c r="F69" s="146">
        <v>53416027.909999996</v>
      </c>
      <c r="G69" s="70"/>
      <c r="H69" s="163">
        <f t="shared" si="2"/>
        <v>35.979303309948683</v>
      </c>
      <c r="I69" s="163">
        <f t="shared" si="3"/>
        <v>87.973995068635219</v>
      </c>
      <c r="J69" s="46"/>
      <c r="K69" s="48"/>
      <c r="L69" s="49"/>
      <c r="M69" s="49"/>
      <c r="N69" s="50"/>
      <c r="O69" s="50"/>
    </row>
    <row r="70" spans="1:15" s="35" customFormat="1" ht="12.75">
      <c r="A70" s="41" t="s">
        <v>125</v>
      </c>
      <c r="B70" s="52"/>
      <c r="C70" s="145">
        <f>SUM(C71:C71)</f>
        <v>6860000</v>
      </c>
      <c r="D70" s="145">
        <f>SUM(D71:D71)</f>
        <v>6860000</v>
      </c>
      <c r="E70" s="145">
        <f>SUM(E71:E71)</f>
        <v>2498732.7999999998</v>
      </c>
      <c r="F70" s="145">
        <f>SUM(F71:F71)</f>
        <v>2498732.7999999998</v>
      </c>
      <c r="G70" s="70"/>
      <c r="H70" s="162">
        <f t="shared" si="2"/>
        <v>36.42467638483965</v>
      </c>
      <c r="I70" s="162">
        <f t="shared" si="3"/>
        <v>100</v>
      </c>
      <c r="J70" s="46"/>
      <c r="K70" s="48"/>
      <c r="L70" s="49"/>
      <c r="M70" s="49"/>
      <c r="N70" s="50"/>
      <c r="O70" s="50"/>
    </row>
    <row r="71" spans="1:15" s="35" customFormat="1" ht="12.75">
      <c r="A71" s="52"/>
      <c r="B71" s="52" t="s">
        <v>124</v>
      </c>
      <c r="C71" s="144">
        <v>6860000</v>
      </c>
      <c r="D71" s="146">
        <v>6860000</v>
      </c>
      <c r="E71" s="146">
        <v>2498732.7999999998</v>
      </c>
      <c r="F71" s="146">
        <v>2498732.7999999998</v>
      </c>
      <c r="G71" s="70"/>
      <c r="H71" s="163">
        <f t="shared" si="2"/>
        <v>36.42467638483965</v>
      </c>
      <c r="I71" s="163">
        <f t="shared" si="3"/>
        <v>100</v>
      </c>
      <c r="J71" s="46"/>
      <c r="K71" s="48"/>
      <c r="L71" s="49"/>
      <c r="M71" s="49"/>
      <c r="N71" s="50"/>
      <c r="O71" s="50"/>
    </row>
    <row r="72" spans="1:15" s="35" customFormat="1" ht="12.75">
      <c r="A72" s="41" t="s">
        <v>283</v>
      </c>
      <c r="B72" s="52"/>
      <c r="C72" s="70">
        <f>SUM(C73:C75)</f>
        <v>356254870.97000003</v>
      </c>
      <c r="D72" s="70">
        <f>SUM(D73:D75)</f>
        <v>367862176.94999999</v>
      </c>
      <c r="E72" s="70">
        <f>SUM(E73:E75)</f>
        <v>191562474.24999997</v>
      </c>
      <c r="F72" s="70">
        <f>SUM(F73:F75)</f>
        <v>190490594.81</v>
      </c>
      <c r="G72" s="70"/>
      <c r="H72" s="162">
        <f t="shared" si="2"/>
        <v>51.783142368532111</v>
      </c>
      <c r="I72" s="162">
        <f t="shared" si="3"/>
        <v>99.440454376987688</v>
      </c>
      <c r="J72" s="46"/>
      <c r="K72" s="48"/>
      <c r="L72" s="49"/>
      <c r="M72" s="49"/>
      <c r="N72" s="50"/>
      <c r="O72" s="50"/>
    </row>
    <row r="73" spans="1:15" s="35" customFormat="1" ht="12.75">
      <c r="A73" s="52"/>
      <c r="B73" s="52" t="s">
        <v>601</v>
      </c>
      <c r="C73" s="144">
        <v>26499999.970000003</v>
      </c>
      <c r="D73" s="146">
        <v>26630038.549999997</v>
      </c>
      <c r="E73" s="146">
        <v>9861183.5999999978</v>
      </c>
      <c r="F73" s="146">
        <v>9806764.2300000004</v>
      </c>
      <c r="G73" s="70"/>
      <c r="H73" s="163">
        <f t="shared" si="2"/>
        <v>36.825948304907733</v>
      </c>
      <c r="I73" s="163">
        <f t="shared" si="3"/>
        <v>99.448145656673532</v>
      </c>
      <c r="J73" s="46"/>
      <c r="K73" s="48"/>
      <c r="L73" s="49"/>
      <c r="M73" s="49"/>
      <c r="N73" s="50"/>
      <c r="O73" s="50"/>
    </row>
    <row r="74" spans="1:15" s="35" customFormat="1" ht="12.75">
      <c r="A74" s="52"/>
      <c r="B74" s="52" t="s">
        <v>71</v>
      </c>
      <c r="C74" s="144">
        <v>23608059.000000007</v>
      </c>
      <c r="D74" s="146">
        <v>34630788.520000033</v>
      </c>
      <c r="E74" s="146">
        <v>5859276.7899999991</v>
      </c>
      <c r="F74" s="146">
        <v>5003301.8500000006</v>
      </c>
      <c r="G74" s="70"/>
      <c r="H74" s="163">
        <f t="shared" si="2"/>
        <v>14.447553936320235</v>
      </c>
      <c r="I74" s="163">
        <f t="shared" si="3"/>
        <v>85.391116161965812</v>
      </c>
      <c r="J74" s="46"/>
      <c r="K74" s="48"/>
      <c r="L74" s="49"/>
      <c r="M74" s="49"/>
      <c r="N74" s="50"/>
      <c r="O74" s="50"/>
    </row>
    <row r="75" spans="1:15" s="35" customFormat="1" ht="12.75">
      <c r="A75" s="52"/>
      <c r="B75" s="58" t="s">
        <v>600</v>
      </c>
      <c r="C75" s="144">
        <v>306146812</v>
      </c>
      <c r="D75" s="146">
        <v>306601349.87999994</v>
      </c>
      <c r="E75" s="146">
        <v>175842013.85999998</v>
      </c>
      <c r="F75" s="146">
        <v>175680528.72999999</v>
      </c>
      <c r="G75" s="70"/>
      <c r="H75" s="163">
        <f t="shared" ref="H75:H106" si="4">IFERROR(+F75/D75*100,"n.a")</f>
        <v>57.299333091246737</v>
      </c>
      <c r="I75" s="163">
        <f t="shared" ref="I75:I106" si="5">IFERROR(+F75/E75*100,"n.a.")</f>
        <v>99.908164649360444</v>
      </c>
      <c r="J75" s="46"/>
      <c r="K75" s="48"/>
      <c r="L75" s="49"/>
      <c r="M75" s="49"/>
      <c r="N75" s="50"/>
      <c r="O75" s="50"/>
    </row>
    <row r="76" spans="1:15" s="35" customFormat="1" ht="12.75">
      <c r="A76" s="41" t="s">
        <v>69</v>
      </c>
      <c r="B76" s="52"/>
      <c r="C76" s="145">
        <f>SUM(C77:C78)</f>
        <v>919674981.1400001</v>
      </c>
      <c r="D76" s="145">
        <f>SUM(D77:D78)</f>
        <v>915603911.23937428</v>
      </c>
      <c r="E76" s="145">
        <f>SUM(E77:E78)</f>
        <v>385664527.88135791</v>
      </c>
      <c r="F76" s="145">
        <f>SUM(F77:F78)</f>
        <v>5907882.8127753995</v>
      </c>
      <c r="G76" s="70"/>
      <c r="H76" s="162">
        <f t="shared" si="4"/>
        <v>0.64524438354336067</v>
      </c>
      <c r="I76" s="162">
        <f t="shared" si="5"/>
        <v>1.5318709359220206</v>
      </c>
      <c r="J76" s="46"/>
      <c r="K76" s="48"/>
      <c r="L76" s="49"/>
      <c r="M76" s="49"/>
      <c r="N76" s="50"/>
      <c r="O76" s="50"/>
    </row>
    <row r="77" spans="1:15" s="35" customFormat="1" ht="12.75">
      <c r="A77" s="52"/>
      <c r="B77" s="52" t="s">
        <v>49</v>
      </c>
      <c r="C77" s="144">
        <v>2819561</v>
      </c>
      <c r="D77" s="144">
        <v>0</v>
      </c>
      <c r="E77" s="144">
        <v>0</v>
      </c>
      <c r="F77" s="144">
        <v>0</v>
      </c>
      <c r="G77" s="70"/>
      <c r="H77" s="163" t="str">
        <f t="shared" si="4"/>
        <v>n.a</v>
      </c>
      <c r="I77" s="163" t="str">
        <f t="shared" si="5"/>
        <v>n.a.</v>
      </c>
      <c r="J77" s="46"/>
      <c r="K77" s="48"/>
      <c r="L77" s="49"/>
      <c r="M77" s="49"/>
      <c r="N77" s="50"/>
      <c r="O77" s="50"/>
    </row>
    <row r="78" spans="1:15" s="35" customFormat="1" ht="12.75">
      <c r="A78" s="52"/>
      <c r="B78" s="52" t="s">
        <v>322</v>
      </c>
      <c r="C78" s="144">
        <v>916855420.1400001</v>
      </c>
      <c r="D78" s="146">
        <v>915603911.23937428</v>
      </c>
      <c r="E78" s="146">
        <v>385664527.88135791</v>
      </c>
      <c r="F78" s="146">
        <v>5907882.8127753995</v>
      </c>
      <c r="G78" s="70"/>
      <c r="H78" s="163">
        <f t="shared" si="4"/>
        <v>0.64524438354336067</v>
      </c>
      <c r="I78" s="163">
        <f t="shared" si="5"/>
        <v>1.5318709359220206</v>
      </c>
      <c r="J78" s="46"/>
      <c r="K78" s="48"/>
      <c r="L78" s="49"/>
      <c r="M78" s="49"/>
      <c r="N78" s="50"/>
      <c r="O78" s="50"/>
    </row>
    <row r="79" spans="1:15" s="35" customFormat="1" ht="12.75">
      <c r="A79" s="41" t="s">
        <v>25</v>
      </c>
      <c r="B79" s="41"/>
      <c r="C79" s="70">
        <f>SUM(C80:C82)</f>
        <v>102792172.41</v>
      </c>
      <c r="D79" s="70">
        <f>SUM(D80:D82)</f>
        <v>114328825.57130003</v>
      </c>
      <c r="E79" s="70">
        <f>SUM(E80:E82)</f>
        <v>99524004.049199998</v>
      </c>
      <c r="F79" s="70">
        <f>SUM(F80:F82)</f>
        <v>89491363.208299994</v>
      </c>
      <c r="G79" s="70"/>
      <c r="H79" s="162">
        <f t="shared" si="4"/>
        <v>78.275415461597291</v>
      </c>
      <c r="I79" s="162">
        <f t="shared" si="5"/>
        <v>89.919375796073936</v>
      </c>
      <c r="J79" s="46"/>
      <c r="K79" s="48"/>
      <c r="L79" s="49"/>
      <c r="M79" s="49"/>
      <c r="N79" s="50"/>
      <c r="O79" s="50"/>
    </row>
    <row r="80" spans="1:15" s="35" customFormat="1" ht="12.75">
      <c r="A80" s="52"/>
      <c r="B80" s="52" t="s">
        <v>123</v>
      </c>
      <c r="C80" s="144">
        <v>449219.92000000004</v>
      </c>
      <c r="D80" s="146">
        <v>403649.92929999996</v>
      </c>
      <c r="E80" s="146">
        <v>96868.159299999999</v>
      </c>
      <c r="F80" s="146">
        <v>169.7544</v>
      </c>
      <c r="G80" s="70"/>
      <c r="H80" s="163">
        <f t="shared" si="4"/>
        <v>4.2054856864309133E-2</v>
      </c>
      <c r="I80" s="163">
        <f t="shared" si="5"/>
        <v>0.17524272292020315</v>
      </c>
      <c r="J80" s="46"/>
      <c r="K80" s="48"/>
      <c r="L80" s="49"/>
      <c r="M80" s="49"/>
      <c r="N80" s="50"/>
      <c r="O80" s="50"/>
    </row>
    <row r="81" spans="1:15" s="35" customFormat="1" ht="12.75">
      <c r="A81" s="52"/>
      <c r="B81" s="52" t="s">
        <v>382</v>
      </c>
      <c r="C81" s="144">
        <v>61633951.18</v>
      </c>
      <c r="D81" s="146">
        <v>61633951.18</v>
      </c>
      <c r="E81" s="146">
        <v>56788048.976400003</v>
      </c>
      <c r="F81" s="146">
        <v>48288048.976400003</v>
      </c>
      <c r="G81" s="70"/>
      <c r="H81" s="163">
        <f t="shared" si="4"/>
        <v>78.346508786003824</v>
      </c>
      <c r="I81" s="163">
        <f t="shared" si="5"/>
        <v>85.032061933431748</v>
      </c>
      <c r="J81" s="46"/>
      <c r="K81" s="48"/>
      <c r="L81" s="49"/>
      <c r="M81" s="49"/>
      <c r="N81" s="50"/>
      <c r="O81" s="50"/>
    </row>
    <row r="82" spans="1:15" s="35" customFormat="1" ht="12.75">
      <c r="A82" s="52"/>
      <c r="B82" s="52" t="s">
        <v>379</v>
      </c>
      <c r="C82" s="144">
        <v>40709001.310000002</v>
      </c>
      <c r="D82" s="146">
        <v>52291224.462000027</v>
      </c>
      <c r="E82" s="146">
        <v>42639086.913500004</v>
      </c>
      <c r="F82" s="146">
        <v>41203144.477499999</v>
      </c>
      <c r="G82" s="70"/>
      <c r="H82" s="163">
        <f t="shared" si="4"/>
        <v>78.79552429957397</v>
      </c>
      <c r="I82" s="163">
        <f t="shared" si="5"/>
        <v>96.632333054145747</v>
      </c>
      <c r="J82" s="46"/>
      <c r="K82" s="48"/>
      <c r="L82" s="49"/>
      <c r="M82" s="49"/>
      <c r="N82" s="50"/>
      <c r="O82" s="50"/>
    </row>
    <row r="83" spans="1:15" s="35" customFormat="1" ht="12.75">
      <c r="A83" s="41" t="s">
        <v>189</v>
      </c>
      <c r="B83" s="52"/>
      <c r="C83" s="70">
        <f>SUM(C84:C89)</f>
        <v>130862840.51000001</v>
      </c>
      <c r="D83" s="70">
        <f>SUM(D84:D89)</f>
        <v>132110391.89</v>
      </c>
      <c r="E83" s="70">
        <f>SUM(E84:E89)</f>
        <v>66409574.349999994</v>
      </c>
      <c r="F83" s="70">
        <f>SUM(F84:F89)</f>
        <v>53482484.229999989</v>
      </c>
      <c r="G83" s="70"/>
      <c r="H83" s="163">
        <f t="shared" si="4"/>
        <v>40.483177337428145</v>
      </c>
      <c r="I83" s="162">
        <f t="shared" si="5"/>
        <v>80.534297582047358</v>
      </c>
      <c r="J83" s="46"/>
      <c r="K83" s="48"/>
      <c r="L83" s="49"/>
      <c r="M83" s="49"/>
      <c r="N83" s="50"/>
      <c r="O83" s="50"/>
    </row>
    <row r="84" spans="1:15" s="35" customFormat="1" ht="12.75">
      <c r="A84" s="52"/>
      <c r="B84" s="52" t="s">
        <v>281</v>
      </c>
      <c r="C84" s="144">
        <v>71502624</v>
      </c>
      <c r="D84" s="146">
        <v>72371650.199999988</v>
      </c>
      <c r="E84" s="146">
        <v>35483931.539999999</v>
      </c>
      <c r="F84" s="146">
        <v>26465515.010000002</v>
      </c>
      <c r="G84" s="70"/>
      <c r="H84" s="163">
        <f t="shared" si="4"/>
        <v>36.568898093192857</v>
      </c>
      <c r="I84" s="163">
        <f t="shared" si="5"/>
        <v>74.584505891536296</v>
      </c>
      <c r="J84" s="46"/>
      <c r="K84" s="48"/>
      <c r="L84" s="49"/>
      <c r="M84" s="49"/>
      <c r="N84" s="50"/>
      <c r="O84" s="50"/>
    </row>
    <row r="85" spans="1:15" s="35" customFormat="1" ht="12.75">
      <c r="A85" s="52"/>
      <c r="B85" s="52" t="s">
        <v>599</v>
      </c>
      <c r="C85" s="144">
        <v>46505486.510000005</v>
      </c>
      <c r="D85" s="146">
        <v>46565224.310000002</v>
      </c>
      <c r="E85" s="146">
        <v>26354752.890000001</v>
      </c>
      <c r="F85" s="146">
        <v>25358873.729999997</v>
      </c>
      <c r="G85" s="70"/>
      <c r="H85" s="163">
        <f t="shared" si="4"/>
        <v>54.458824381855521</v>
      </c>
      <c r="I85" s="163">
        <f t="shared" si="5"/>
        <v>96.221254040375086</v>
      </c>
      <c r="J85" s="46"/>
      <c r="K85" s="48"/>
      <c r="L85" s="49"/>
      <c r="M85" s="49"/>
      <c r="N85" s="50"/>
      <c r="O85" s="50"/>
    </row>
    <row r="86" spans="1:15" s="35" customFormat="1" ht="25.5">
      <c r="A86" s="52"/>
      <c r="B86" s="53" t="s">
        <v>280</v>
      </c>
      <c r="C86" s="144">
        <v>4107681</v>
      </c>
      <c r="D86" s="146">
        <v>4139632.98</v>
      </c>
      <c r="E86" s="146">
        <v>2079602.98</v>
      </c>
      <c r="F86" s="146">
        <v>332993.23000000004</v>
      </c>
      <c r="G86" s="70"/>
      <c r="H86" s="163">
        <f t="shared" si="4"/>
        <v>8.0440278548558677</v>
      </c>
      <c r="I86" s="163">
        <f t="shared" si="5"/>
        <v>16.012346260438619</v>
      </c>
      <c r="J86" s="46"/>
      <c r="K86" s="48"/>
      <c r="L86" s="49"/>
      <c r="M86" s="49"/>
      <c r="N86" s="50"/>
      <c r="O86" s="50"/>
    </row>
    <row r="87" spans="1:15" s="35" customFormat="1" ht="12.75">
      <c r="A87" s="52"/>
      <c r="B87" s="52" t="s">
        <v>279</v>
      </c>
      <c r="C87" s="144">
        <v>4971806</v>
      </c>
      <c r="D87" s="146">
        <v>4971806</v>
      </c>
      <c r="E87" s="146">
        <v>690706</v>
      </c>
      <c r="F87" s="144">
        <v>0</v>
      </c>
      <c r="G87" s="70"/>
      <c r="H87" s="163">
        <f t="shared" si="4"/>
        <v>0</v>
      </c>
      <c r="I87" s="163">
        <f t="shared" si="5"/>
        <v>0</v>
      </c>
      <c r="J87" s="46"/>
      <c r="K87" s="48"/>
      <c r="L87" s="49"/>
      <c r="M87" s="49"/>
      <c r="N87" s="50"/>
      <c r="O87" s="50"/>
    </row>
    <row r="88" spans="1:15" s="35" customFormat="1" ht="12.75">
      <c r="A88" s="52"/>
      <c r="B88" s="52" t="s">
        <v>320</v>
      </c>
      <c r="C88" s="144">
        <v>1132390</v>
      </c>
      <c r="D88" s="146">
        <v>1132390</v>
      </c>
      <c r="E88" s="146">
        <v>98511</v>
      </c>
      <c r="F88" s="146">
        <v>81830</v>
      </c>
      <c r="G88" s="70"/>
      <c r="H88" s="163">
        <f t="shared" si="4"/>
        <v>7.2263089571614021</v>
      </c>
      <c r="I88" s="163">
        <f t="shared" si="5"/>
        <v>83.066865629219066</v>
      </c>
      <c r="J88" s="46"/>
      <c r="K88" s="48"/>
      <c r="L88" s="49"/>
      <c r="M88" s="49"/>
      <c r="N88" s="50"/>
      <c r="O88" s="50"/>
    </row>
    <row r="89" spans="1:15" s="35" customFormat="1" ht="12.75">
      <c r="A89" s="52"/>
      <c r="B89" s="52" t="s">
        <v>49</v>
      </c>
      <c r="C89" s="144">
        <v>2642853</v>
      </c>
      <c r="D89" s="146">
        <v>2929688.4</v>
      </c>
      <c r="E89" s="146">
        <v>1702069.94</v>
      </c>
      <c r="F89" s="146">
        <v>1243272.26</v>
      </c>
      <c r="G89" s="70"/>
      <c r="H89" s="163">
        <f t="shared" si="4"/>
        <v>42.437013438016145</v>
      </c>
      <c r="I89" s="163">
        <f t="shared" si="5"/>
        <v>73.044722239792335</v>
      </c>
      <c r="J89" s="46"/>
      <c r="K89" s="48"/>
      <c r="L89" s="49"/>
      <c r="M89" s="49"/>
      <c r="N89" s="50"/>
      <c r="O89" s="50"/>
    </row>
    <row r="90" spans="1:15" s="35" customFormat="1" ht="12.75">
      <c r="A90" s="41" t="s">
        <v>598</v>
      </c>
      <c r="B90" s="52"/>
      <c r="C90" s="151">
        <f>SUM(C91:C94)</f>
        <v>6343011.1100000003</v>
      </c>
      <c r="D90" s="151">
        <f>SUM(D91:D94)</f>
        <v>9028494.4800000042</v>
      </c>
      <c r="E90" s="151">
        <f>SUM(E91:E94)</f>
        <v>2804286.6039999998</v>
      </c>
      <c r="F90" s="151">
        <f>SUM(F91:F94)</f>
        <v>2049446.5345000001</v>
      </c>
      <c r="G90" s="70"/>
      <c r="H90" s="162">
        <f t="shared" si="4"/>
        <v>22.699759511842764</v>
      </c>
      <c r="I90" s="162">
        <f t="shared" si="5"/>
        <v>73.082634691357683</v>
      </c>
      <c r="J90" s="46"/>
      <c r="K90" s="48"/>
      <c r="L90" s="49"/>
      <c r="M90" s="49"/>
      <c r="N90" s="50"/>
      <c r="O90" s="50"/>
    </row>
    <row r="91" spans="1:15" s="35" customFormat="1" ht="12.75">
      <c r="A91" s="52"/>
      <c r="B91" s="52" t="s">
        <v>597</v>
      </c>
      <c r="C91" s="144">
        <v>99760</v>
      </c>
      <c r="D91" s="146">
        <v>99760</v>
      </c>
      <c r="E91" s="146">
        <v>37236</v>
      </c>
      <c r="F91" s="144">
        <v>37236</v>
      </c>
      <c r="G91" s="70"/>
      <c r="H91" s="163">
        <f t="shared" si="4"/>
        <v>37.325581395348841</v>
      </c>
      <c r="I91" s="163">
        <f t="shared" si="5"/>
        <v>100</v>
      </c>
      <c r="J91" s="46"/>
      <c r="K91" s="48"/>
      <c r="L91" s="49"/>
      <c r="M91" s="49"/>
      <c r="N91" s="50"/>
      <c r="O91" s="50"/>
    </row>
    <row r="92" spans="1:15" s="35" customFormat="1" ht="12.75">
      <c r="A92" s="52"/>
      <c r="B92" s="58" t="s">
        <v>49</v>
      </c>
      <c r="C92" s="144">
        <v>5093251.1100000003</v>
      </c>
      <c r="D92" s="146">
        <v>7821672.4800000032</v>
      </c>
      <c r="E92" s="146">
        <v>2767050.6039999998</v>
      </c>
      <c r="F92" s="146">
        <v>2012210.5345000001</v>
      </c>
      <c r="G92" s="70"/>
      <c r="H92" s="163">
        <f t="shared" si="4"/>
        <v>25.726090419219382</v>
      </c>
      <c r="I92" s="163">
        <f t="shared" si="5"/>
        <v>72.720409651749179</v>
      </c>
      <c r="J92" s="46"/>
      <c r="K92" s="48"/>
      <c r="L92" s="49"/>
      <c r="M92" s="49"/>
      <c r="N92" s="50"/>
      <c r="O92" s="50"/>
    </row>
    <row r="93" spans="1:15" s="35" customFormat="1" ht="12.75">
      <c r="A93" s="52"/>
      <c r="B93" s="58" t="s">
        <v>374</v>
      </c>
      <c r="C93" s="144">
        <v>1000000</v>
      </c>
      <c r="D93" s="146">
        <v>1000000</v>
      </c>
      <c r="E93" s="144">
        <v>0</v>
      </c>
      <c r="F93" s="144">
        <v>0</v>
      </c>
      <c r="G93" s="70"/>
      <c r="H93" s="163">
        <f t="shared" si="4"/>
        <v>0</v>
      </c>
      <c r="I93" s="163" t="str">
        <f t="shared" si="5"/>
        <v>n.a.</v>
      </c>
      <c r="J93" s="46"/>
      <c r="K93" s="48"/>
      <c r="L93" s="49"/>
      <c r="M93" s="49"/>
      <c r="N93" s="50"/>
      <c r="O93" s="50"/>
    </row>
    <row r="94" spans="1:15" s="35" customFormat="1" ht="25.5">
      <c r="A94" s="52"/>
      <c r="B94" s="53" t="s">
        <v>372</v>
      </c>
      <c r="C94" s="144">
        <v>150000</v>
      </c>
      <c r="D94" s="146">
        <v>107062</v>
      </c>
      <c r="E94" s="144">
        <v>0</v>
      </c>
      <c r="F94" s="144">
        <v>0</v>
      </c>
      <c r="G94" s="70"/>
      <c r="H94" s="163">
        <f t="shared" si="4"/>
        <v>0</v>
      </c>
      <c r="I94" s="163" t="str">
        <f t="shared" si="5"/>
        <v>n.a.</v>
      </c>
      <c r="J94" s="46"/>
      <c r="K94" s="48"/>
      <c r="L94" s="49"/>
      <c r="M94" s="49"/>
      <c r="N94" s="50"/>
      <c r="O94" s="50"/>
    </row>
    <row r="95" spans="1:15" s="35" customFormat="1" ht="12.75">
      <c r="A95" s="41" t="s">
        <v>67</v>
      </c>
      <c r="B95" s="52"/>
      <c r="C95" s="145">
        <f>C96</f>
        <v>444900</v>
      </c>
      <c r="D95" s="145">
        <f>D96</f>
        <v>444900</v>
      </c>
      <c r="E95" s="145">
        <f>E96</f>
        <v>444900</v>
      </c>
      <c r="F95" s="145">
        <f>F96</f>
        <v>373608.08</v>
      </c>
      <c r="G95" s="70"/>
      <c r="H95" s="162">
        <f t="shared" si="4"/>
        <v>83.975742863564847</v>
      </c>
      <c r="I95" s="162">
        <f t="shared" si="5"/>
        <v>83.975742863564847</v>
      </c>
      <c r="J95" s="46"/>
      <c r="K95" s="48"/>
      <c r="L95" s="49"/>
      <c r="M95" s="49"/>
      <c r="N95" s="50"/>
      <c r="O95" s="50"/>
    </row>
    <row r="96" spans="1:15" s="35" customFormat="1" ht="12.75">
      <c r="A96" s="52"/>
      <c r="B96" s="52" t="s">
        <v>596</v>
      </c>
      <c r="C96" s="144">
        <v>444900</v>
      </c>
      <c r="D96" s="146">
        <v>444900</v>
      </c>
      <c r="E96" s="146">
        <v>444900</v>
      </c>
      <c r="F96" s="146">
        <v>373608.08</v>
      </c>
      <c r="G96" s="70"/>
      <c r="H96" s="163">
        <f t="shared" si="4"/>
        <v>83.975742863564847</v>
      </c>
      <c r="I96" s="163">
        <f t="shared" si="5"/>
        <v>83.975742863564847</v>
      </c>
      <c r="J96" s="46"/>
      <c r="K96" s="48"/>
      <c r="L96" s="49"/>
      <c r="M96" s="49"/>
      <c r="N96" s="50"/>
      <c r="O96" s="50"/>
    </row>
    <row r="97" spans="1:15" s="35" customFormat="1" ht="12.75">
      <c r="A97" s="41" t="s">
        <v>65</v>
      </c>
      <c r="B97" s="52"/>
      <c r="C97" s="70">
        <f>SUM(C98:C103)</f>
        <v>40646347964.163666</v>
      </c>
      <c r="D97" s="70">
        <f>SUM(D98:D103)</f>
        <v>43428560182.656509</v>
      </c>
      <c r="E97" s="70">
        <f>SUM(E98:E103)</f>
        <v>21642992848.066799</v>
      </c>
      <c r="F97" s="70">
        <f>SUM(F98:F103)</f>
        <v>21442725842.253521</v>
      </c>
      <c r="G97" s="70"/>
      <c r="H97" s="162">
        <f t="shared" si="4"/>
        <v>49.374710448763203</v>
      </c>
      <c r="I97" s="162">
        <f t="shared" si="5"/>
        <v>99.074679702483166</v>
      </c>
      <c r="J97" s="46"/>
      <c r="K97" s="48"/>
      <c r="L97" s="49"/>
      <c r="M97" s="49"/>
      <c r="N97" s="50"/>
      <c r="O97" s="50"/>
    </row>
    <row r="98" spans="1:15" s="35" customFormat="1" ht="12.75">
      <c r="A98" s="52"/>
      <c r="B98" s="52" t="s">
        <v>64</v>
      </c>
      <c r="C98" s="144">
        <v>28668239</v>
      </c>
      <c r="D98" s="146">
        <v>23925641.800000001</v>
      </c>
      <c r="E98" s="146">
        <v>468696.37999999995</v>
      </c>
      <c r="F98" s="146">
        <v>443918.15999999992</v>
      </c>
      <c r="G98" s="70"/>
      <c r="H98" s="163">
        <f t="shared" si="4"/>
        <v>1.8554075318472747</v>
      </c>
      <c r="I98" s="163">
        <f t="shared" si="5"/>
        <v>94.713374999823969</v>
      </c>
      <c r="J98" s="46"/>
      <c r="K98" s="48"/>
      <c r="L98" s="49"/>
      <c r="M98" s="49"/>
      <c r="N98" s="50"/>
      <c r="O98" s="50"/>
    </row>
    <row r="99" spans="1:15" s="35" customFormat="1" ht="12.75">
      <c r="A99" s="52"/>
      <c r="B99" s="52" t="s">
        <v>119</v>
      </c>
      <c r="C99" s="144">
        <v>203580195.87203702</v>
      </c>
      <c r="D99" s="146">
        <v>214014103.90063739</v>
      </c>
      <c r="E99" s="144">
        <v>17631900.04521</v>
      </c>
      <c r="F99" s="144">
        <v>17631900.04521</v>
      </c>
      <c r="G99" s="70"/>
      <c r="H99" s="163">
        <f t="shared" si="4"/>
        <v>8.2386626506616363</v>
      </c>
      <c r="I99" s="163">
        <f t="shared" si="5"/>
        <v>100</v>
      </c>
      <c r="J99" s="46"/>
      <c r="K99" s="48"/>
      <c r="L99" s="49"/>
      <c r="M99" s="49"/>
      <c r="N99" s="50"/>
      <c r="O99" s="50"/>
    </row>
    <row r="100" spans="1:15" s="35" customFormat="1" ht="12.75">
      <c r="A100" s="52"/>
      <c r="B100" s="58" t="s">
        <v>59</v>
      </c>
      <c r="C100" s="144">
        <v>136436015.04494789</v>
      </c>
      <c r="D100" s="146">
        <v>136436015.04494786</v>
      </c>
      <c r="E100" s="144">
        <v>0</v>
      </c>
      <c r="F100" s="144">
        <v>0</v>
      </c>
      <c r="G100" s="70"/>
      <c r="H100" s="163">
        <f t="shared" si="4"/>
        <v>0</v>
      </c>
      <c r="I100" s="163" t="str">
        <f t="shared" si="5"/>
        <v>n.a.</v>
      </c>
      <c r="J100" s="46"/>
      <c r="K100" s="48"/>
      <c r="L100" s="49"/>
      <c r="M100" s="49"/>
      <c r="N100" s="50"/>
      <c r="O100" s="50"/>
    </row>
    <row r="101" spans="1:15" s="35" customFormat="1" ht="25.5">
      <c r="A101" s="52"/>
      <c r="B101" s="58" t="s">
        <v>60</v>
      </c>
      <c r="C101" s="144">
        <v>278535043</v>
      </c>
      <c r="D101" s="146">
        <v>274276863.38999999</v>
      </c>
      <c r="E101" s="146">
        <v>176654119.45999998</v>
      </c>
      <c r="F101" s="146">
        <v>176654119.45999998</v>
      </c>
      <c r="G101" s="70"/>
      <c r="H101" s="163">
        <f t="shared" si="4"/>
        <v>64.407226069525166</v>
      </c>
      <c r="I101" s="163">
        <f t="shared" si="5"/>
        <v>100</v>
      </c>
      <c r="J101" s="46"/>
      <c r="K101" s="48"/>
      <c r="L101" s="49"/>
      <c r="M101" s="49"/>
      <c r="N101" s="50"/>
      <c r="O101" s="50"/>
    </row>
    <row r="102" spans="1:15" s="35" customFormat="1" ht="25.5">
      <c r="A102" s="52"/>
      <c r="B102" s="58" t="s">
        <v>58</v>
      </c>
      <c r="C102" s="144">
        <v>2041621313</v>
      </c>
      <c r="D102" s="146">
        <v>2041621312.9999995</v>
      </c>
      <c r="E102" s="146">
        <v>1099206417.0100002</v>
      </c>
      <c r="F102" s="146">
        <v>1095534877.4700003</v>
      </c>
      <c r="G102" s="70"/>
      <c r="H102" s="163">
        <f t="shared" si="4"/>
        <v>53.66004314777647</v>
      </c>
      <c r="I102" s="163">
        <f t="shared" si="5"/>
        <v>99.665982705051235</v>
      </c>
      <c r="J102" s="46"/>
      <c r="K102" s="48"/>
      <c r="L102" s="49"/>
      <c r="M102" s="49"/>
      <c r="N102" s="50"/>
      <c r="O102" s="50"/>
    </row>
    <row r="103" spans="1:15" s="35" customFormat="1" ht="12.75">
      <c r="A103" s="52"/>
      <c r="B103" s="58" t="s">
        <v>62</v>
      </c>
      <c r="C103" s="144">
        <v>37957507158.246681</v>
      </c>
      <c r="D103" s="146">
        <v>40738286245.520927</v>
      </c>
      <c r="E103" s="146">
        <v>20349031715.171589</v>
      </c>
      <c r="F103" s="146">
        <v>20152461027.118309</v>
      </c>
      <c r="G103" s="70"/>
      <c r="H103" s="163">
        <f t="shared" si="4"/>
        <v>49.468111902557069</v>
      </c>
      <c r="I103" s="163">
        <f t="shared" si="5"/>
        <v>99.034004709390061</v>
      </c>
      <c r="J103" s="46"/>
      <c r="K103" s="48"/>
      <c r="L103" s="49"/>
      <c r="M103" s="49"/>
      <c r="N103" s="50"/>
      <c r="O103" s="50"/>
    </row>
    <row r="104" spans="1:15" s="35" customFormat="1" ht="12.75">
      <c r="A104" s="41" t="s">
        <v>595</v>
      </c>
      <c r="B104" s="52"/>
      <c r="C104" s="70">
        <f>SUM(C105:C105)</f>
        <v>7350099</v>
      </c>
      <c r="D104" s="70">
        <f>SUM(D105:D105)</f>
        <v>7350099</v>
      </c>
      <c r="E104" s="70">
        <f>SUM(E105:E105)</f>
        <v>2282899.29</v>
      </c>
      <c r="F104" s="70">
        <f>SUM(F105:F105)</f>
        <v>20873.810000000001</v>
      </c>
      <c r="G104" s="70"/>
      <c r="H104" s="162">
        <f t="shared" si="4"/>
        <v>0.2839935897462062</v>
      </c>
      <c r="I104" s="162">
        <f t="shared" si="5"/>
        <v>0.91435527144957851</v>
      </c>
      <c r="J104" s="46"/>
      <c r="K104" s="48"/>
      <c r="L104" s="49"/>
      <c r="M104" s="49"/>
      <c r="N104" s="50"/>
      <c r="O104" s="50"/>
    </row>
    <row r="105" spans="1:15" s="35" customFormat="1" ht="12.75">
      <c r="A105" s="52"/>
      <c r="B105" s="52" t="s">
        <v>369</v>
      </c>
      <c r="C105" s="146">
        <v>7350099</v>
      </c>
      <c r="D105" s="146">
        <v>7350099</v>
      </c>
      <c r="E105" s="146">
        <v>2282899.29</v>
      </c>
      <c r="F105" s="54">
        <v>20873.810000000001</v>
      </c>
      <c r="G105" s="70"/>
      <c r="H105" s="163">
        <f t="shared" si="4"/>
        <v>0.2839935897462062</v>
      </c>
      <c r="I105" s="163">
        <f t="shared" si="5"/>
        <v>0.91435527144957851</v>
      </c>
      <c r="J105" s="46"/>
      <c r="K105" s="48"/>
      <c r="L105" s="49"/>
      <c r="M105" s="49"/>
      <c r="N105" s="50"/>
      <c r="O105" s="50"/>
    </row>
    <row r="106" spans="1:15" s="35" customFormat="1" ht="12.75">
      <c r="A106" s="41" t="s">
        <v>594</v>
      </c>
      <c r="B106" s="41"/>
      <c r="C106" s="145">
        <f>SUM(C107:C112)</f>
        <v>51871607</v>
      </c>
      <c r="D106" s="145">
        <f>SUM(D107:D112)</f>
        <v>51871607</v>
      </c>
      <c r="E106" s="145">
        <f>SUM(E107:E112)</f>
        <v>40492576</v>
      </c>
      <c r="F106" s="145">
        <f>SUM(F107:F112)</f>
        <v>12345321.540000001</v>
      </c>
      <c r="G106" s="70"/>
      <c r="H106" s="162">
        <f t="shared" si="4"/>
        <v>23.799766874390457</v>
      </c>
      <c r="I106" s="162">
        <f t="shared" si="5"/>
        <v>30.487864096371641</v>
      </c>
      <c r="J106" s="46"/>
      <c r="K106" s="48"/>
      <c r="L106" s="49"/>
      <c r="M106" s="49"/>
      <c r="N106" s="50"/>
      <c r="O106" s="50"/>
    </row>
    <row r="107" spans="1:15" s="35" customFormat="1" ht="12.75">
      <c r="A107" s="52"/>
      <c r="B107" s="52" t="s">
        <v>593</v>
      </c>
      <c r="C107" s="144">
        <v>1000000</v>
      </c>
      <c r="D107" s="146">
        <v>1000000</v>
      </c>
      <c r="E107" s="146">
        <v>1000000</v>
      </c>
      <c r="F107" s="146">
        <v>331165.99</v>
      </c>
      <c r="G107" s="70"/>
      <c r="H107" s="163">
        <f t="shared" ref="H107:H138" si="6">IFERROR(+F107/D107*100,"n.a")</f>
        <v>33.116598999999994</v>
      </c>
      <c r="I107" s="163">
        <f t="shared" ref="I107:I138" si="7">IFERROR(+F107/E107*100,"n.a.")</f>
        <v>33.116598999999994</v>
      </c>
      <c r="J107" s="46"/>
      <c r="K107" s="48"/>
      <c r="L107" s="49"/>
      <c r="M107" s="49"/>
      <c r="N107" s="50"/>
      <c r="O107" s="50"/>
    </row>
    <row r="108" spans="1:15" s="35" customFormat="1" ht="12.75">
      <c r="A108" s="52"/>
      <c r="B108" s="52" t="s">
        <v>275</v>
      </c>
      <c r="C108" s="144">
        <v>25494645</v>
      </c>
      <c r="D108" s="146">
        <v>25494645</v>
      </c>
      <c r="E108" s="146">
        <v>23332056</v>
      </c>
      <c r="F108" s="146">
        <v>4700400.1100000003</v>
      </c>
      <c r="G108" s="70"/>
      <c r="H108" s="163">
        <f t="shared" si="6"/>
        <v>18.436813338644253</v>
      </c>
      <c r="I108" s="163">
        <f t="shared" si="7"/>
        <v>20.145674731793893</v>
      </c>
      <c r="J108" s="46"/>
      <c r="K108" s="48"/>
      <c r="L108" s="49"/>
      <c r="M108" s="49"/>
      <c r="N108" s="50"/>
      <c r="O108" s="50"/>
    </row>
    <row r="109" spans="1:15" s="35" customFormat="1" ht="12.75">
      <c r="A109" s="52"/>
      <c r="B109" s="52" t="s">
        <v>592</v>
      </c>
      <c r="C109" s="144">
        <v>14092469</v>
      </c>
      <c r="D109" s="146">
        <v>14092469</v>
      </c>
      <c r="E109" s="146">
        <v>10232899.000000002</v>
      </c>
      <c r="F109" s="146">
        <v>6178978.6399999997</v>
      </c>
      <c r="G109" s="70"/>
      <c r="H109" s="163">
        <f t="shared" si="6"/>
        <v>43.845962265377345</v>
      </c>
      <c r="I109" s="163">
        <f t="shared" si="7"/>
        <v>60.3834616172797</v>
      </c>
      <c r="J109" s="46"/>
      <c r="K109" s="48"/>
      <c r="L109" s="49"/>
      <c r="M109" s="49"/>
      <c r="N109" s="50"/>
      <c r="O109" s="50"/>
    </row>
    <row r="110" spans="1:15" s="35" customFormat="1" ht="38.25">
      <c r="A110" s="52"/>
      <c r="B110" s="53" t="s">
        <v>591</v>
      </c>
      <c r="C110" s="144">
        <v>9499886</v>
      </c>
      <c r="D110" s="146">
        <v>9499886</v>
      </c>
      <c r="E110" s="146">
        <v>5326641</v>
      </c>
      <c r="F110" s="146">
        <v>942335.91999999993</v>
      </c>
      <c r="G110" s="70"/>
      <c r="H110" s="163">
        <f t="shared" si="6"/>
        <v>9.9194445070182944</v>
      </c>
      <c r="I110" s="163">
        <f t="shared" si="7"/>
        <v>17.690997384655731</v>
      </c>
      <c r="J110" s="46"/>
      <c r="K110" s="48"/>
      <c r="L110" s="49"/>
      <c r="M110" s="49"/>
      <c r="N110" s="50"/>
      <c r="O110" s="50"/>
    </row>
    <row r="111" spans="1:15" s="35" customFormat="1" ht="12.75">
      <c r="A111" s="52"/>
      <c r="B111" s="52" t="s">
        <v>590</v>
      </c>
      <c r="C111" s="146">
        <v>448839</v>
      </c>
      <c r="D111" s="146">
        <v>448839</v>
      </c>
      <c r="E111" s="146">
        <v>195596</v>
      </c>
      <c r="F111" s="54">
        <v>192440.88</v>
      </c>
      <c r="G111" s="70"/>
      <c r="H111" s="163">
        <f t="shared" si="6"/>
        <v>42.875258166068456</v>
      </c>
      <c r="I111" s="163">
        <f t="shared" si="7"/>
        <v>98.386919977913649</v>
      </c>
      <c r="J111" s="46"/>
      <c r="K111" s="48"/>
      <c r="L111" s="49"/>
      <c r="M111" s="49"/>
      <c r="N111" s="50"/>
      <c r="O111" s="50"/>
    </row>
    <row r="112" spans="1:15" s="35" customFormat="1" ht="12.75">
      <c r="A112" s="52"/>
      <c r="B112" s="58" t="s">
        <v>589</v>
      </c>
      <c r="C112" s="146">
        <v>1335768</v>
      </c>
      <c r="D112" s="146">
        <v>1335768</v>
      </c>
      <c r="E112" s="146">
        <v>405384</v>
      </c>
      <c r="F112" s="144">
        <v>0</v>
      </c>
      <c r="G112" s="70"/>
      <c r="H112" s="163">
        <f t="shared" si="6"/>
        <v>0</v>
      </c>
      <c r="I112" s="163">
        <f t="shared" si="7"/>
        <v>0</v>
      </c>
      <c r="J112" s="46"/>
      <c r="K112" s="48"/>
      <c r="L112" s="49"/>
      <c r="M112" s="49"/>
      <c r="N112" s="50"/>
      <c r="O112" s="50"/>
    </row>
    <row r="113" spans="1:15" s="35" customFormat="1" ht="12.75">
      <c r="A113" s="63" t="s">
        <v>588</v>
      </c>
      <c r="B113" s="120"/>
      <c r="C113" s="145">
        <f>SUM(C114:C115)</f>
        <v>38957539</v>
      </c>
      <c r="D113" s="145">
        <f>SUM(D114:D115)</f>
        <v>39677263.230000004</v>
      </c>
      <c r="E113" s="145">
        <f>SUM(E114:E115)</f>
        <v>18657287.899999999</v>
      </c>
      <c r="F113" s="145">
        <f>SUM(F114:F115)</f>
        <v>12276259.190000001</v>
      </c>
      <c r="G113" s="70"/>
      <c r="H113" s="162">
        <f t="shared" si="6"/>
        <v>30.940287183713604</v>
      </c>
      <c r="I113" s="162">
        <f t="shared" si="7"/>
        <v>65.798733748435126</v>
      </c>
      <c r="J113" s="46"/>
      <c r="K113" s="48"/>
      <c r="L113" s="49"/>
      <c r="M113" s="49"/>
      <c r="N113" s="50"/>
      <c r="O113" s="50"/>
    </row>
    <row r="114" spans="1:15" s="35" customFormat="1" ht="38.25">
      <c r="A114" s="57"/>
      <c r="B114" s="150" t="s">
        <v>587</v>
      </c>
      <c r="C114" s="144">
        <v>33310120</v>
      </c>
      <c r="D114" s="146">
        <v>34029844.230000004</v>
      </c>
      <c r="E114" s="146">
        <v>16053316.899999999</v>
      </c>
      <c r="F114" s="146">
        <v>10878377.430000002</v>
      </c>
      <c r="G114" s="70"/>
      <c r="H114" s="163">
        <f t="shared" si="6"/>
        <v>31.96716786734466</v>
      </c>
      <c r="I114" s="163">
        <f t="shared" si="7"/>
        <v>67.764048375572798</v>
      </c>
      <c r="J114" s="46"/>
      <c r="K114" s="48"/>
      <c r="L114" s="49"/>
      <c r="M114" s="49"/>
      <c r="N114" s="50"/>
      <c r="O114" s="50"/>
    </row>
    <row r="115" spans="1:15" s="35" customFormat="1" ht="12.75">
      <c r="A115" s="57"/>
      <c r="B115" s="150" t="s">
        <v>49</v>
      </c>
      <c r="C115" s="144">
        <v>5647419</v>
      </c>
      <c r="D115" s="146">
        <v>5647419</v>
      </c>
      <c r="E115" s="146">
        <v>2603971</v>
      </c>
      <c r="F115" s="146">
        <v>1397881.76</v>
      </c>
      <c r="G115" s="70"/>
      <c r="H115" s="163">
        <f t="shared" si="6"/>
        <v>24.75257741633833</v>
      </c>
      <c r="I115" s="163">
        <f t="shared" si="7"/>
        <v>53.682693086827769</v>
      </c>
      <c r="J115" s="46"/>
      <c r="K115" s="48"/>
      <c r="L115" s="49"/>
      <c r="M115" s="49"/>
      <c r="N115" s="50"/>
      <c r="O115" s="50"/>
    </row>
    <row r="116" spans="1:15" s="35" customFormat="1" ht="12.75">
      <c r="A116" s="63" t="s">
        <v>181</v>
      </c>
      <c r="B116" s="120"/>
      <c r="C116" s="145">
        <f>SUM(C117:C118)</f>
        <v>4867162051</v>
      </c>
      <c r="D116" s="145">
        <f>SUM(D117:D118)</f>
        <v>4867162051</v>
      </c>
      <c r="E116" s="145">
        <f>SUM(E117:E118)</f>
        <v>2497931152</v>
      </c>
      <c r="F116" s="145">
        <f>SUM(F117:F118)</f>
        <v>2497931152</v>
      </c>
      <c r="G116" s="70"/>
      <c r="H116" s="162">
        <f t="shared" si="6"/>
        <v>51.322128292128234</v>
      </c>
      <c r="I116" s="162">
        <f t="shared" si="7"/>
        <v>100</v>
      </c>
      <c r="J116" s="46"/>
      <c r="K116" s="48"/>
      <c r="L116" s="49"/>
      <c r="M116" s="49"/>
      <c r="N116" s="50"/>
      <c r="O116" s="50"/>
    </row>
    <row r="117" spans="1:15" s="35" customFormat="1" ht="12.75">
      <c r="A117" s="57"/>
      <c r="B117" s="120" t="s">
        <v>417</v>
      </c>
      <c r="C117" s="144">
        <v>100694776</v>
      </c>
      <c r="D117" s="146">
        <v>100694776</v>
      </c>
      <c r="E117" s="146">
        <v>100694776</v>
      </c>
      <c r="F117" s="146">
        <v>100694776</v>
      </c>
      <c r="G117" s="70"/>
      <c r="H117" s="163">
        <f t="shared" si="6"/>
        <v>100</v>
      </c>
      <c r="I117" s="163">
        <f t="shared" si="7"/>
        <v>100</v>
      </c>
      <c r="J117" s="46"/>
      <c r="K117" s="48"/>
      <c r="L117" s="49"/>
      <c r="M117" s="49"/>
      <c r="N117" s="50"/>
      <c r="O117" s="50"/>
    </row>
    <row r="118" spans="1:15" s="35" customFormat="1" ht="12.75">
      <c r="A118" s="57"/>
      <c r="B118" s="120" t="s">
        <v>363</v>
      </c>
      <c r="C118" s="144">
        <v>4766467275</v>
      </c>
      <c r="D118" s="146">
        <v>4766467275</v>
      </c>
      <c r="E118" s="146">
        <v>2397236376</v>
      </c>
      <c r="F118" s="146">
        <v>2397236376</v>
      </c>
      <c r="G118" s="70"/>
      <c r="H118" s="163">
        <f t="shared" si="6"/>
        <v>50.293776033529994</v>
      </c>
      <c r="I118" s="163">
        <f t="shared" si="7"/>
        <v>100</v>
      </c>
      <c r="J118" s="46"/>
      <c r="K118" s="48"/>
      <c r="L118" s="49"/>
      <c r="M118" s="49"/>
      <c r="N118" s="50"/>
      <c r="O118" s="50"/>
    </row>
    <row r="119" spans="1:15" s="35" customFormat="1" ht="12.75">
      <c r="A119" s="63" t="s">
        <v>586</v>
      </c>
      <c r="B119" s="120"/>
      <c r="C119" s="145">
        <f>SUM(C120:C120)</f>
        <v>44944980</v>
      </c>
      <c r="D119" s="145">
        <f>SUM(D120:D120)</f>
        <v>44944980</v>
      </c>
      <c r="E119" s="145">
        <f>SUM(E120:E120)</f>
        <v>25883021</v>
      </c>
      <c r="F119" s="145">
        <f>SUM(F120:F120)</f>
        <v>25883021</v>
      </c>
      <c r="G119" s="70"/>
      <c r="H119" s="162">
        <f t="shared" si="6"/>
        <v>57.588235660578782</v>
      </c>
      <c r="I119" s="162">
        <f t="shared" si="7"/>
        <v>100</v>
      </c>
      <c r="J119" s="46"/>
      <c r="K119" s="48"/>
      <c r="L119" s="49"/>
      <c r="M119" s="49"/>
      <c r="N119" s="50"/>
      <c r="O119" s="50"/>
    </row>
    <row r="120" spans="1:15" s="35" customFormat="1" ht="12.75">
      <c r="A120" s="57"/>
      <c r="B120" s="58" t="s">
        <v>585</v>
      </c>
      <c r="C120" s="144">
        <v>44944980</v>
      </c>
      <c r="D120" s="146">
        <v>44944980</v>
      </c>
      <c r="E120" s="146">
        <v>25883021</v>
      </c>
      <c r="F120" s="146">
        <v>25883021</v>
      </c>
      <c r="G120" s="70"/>
      <c r="H120" s="163">
        <f t="shared" si="6"/>
        <v>57.588235660578782</v>
      </c>
      <c r="I120" s="163">
        <f t="shared" si="7"/>
        <v>100</v>
      </c>
      <c r="J120" s="46"/>
      <c r="K120" s="48"/>
      <c r="L120" s="49"/>
      <c r="M120" s="49"/>
      <c r="N120" s="50"/>
      <c r="O120" s="50"/>
    </row>
    <row r="121" spans="1:15" s="35" customFormat="1" ht="12.75">
      <c r="A121" s="63" t="s">
        <v>267</v>
      </c>
      <c r="B121" s="120"/>
      <c r="C121" s="145">
        <f>+C122</f>
        <v>9398699</v>
      </c>
      <c r="D121" s="145">
        <f>+D122</f>
        <v>9649839.2699999977</v>
      </c>
      <c r="E121" s="145">
        <f>+E122</f>
        <v>5447933.0100000007</v>
      </c>
      <c r="F121" s="145">
        <f>+F122</f>
        <v>3203632.8200000003</v>
      </c>
      <c r="G121" s="70"/>
      <c r="H121" s="162">
        <f t="shared" si="6"/>
        <v>33.198820522945368</v>
      </c>
      <c r="I121" s="162">
        <f t="shared" si="7"/>
        <v>58.804556042072186</v>
      </c>
      <c r="J121" s="46"/>
      <c r="K121" s="48"/>
      <c r="L121" s="49"/>
      <c r="M121" s="49"/>
      <c r="N121" s="50"/>
      <c r="O121" s="50"/>
    </row>
    <row r="122" spans="1:15" s="35" customFormat="1" ht="12.75">
      <c r="A122" s="57"/>
      <c r="B122" s="150" t="s">
        <v>49</v>
      </c>
      <c r="C122" s="144">
        <v>9398699</v>
      </c>
      <c r="D122" s="146">
        <v>9649839.2699999977</v>
      </c>
      <c r="E122" s="146">
        <v>5447933.0100000007</v>
      </c>
      <c r="F122" s="146">
        <v>3203632.8200000003</v>
      </c>
      <c r="G122" s="70"/>
      <c r="H122" s="163">
        <f t="shared" si="6"/>
        <v>33.198820522945368</v>
      </c>
      <c r="I122" s="163">
        <f t="shared" si="7"/>
        <v>58.804556042072186</v>
      </c>
      <c r="J122" s="46"/>
      <c r="K122" s="48"/>
      <c r="L122" s="49"/>
      <c r="M122" s="49"/>
      <c r="N122" s="50"/>
      <c r="O122" s="50"/>
    </row>
    <row r="123" spans="1:15" s="35" customFormat="1" ht="12.75">
      <c r="A123" s="63" t="s">
        <v>584</v>
      </c>
      <c r="B123" s="120"/>
      <c r="C123" s="149">
        <f>SUM(C124:C126)</f>
        <v>250000</v>
      </c>
      <c r="D123" s="149">
        <f>SUM(D124:D126)</f>
        <v>250000</v>
      </c>
      <c r="E123" s="149">
        <f>SUM(E124:E126)</f>
        <v>0</v>
      </c>
      <c r="F123" s="149">
        <f>SUM(F124:F126)</f>
        <v>0</v>
      </c>
      <c r="G123" s="70"/>
      <c r="H123" s="162">
        <f t="shared" si="6"/>
        <v>0</v>
      </c>
      <c r="I123" s="162" t="str">
        <f t="shared" si="7"/>
        <v>n.a.</v>
      </c>
      <c r="J123" s="46"/>
      <c r="K123" s="48"/>
      <c r="L123" s="49"/>
      <c r="M123" s="49"/>
      <c r="N123" s="50"/>
      <c r="O123" s="50"/>
    </row>
    <row r="124" spans="1:15" s="35" customFormat="1" ht="12.75">
      <c r="A124" s="57"/>
      <c r="B124" s="58" t="s">
        <v>583</v>
      </c>
      <c r="C124" s="144">
        <v>50000</v>
      </c>
      <c r="D124" s="146">
        <v>50000</v>
      </c>
      <c r="E124" s="144">
        <v>0</v>
      </c>
      <c r="F124" s="144">
        <v>0</v>
      </c>
      <c r="G124" s="70"/>
      <c r="H124" s="163">
        <f t="shared" si="6"/>
        <v>0</v>
      </c>
      <c r="I124" s="163" t="str">
        <f t="shared" si="7"/>
        <v>n.a.</v>
      </c>
      <c r="J124" s="46"/>
      <c r="K124" s="48"/>
      <c r="L124" s="49"/>
      <c r="M124" s="49"/>
      <c r="N124" s="50"/>
      <c r="O124" s="50"/>
    </row>
    <row r="125" spans="1:15" s="35" customFormat="1" ht="12.75">
      <c r="A125" s="57"/>
      <c r="B125" s="58" t="s">
        <v>582</v>
      </c>
      <c r="C125" s="144">
        <v>50000</v>
      </c>
      <c r="D125" s="146">
        <v>50000</v>
      </c>
      <c r="E125" s="144">
        <v>0</v>
      </c>
      <c r="F125" s="144">
        <v>0</v>
      </c>
      <c r="G125" s="70"/>
      <c r="H125" s="163">
        <f t="shared" si="6"/>
        <v>0</v>
      </c>
      <c r="I125" s="163" t="str">
        <f t="shared" si="7"/>
        <v>n.a.</v>
      </c>
      <c r="J125" s="46"/>
      <c r="K125" s="48"/>
      <c r="L125" s="49"/>
      <c r="M125" s="49"/>
      <c r="N125" s="50"/>
      <c r="O125" s="50"/>
    </row>
    <row r="126" spans="1:15" s="35" customFormat="1" ht="12.75">
      <c r="A126" s="57"/>
      <c r="B126" s="58" t="s">
        <v>49</v>
      </c>
      <c r="C126" s="144">
        <v>150000</v>
      </c>
      <c r="D126" s="146">
        <v>150000</v>
      </c>
      <c r="E126" s="144">
        <v>0</v>
      </c>
      <c r="F126" s="144">
        <v>0</v>
      </c>
      <c r="G126" s="70"/>
      <c r="H126" s="163">
        <f t="shared" si="6"/>
        <v>0</v>
      </c>
      <c r="I126" s="163" t="str">
        <f t="shared" si="7"/>
        <v>n.a.</v>
      </c>
      <c r="J126" s="46"/>
      <c r="K126" s="48"/>
      <c r="L126" s="49"/>
      <c r="M126" s="49"/>
      <c r="N126" s="50"/>
      <c r="O126" s="50"/>
    </row>
    <row r="127" spans="1:15" s="35" customFormat="1" ht="12.75">
      <c r="A127" s="63" t="s">
        <v>51</v>
      </c>
      <c r="B127" s="120"/>
      <c r="C127" s="149">
        <f>SUM(C128:C134)</f>
        <v>1335127897</v>
      </c>
      <c r="D127" s="149">
        <f>SUM(D128:D134)</f>
        <v>1507820811.1599998</v>
      </c>
      <c r="E127" s="149">
        <f>SUM(E128:E134)</f>
        <v>588656378.03999996</v>
      </c>
      <c r="F127" s="149">
        <f>SUM(F128:F134)</f>
        <v>186802902.98000002</v>
      </c>
      <c r="G127" s="70"/>
      <c r="H127" s="162">
        <f t="shared" si="6"/>
        <v>12.388932530801748</v>
      </c>
      <c r="I127" s="162">
        <f t="shared" si="7"/>
        <v>31.73377711492434</v>
      </c>
      <c r="J127" s="46"/>
      <c r="K127" s="48"/>
      <c r="L127" s="49"/>
      <c r="M127" s="49"/>
      <c r="N127" s="50"/>
      <c r="O127" s="50"/>
    </row>
    <row r="128" spans="1:15" s="35" customFormat="1" ht="12.75">
      <c r="A128" s="57"/>
      <c r="B128" s="58" t="s">
        <v>310</v>
      </c>
      <c r="C128" s="144">
        <v>7772233</v>
      </c>
      <c r="D128" s="146">
        <v>7772233</v>
      </c>
      <c r="E128" s="146">
        <v>1089483.74</v>
      </c>
      <c r="F128" s="146">
        <v>1089483.74</v>
      </c>
      <c r="G128" s="70"/>
      <c r="H128" s="163">
        <f t="shared" si="6"/>
        <v>14.017641262170086</v>
      </c>
      <c r="I128" s="163">
        <f t="shared" si="7"/>
        <v>100</v>
      </c>
      <c r="J128" s="46"/>
      <c r="K128" s="48"/>
      <c r="L128" s="49"/>
      <c r="M128" s="49"/>
      <c r="N128" s="50"/>
      <c r="O128" s="50"/>
    </row>
    <row r="129" spans="1:15" s="35" customFormat="1" ht="12.75">
      <c r="A129" s="57"/>
      <c r="B129" s="58" t="s">
        <v>49</v>
      </c>
      <c r="C129" s="144">
        <v>11365826</v>
      </c>
      <c r="D129" s="146">
        <v>11114769.23</v>
      </c>
      <c r="E129" s="146">
        <v>4157703.23</v>
      </c>
      <c r="F129" s="146">
        <v>2767675.21</v>
      </c>
      <c r="G129" s="70"/>
      <c r="H129" s="163">
        <f t="shared" si="6"/>
        <v>24.900878756256461</v>
      </c>
      <c r="I129" s="163">
        <f t="shared" si="7"/>
        <v>66.567406495725294</v>
      </c>
      <c r="J129" s="46"/>
      <c r="K129" s="48"/>
      <c r="L129" s="49"/>
      <c r="M129" s="49"/>
      <c r="N129" s="50"/>
      <c r="O129" s="50"/>
    </row>
    <row r="130" spans="1:15" s="35" customFormat="1" ht="12.75">
      <c r="A130" s="57"/>
      <c r="B130" s="58" t="s">
        <v>50</v>
      </c>
      <c r="C130" s="144">
        <v>7640319</v>
      </c>
      <c r="D130" s="146">
        <v>7640319</v>
      </c>
      <c r="E130" s="146">
        <v>3695717.47</v>
      </c>
      <c r="F130" s="146">
        <v>2855404.9</v>
      </c>
      <c r="G130" s="70"/>
      <c r="H130" s="163">
        <f t="shared" si="6"/>
        <v>37.372849222656804</v>
      </c>
      <c r="I130" s="163">
        <f t="shared" si="7"/>
        <v>77.262532192429731</v>
      </c>
      <c r="J130" s="46"/>
      <c r="K130" s="48"/>
      <c r="L130" s="49"/>
      <c r="M130" s="49"/>
      <c r="N130" s="50"/>
      <c r="O130" s="50"/>
    </row>
    <row r="131" spans="1:15" s="35" customFormat="1" ht="12.75">
      <c r="A131" s="57"/>
      <c r="B131" s="58" t="s">
        <v>581</v>
      </c>
      <c r="C131" s="144">
        <v>424949154</v>
      </c>
      <c r="D131" s="146">
        <v>425200210.76999998</v>
      </c>
      <c r="E131" s="146">
        <v>146690233.25999999</v>
      </c>
      <c r="F131" s="146">
        <v>107786729.09000003</v>
      </c>
      <c r="G131" s="70"/>
      <c r="H131" s="163">
        <f t="shared" si="6"/>
        <v>25.349641500602221</v>
      </c>
      <c r="I131" s="163">
        <f t="shared" si="7"/>
        <v>73.479144926407102</v>
      </c>
      <c r="J131" s="46"/>
      <c r="K131" s="48"/>
      <c r="L131" s="49"/>
      <c r="M131" s="49"/>
      <c r="N131" s="50"/>
      <c r="O131" s="50"/>
    </row>
    <row r="132" spans="1:15" s="35" customFormat="1" ht="12.75">
      <c r="A132" s="57"/>
      <c r="B132" s="58" t="s">
        <v>580</v>
      </c>
      <c r="C132" s="144">
        <v>358185858</v>
      </c>
      <c r="D132" s="146">
        <v>358185858</v>
      </c>
      <c r="E132" s="146">
        <v>53435469.039999999</v>
      </c>
      <c r="F132" s="146">
        <v>53435469.039999999</v>
      </c>
      <c r="G132" s="70"/>
      <c r="H132" s="163">
        <f t="shared" si="6"/>
        <v>14.91836370602884</v>
      </c>
      <c r="I132" s="163">
        <f t="shared" si="7"/>
        <v>100</v>
      </c>
      <c r="J132" s="46"/>
      <c r="K132" s="48"/>
      <c r="L132" s="49"/>
      <c r="M132" s="49"/>
      <c r="N132" s="50"/>
      <c r="O132" s="50"/>
    </row>
    <row r="133" spans="1:15" s="35" customFormat="1" ht="25.5">
      <c r="A133" s="57"/>
      <c r="B133" s="58" t="s">
        <v>45</v>
      </c>
      <c r="C133" s="144">
        <v>436616512</v>
      </c>
      <c r="D133" s="146">
        <v>608915881.15999985</v>
      </c>
      <c r="E133" s="146">
        <v>334768548.13</v>
      </c>
      <c r="F133" s="146">
        <v>13562279.000000002</v>
      </c>
      <c r="G133" s="70"/>
      <c r="H133" s="163">
        <f t="shared" si="6"/>
        <v>2.2272828513133085</v>
      </c>
      <c r="I133" s="163">
        <f t="shared" si="7"/>
        <v>4.0512404990726285</v>
      </c>
      <c r="J133" s="46"/>
      <c r="K133" s="48"/>
      <c r="L133" s="49"/>
      <c r="M133" s="49"/>
      <c r="N133" s="50"/>
      <c r="O133" s="50"/>
    </row>
    <row r="134" spans="1:15" s="35" customFormat="1" ht="12.75">
      <c r="A134" s="57"/>
      <c r="B134" s="58" t="s">
        <v>47</v>
      </c>
      <c r="C134" s="144">
        <v>88597995</v>
      </c>
      <c r="D134" s="146">
        <v>88991540.000000015</v>
      </c>
      <c r="E134" s="146">
        <v>44819223.170000002</v>
      </c>
      <c r="F134" s="146">
        <v>5305862</v>
      </c>
      <c r="G134" s="70"/>
      <c r="H134" s="163">
        <f t="shared" si="6"/>
        <v>5.9622094414817397</v>
      </c>
      <c r="I134" s="163">
        <f t="shared" si="7"/>
        <v>11.83836225780796</v>
      </c>
      <c r="J134" s="46"/>
      <c r="K134" s="48"/>
      <c r="L134" s="49"/>
      <c r="M134" s="49"/>
      <c r="N134" s="50"/>
      <c r="O134" s="50"/>
    </row>
    <row r="135" spans="1:15" s="35" customFormat="1" ht="12.75">
      <c r="A135" s="63" t="s">
        <v>43</v>
      </c>
      <c r="B135" s="120"/>
      <c r="C135" s="145">
        <f>SUM(C136:C137)</f>
        <v>33694363.267023563</v>
      </c>
      <c r="D135" s="145">
        <f>SUM(D136:D137)</f>
        <v>36282647.077529013</v>
      </c>
      <c r="E135" s="145">
        <f>SUM(E136:E137)</f>
        <v>7288741.5320787411</v>
      </c>
      <c r="F135" s="145">
        <f>SUM(F136:F137)</f>
        <v>6236981.7882403806</v>
      </c>
      <c r="G135" s="70"/>
      <c r="H135" s="162">
        <f t="shared" si="6"/>
        <v>17.189985545743546</v>
      </c>
      <c r="I135" s="162">
        <f t="shared" si="7"/>
        <v>85.570077643590153</v>
      </c>
      <c r="J135" s="46"/>
      <c r="K135" s="48"/>
      <c r="L135" s="49"/>
      <c r="M135" s="49"/>
      <c r="N135" s="50"/>
      <c r="O135" s="50"/>
    </row>
    <row r="136" spans="1:15" s="35" customFormat="1" ht="12.75">
      <c r="A136" s="57"/>
      <c r="B136" s="58" t="s">
        <v>308</v>
      </c>
      <c r="C136" s="144">
        <v>29215879.267023563</v>
      </c>
      <c r="D136" s="146">
        <v>31804163.077529017</v>
      </c>
      <c r="E136" s="146">
        <v>7288741.5320787411</v>
      </c>
      <c r="F136" s="146">
        <v>6236981.7882403806</v>
      </c>
      <c r="G136" s="70"/>
      <c r="H136" s="163">
        <f t="shared" si="6"/>
        <v>19.610582970023415</v>
      </c>
      <c r="I136" s="163">
        <f t="shared" si="7"/>
        <v>85.570077643590153</v>
      </c>
      <c r="J136" s="46"/>
      <c r="K136" s="48"/>
      <c r="L136" s="49"/>
      <c r="M136" s="49"/>
      <c r="N136" s="50"/>
      <c r="O136" s="50"/>
    </row>
    <row r="137" spans="1:15" s="35" customFormat="1" ht="12.75">
      <c r="A137" s="57"/>
      <c r="B137" s="58" t="s">
        <v>103</v>
      </c>
      <c r="C137" s="144">
        <v>4478484</v>
      </c>
      <c r="D137" s="146">
        <v>4478484</v>
      </c>
      <c r="E137" s="144">
        <v>0</v>
      </c>
      <c r="F137" s="144">
        <v>0</v>
      </c>
      <c r="G137" s="70"/>
      <c r="H137" s="163">
        <f t="shared" si="6"/>
        <v>0</v>
      </c>
      <c r="I137" s="163" t="str">
        <f t="shared" si="7"/>
        <v>n.a.</v>
      </c>
      <c r="J137" s="46"/>
      <c r="K137" s="48"/>
      <c r="L137" s="49"/>
      <c r="M137" s="49"/>
      <c r="N137" s="50"/>
      <c r="O137" s="50"/>
    </row>
    <row r="138" spans="1:15" s="35" customFormat="1" ht="13.5">
      <c r="A138" s="63" t="s">
        <v>579</v>
      </c>
      <c r="B138" s="120"/>
      <c r="C138" s="145">
        <f>+C139</f>
        <v>500000</v>
      </c>
      <c r="D138" s="145">
        <f>+D139</f>
        <v>500000</v>
      </c>
      <c r="E138" s="145">
        <f>+E139</f>
        <v>267732</v>
      </c>
      <c r="F138" s="145">
        <f>+F139</f>
        <v>57732</v>
      </c>
      <c r="G138" s="70"/>
      <c r="H138" s="162">
        <f t="shared" si="6"/>
        <v>11.5464</v>
      </c>
      <c r="I138" s="162">
        <f t="shared" si="7"/>
        <v>21.563354399175296</v>
      </c>
      <c r="J138" s="46"/>
      <c r="K138" s="48"/>
      <c r="L138" s="49"/>
      <c r="M138" s="49"/>
      <c r="N138" s="50"/>
      <c r="O138" s="50"/>
    </row>
    <row r="139" spans="1:15" s="35" customFormat="1" ht="25.5">
      <c r="A139" s="57"/>
      <c r="B139" s="58" t="s">
        <v>578</v>
      </c>
      <c r="C139" s="144">
        <v>500000</v>
      </c>
      <c r="D139" s="146">
        <v>500000</v>
      </c>
      <c r="E139" s="146">
        <v>267732</v>
      </c>
      <c r="F139" s="146">
        <v>57732</v>
      </c>
      <c r="G139" s="70"/>
      <c r="H139" s="163">
        <f t="shared" ref="H139:H157" si="8">IFERROR(+F139/D139*100,"n.a")</f>
        <v>11.5464</v>
      </c>
      <c r="I139" s="163">
        <f t="shared" ref="I139:I157" si="9">IFERROR(+F139/E139*100,"n.a.")</f>
        <v>21.563354399175296</v>
      </c>
      <c r="J139" s="46"/>
      <c r="K139" s="48"/>
      <c r="L139" s="49"/>
      <c r="M139" s="49"/>
      <c r="N139" s="50"/>
      <c r="O139" s="50"/>
    </row>
    <row r="140" spans="1:15" s="35" customFormat="1" ht="13.5">
      <c r="A140" s="63" t="s">
        <v>577</v>
      </c>
      <c r="B140" s="120"/>
      <c r="C140" s="145">
        <f>SUM(C141:C143)</f>
        <v>23297659560</v>
      </c>
      <c r="D140" s="145">
        <f>SUM(D141:D143)</f>
        <v>23407137217.045082</v>
      </c>
      <c r="E140" s="145">
        <f>SUM(E141:E143)</f>
        <v>10304640490.497433</v>
      </c>
      <c r="F140" s="145">
        <f>SUM(F141:F143)</f>
        <v>9846777036.1279736</v>
      </c>
      <c r="G140" s="70"/>
      <c r="H140" s="162">
        <f t="shared" si="8"/>
        <v>42.067412793041385</v>
      </c>
      <c r="I140" s="162">
        <f t="shared" si="9"/>
        <v>95.55672558599511</v>
      </c>
      <c r="J140" s="46"/>
      <c r="K140" s="48"/>
      <c r="L140" s="49"/>
      <c r="M140" s="49"/>
      <c r="N140" s="50"/>
      <c r="O140" s="50"/>
    </row>
    <row r="141" spans="1:15" s="35" customFormat="1" ht="12.75">
      <c r="A141" s="57"/>
      <c r="B141" s="120" t="s">
        <v>101</v>
      </c>
      <c r="C141" s="144">
        <v>2078542362</v>
      </c>
      <c r="D141" s="146">
        <v>2220281243.362565</v>
      </c>
      <c r="E141" s="146">
        <v>998848193.56750178</v>
      </c>
      <c r="F141" s="146">
        <v>738844387.12329769</v>
      </c>
      <c r="G141" s="70"/>
      <c r="H141" s="163">
        <f t="shared" si="8"/>
        <v>33.27706295461627</v>
      </c>
      <c r="I141" s="163">
        <f t="shared" si="9"/>
        <v>73.969637416515681</v>
      </c>
      <c r="J141" s="46"/>
      <c r="K141" s="48"/>
      <c r="L141" s="49"/>
      <c r="M141" s="49"/>
      <c r="N141" s="50"/>
      <c r="O141" s="50"/>
    </row>
    <row r="142" spans="1:15" s="35" customFormat="1" ht="12.75">
      <c r="A142" s="57"/>
      <c r="B142" s="120" t="s">
        <v>576</v>
      </c>
      <c r="C142" s="144">
        <v>12076925624</v>
      </c>
      <c r="D142" s="146">
        <v>11922956362</v>
      </c>
      <c r="E142" s="146">
        <v>5630430766</v>
      </c>
      <c r="F142" s="146">
        <v>5443891311.0699949</v>
      </c>
      <c r="G142" s="70"/>
      <c r="H142" s="163">
        <f t="shared" si="8"/>
        <v>45.658904937540314</v>
      </c>
      <c r="I142" s="163">
        <f t="shared" si="9"/>
        <v>96.686941680262819</v>
      </c>
      <c r="J142" s="46"/>
      <c r="K142" s="48"/>
      <c r="L142" s="49"/>
      <c r="M142" s="49"/>
      <c r="N142" s="50"/>
      <c r="O142" s="50"/>
    </row>
    <row r="143" spans="1:15" s="35" customFormat="1" ht="12.75">
      <c r="A143" s="148"/>
      <c r="B143" s="147" t="s">
        <v>100</v>
      </c>
      <c r="C143" s="144">
        <v>9142191574</v>
      </c>
      <c r="D143" s="146">
        <v>9263899611.6825199</v>
      </c>
      <c r="E143" s="146">
        <v>3675361530.9299316</v>
      </c>
      <c r="F143" s="146">
        <v>3664041337.9346809</v>
      </c>
      <c r="G143" s="70"/>
      <c r="H143" s="163">
        <f t="shared" si="8"/>
        <v>39.551824733873744</v>
      </c>
      <c r="I143" s="163">
        <f t="shared" si="9"/>
        <v>99.691997837492025</v>
      </c>
      <c r="J143" s="46"/>
      <c r="K143" s="48"/>
      <c r="L143" s="49"/>
      <c r="M143" s="49"/>
      <c r="N143" s="50"/>
      <c r="O143" s="50"/>
    </row>
    <row r="144" spans="1:15" s="35" customFormat="1" ht="13.5">
      <c r="A144" s="63" t="s">
        <v>575</v>
      </c>
      <c r="B144" s="120"/>
      <c r="C144" s="145">
        <f>SUM(C145:C146)</f>
        <v>558666567.10999954</v>
      </c>
      <c r="D144" s="145">
        <f>SUM(D145:D146)</f>
        <v>479271348.68999958</v>
      </c>
      <c r="E144" s="145">
        <f>SUM(E145:E146)</f>
        <v>196807862.1999999</v>
      </c>
      <c r="F144" s="145">
        <f>SUM(F145:F146)</f>
        <v>194159063.01999992</v>
      </c>
      <c r="G144" s="70"/>
      <c r="H144" s="162">
        <f t="shared" si="8"/>
        <v>40.511301906675236</v>
      </c>
      <c r="I144" s="162">
        <f t="shared" si="9"/>
        <v>98.65411922552758</v>
      </c>
      <c r="J144" s="46"/>
      <c r="K144" s="48"/>
      <c r="L144" s="49"/>
      <c r="M144" s="49"/>
      <c r="N144" s="50"/>
      <c r="O144" s="50"/>
    </row>
    <row r="145" spans="1:15" s="35" customFormat="1" ht="12.75">
      <c r="A145" s="57"/>
      <c r="B145" s="120" t="s">
        <v>574</v>
      </c>
      <c r="C145" s="144">
        <v>29161862.010000009</v>
      </c>
      <c r="D145" s="146">
        <v>29161862.000000022</v>
      </c>
      <c r="E145" s="146">
        <v>15029461.000000006</v>
      </c>
      <c r="F145" s="146">
        <v>12380661.820000013</v>
      </c>
      <c r="G145" s="70"/>
      <c r="H145" s="163">
        <f t="shared" si="8"/>
        <v>42.454977051876881</v>
      </c>
      <c r="I145" s="163">
        <f t="shared" si="9"/>
        <v>82.37595360206204</v>
      </c>
      <c r="J145" s="46"/>
      <c r="K145" s="48"/>
      <c r="L145" s="49"/>
      <c r="M145" s="49"/>
      <c r="N145" s="50"/>
      <c r="O145" s="50"/>
    </row>
    <row r="146" spans="1:15" s="35" customFormat="1" ht="12.75">
      <c r="A146" s="57"/>
      <c r="B146" s="120" t="s">
        <v>101</v>
      </c>
      <c r="C146" s="144">
        <v>529504705.09999955</v>
      </c>
      <c r="D146" s="146">
        <v>450109486.68999958</v>
      </c>
      <c r="E146" s="146">
        <v>181778401.1999999</v>
      </c>
      <c r="F146" s="146">
        <v>181778401.1999999</v>
      </c>
      <c r="G146" s="70"/>
      <c r="H146" s="163">
        <f t="shared" si="8"/>
        <v>40.385374353416978</v>
      </c>
      <c r="I146" s="163">
        <f t="shared" si="9"/>
        <v>100</v>
      </c>
      <c r="J146" s="46"/>
      <c r="K146" s="48"/>
      <c r="L146" s="49"/>
      <c r="M146" s="49"/>
      <c r="N146" s="50"/>
      <c r="O146" s="50"/>
    </row>
    <row r="147" spans="1:15" s="35" customFormat="1" ht="13.5">
      <c r="A147" s="63" t="s">
        <v>624</v>
      </c>
      <c r="B147" s="120"/>
      <c r="C147" s="145">
        <f>+C148</f>
        <v>12720000</v>
      </c>
      <c r="D147" s="145">
        <f>+D148</f>
        <v>12720000</v>
      </c>
      <c r="E147" s="145">
        <f>+E148</f>
        <v>0</v>
      </c>
      <c r="F147" s="145">
        <f>+F148</f>
        <v>0</v>
      </c>
      <c r="G147" s="70"/>
      <c r="H147" s="162">
        <f t="shared" si="8"/>
        <v>0</v>
      </c>
      <c r="I147" s="162" t="str">
        <f t="shared" si="9"/>
        <v>n.a.</v>
      </c>
      <c r="J147" s="46"/>
      <c r="K147" s="48"/>
      <c r="L147" s="49"/>
      <c r="M147" s="49"/>
      <c r="N147" s="50"/>
      <c r="O147" s="50"/>
    </row>
    <row r="148" spans="1:15" s="35" customFormat="1" ht="12.75">
      <c r="A148" s="57"/>
      <c r="B148" s="58" t="s">
        <v>49</v>
      </c>
      <c r="C148" s="144">
        <v>12720000</v>
      </c>
      <c r="D148" s="146">
        <v>12720000</v>
      </c>
      <c r="E148" s="144">
        <v>0</v>
      </c>
      <c r="F148" s="144">
        <v>0</v>
      </c>
      <c r="G148" s="70"/>
      <c r="H148" s="163">
        <f t="shared" si="8"/>
        <v>0</v>
      </c>
      <c r="I148" s="163" t="str">
        <f t="shared" si="9"/>
        <v>n.a.</v>
      </c>
      <c r="J148" s="46"/>
      <c r="K148" s="48"/>
      <c r="L148" s="49"/>
      <c r="M148" s="49"/>
      <c r="N148" s="50"/>
      <c r="O148" s="50"/>
    </row>
    <row r="149" spans="1:15" s="35" customFormat="1" ht="13.5">
      <c r="A149" s="63" t="s">
        <v>625</v>
      </c>
      <c r="B149" s="120"/>
      <c r="C149" s="145">
        <f>SUM(C150:C157)</f>
        <v>953430.06999999972</v>
      </c>
      <c r="D149" s="145">
        <f>SUM(D150:D157)</f>
        <v>953430.1199999993</v>
      </c>
      <c r="E149" s="145">
        <f>SUM(E150:E157)</f>
        <v>476717.89999999997</v>
      </c>
      <c r="F149" s="145">
        <f>SUM(F150:F157)</f>
        <v>36000</v>
      </c>
      <c r="G149" s="70"/>
      <c r="H149" s="162">
        <f t="shared" si="8"/>
        <v>3.7758404360038496</v>
      </c>
      <c r="I149" s="162">
        <f t="shared" si="9"/>
        <v>7.551635883611671</v>
      </c>
      <c r="J149" s="46"/>
      <c r="K149" s="48"/>
      <c r="L149" s="49"/>
      <c r="M149" s="49"/>
      <c r="N149" s="50"/>
      <c r="O149" s="50"/>
    </row>
    <row r="150" spans="1:15" s="35" customFormat="1" ht="25.5">
      <c r="A150" s="57"/>
      <c r="B150" s="61" t="s">
        <v>573</v>
      </c>
      <c r="C150" s="144">
        <v>100000.08999999998</v>
      </c>
      <c r="D150" s="146">
        <v>100000.08999999975</v>
      </c>
      <c r="E150" s="146">
        <v>50000.859999999942</v>
      </c>
      <c r="F150" s="144">
        <v>0</v>
      </c>
      <c r="G150" s="70"/>
      <c r="H150" s="163">
        <f t="shared" si="8"/>
        <v>0</v>
      </c>
      <c r="I150" s="163">
        <f t="shared" si="9"/>
        <v>0</v>
      </c>
      <c r="J150" s="46"/>
      <c r="K150" s="48"/>
      <c r="L150" s="49"/>
      <c r="M150" s="49"/>
      <c r="N150" s="50"/>
      <c r="O150" s="50"/>
    </row>
    <row r="151" spans="1:15" s="35" customFormat="1" ht="12.75">
      <c r="A151" s="57"/>
      <c r="B151" s="120" t="s">
        <v>572</v>
      </c>
      <c r="C151" s="144">
        <v>99999.840000000026</v>
      </c>
      <c r="D151" s="146">
        <v>99999.83999999988</v>
      </c>
      <c r="E151" s="146">
        <v>50000.399999999958</v>
      </c>
      <c r="F151" s="144">
        <v>0</v>
      </c>
      <c r="G151" s="70"/>
      <c r="H151" s="163">
        <f t="shared" si="8"/>
        <v>0</v>
      </c>
      <c r="I151" s="163">
        <f t="shared" si="9"/>
        <v>0</v>
      </c>
      <c r="J151" s="46"/>
      <c r="K151" s="48"/>
      <c r="L151" s="49"/>
      <c r="M151" s="49"/>
      <c r="N151" s="50"/>
      <c r="O151" s="50"/>
    </row>
    <row r="152" spans="1:15" s="35" customFormat="1" ht="25.5">
      <c r="A152" s="57"/>
      <c r="B152" s="61" t="s">
        <v>571</v>
      </c>
      <c r="C152" s="144">
        <v>100000.08999999985</v>
      </c>
      <c r="D152" s="146">
        <v>100000.08999999979</v>
      </c>
      <c r="E152" s="146">
        <v>50000.639999999927</v>
      </c>
      <c r="F152" s="144">
        <v>0</v>
      </c>
      <c r="G152" s="70"/>
      <c r="H152" s="163">
        <f t="shared" si="8"/>
        <v>0</v>
      </c>
      <c r="I152" s="163">
        <f t="shared" si="9"/>
        <v>0</v>
      </c>
      <c r="J152" s="46"/>
      <c r="K152" s="48"/>
      <c r="L152" s="49"/>
      <c r="M152" s="49"/>
      <c r="N152" s="50"/>
      <c r="O152" s="50"/>
    </row>
    <row r="153" spans="1:15" s="35" customFormat="1" ht="12.75">
      <c r="A153" s="57"/>
      <c r="B153" s="61" t="s">
        <v>570</v>
      </c>
      <c r="C153" s="144">
        <v>99999.999999999913</v>
      </c>
      <c r="D153" s="146">
        <v>99999.999999999985</v>
      </c>
      <c r="E153" s="146">
        <v>50000.360000000015</v>
      </c>
      <c r="F153" s="144">
        <v>0</v>
      </c>
      <c r="G153" s="70"/>
      <c r="H153" s="163">
        <f t="shared" si="8"/>
        <v>0</v>
      </c>
      <c r="I153" s="163">
        <f t="shared" si="9"/>
        <v>0</v>
      </c>
      <c r="J153" s="46"/>
      <c r="K153" s="48"/>
      <c r="L153" s="49"/>
      <c r="M153" s="49"/>
      <c r="N153" s="50"/>
      <c r="O153" s="50"/>
    </row>
    <row r="154" spans="1:15" s="35" customFormat="1" ht="12.75">
      <c r="A154" s="57"/>
      <c r="B154" s="61" t="s">
        <v>569</v>
      </c>
      <c r="C154" s="144">
        <v>27000</v>
      </c>
      <c r="D154" s="146">
        <v>27000</v>
      </c>
      <c r="E154" s="146">
        <v>13500</v>
      </c>
      <c r="F154" s="144">
        <v>0</v>
      </c>
      <c r="G154" s="70"/>
      <c r="H154" s="163">
        <f t="shared" si="8"/>
        <v>0</v>
      </c>
      <c r="I154" s="163">
        <f t="shared" si="9"/>
        <v>0</v>
      </c>
      <c r="J154" s="46"/>
      <c r="K154" s="48"/>
      <c r="L154" s="49"/>
      <c r="M154" s="49"/>
      <c r="N154" s="50"/>
      <c r="O154" s="50"/>
    </row>
    <row r="155" spans="1:15" s="35" customFormat="1" ht="12.75" customHeight="1">
      <c r="A155" s="57"/>
      <c r="B155" s="61" t="s">
        <v>359</v>
      </c>
      <c r="C155" s="144">
        <v>326430</v>
      </c>
      <c r="D155" s="146">
        <v>326430</v>
      </c>
      <c r="E155" s="146">
        <v>163215</v>
      </c>
      <c r="F155" s="144">
        <v>0</v>
      </c>
      <c r="G155" s="70"/>
      <c r="H155" s="163">
        <f t="shared" si="8"/>
        <v>0</v>
      </c>
      <c r="I155" s="163">
        <f t="shared" si="9"/>
        <v>0</v>
      </c>
      <c r="J155" s="46"/>
      <c r="K155" s="48"/>
      <c r="L155" s="49"/>
      <c r="M155" s="49"/>
      <c r="N155" s="50"/>
      <c r="O155" s="50"/>
    </row>
    <row r="156" spans="1:15" s="35" customFormat="1" ht="12.75">
      <c r="A156" s="57"/>
      <c r="B156" s="120" t="s">
        <v>568</v>
      </c>
      <c r="C156" s="144">
        <v>100000.04999999992</v>
      </c>
      <c r="D156" s="146">
        <v>100000.04999999992</v>
      </c>
      <c r="E156" s="146">
        <v>50000.320000000043</v>
      </c>
      <c r="F156" s="146">
        <v>36000</v>
      </c>
      <c r="G156" s="70"/>
      <c r="H156" s="163">
        <f t="shared" si="8"/>
        <v>35.999982000009027</v>
      </c>
      <c r="I156" s="163">
        <f t="shared" si="9"/>
        <v>71.999539202949038</v>
      </c>
      <c r="J156" s="46"/>
      <c r="K156" s="48"/>
      <c r="L156" s="49"/>
      <c r="M156" s="49"/>
      <c r="N156" s="50"/>
      <c r="O156" s="50"/>
    </row>
    <row r="157" spans="1:15" s="35" customFormat="1" ht="12.75">
      <c r="A157" s="57"/>
      <c r="B157" s="120" t="s">
        <v>567</v>
      </c>
      <c r="C157" s="144">
        <v>100000</v>
      </c>
      <c r="D157" s="146">
        <v>100000.04999999992</v>
      </c>
      <c r="E157" s="146">
        <v>50000.320000000043</v>
      </c>
      <c r="F157" s="144">
        <v>0</v>
      </c>
      <c r="G157" s="70"/>
      <c r="H157" s="163">
        <f t="shared" si="8"/>
        <v>0</v>
      </c>
      <c r="I157" s="163">
        <f t="shared" si="9"/>
        <v>0</v>
      </c>
      <c r="J157" s="46"/>
      <c r="K157" s="48"/>
      <c r="L157" s="49"/>
      <c r="M157" s="49"/>
      <c r="N157" s="50"/>
      <c r="O157" s="50"/>
    </row>
    <row r="158" spans="1:15" s="5" customFormat="1" ht="5.25" customHeight="1" thickBot="1">
      <c r="A158" s="27"/>
      <c r="B158" s="31"/>
      <c r="C158" s="32"/>
      <c r="D158" s="32"/>
      <c r="E158" s="32"/>
      <c r="F158" s="32"/>
      <c r="G158" s="33"/>
      <c r="H158" s="28"/>
      <c r="I158" s="28"/>
      <c r="J158" s="18"/>
      <c r="K158" s="15"/>
      <c r="L158" s="16"/>
      <c r="M158" s="16"/>
      <c r="N158" s="17"/>
      <c r="O158" s="17"/>
    </row>
    <row r="159" spans="1:15" s="62" customFormat="1" ht="19.5" customHeight="1">
      <c r="A159" s="174" t="s">
        <v>13</v>
      </c>
      <c r="B159" s="174"/>
      <c r="C159" s="174"/>
      <c r="D159" s="174"/>
      <c r="E159" s="174"/>
      <c r="F159" s="174"/>
      <c r="G159" s="174"/>
      <c r="H159" s="174"/>
      <c r="I159" s="174"/>
    </row>
    <row r="160" spans="1:15" s="62" customFormat="1" ht="9" customHeight="1">
      <c r="A160" s="175" t="s">
        <v>12</v>
      </c>
      <c r="B160" s="175"/>
      <c r="C160" s="175"/>
      <c r="D160" s="175"/>
      <c r="E160" s="175"/>
      <c r="F160" s="175"/>
      <c r="G160" s="175"/>
      <c r="H160" s="175"/>
      <c r="I160" s="175"/>
    </row>
    <row r="161" spans="1:9" s="62" customFormat="1" ht="19.5" customHeight="1">
      <c r="A161" s="169" t="s">
        <v>18</v>
      </c>
      <c r="B161" s="169"/>
      <c r="C161" s="169"/>
      <c r="D161" s="169"/>
      <c r="E161" s="169"/>
      <c r="F161" s="169"/>
      <c r="G161" s="169"/>
      <c r="H161" s="169"/>
      <c r="I161" s="169"/>
    </row>
    <row r="162" spans="1:9" s="62" customFormat="1" ht="9">
      <c r="A162" s="169" t="s">
        <v>566</v>
      </c>
      <c r="B162" s="169"/>
      <c r="C162" s="169"/>
      <c r="D162" s="169"/>
      <c r="E162" s="169"/>
      <c r="F162" s="169"/>
      <c r="G162" s="169"/>
      <c r="H162" s="169"/>
      <c r="I162" s="169"/>
    </row>
    <row r="163" spans="1:9" s="62" customFormat="1" ht="9">
      <c r="A163" s="166" t="s">
        <v>11</v>
      </c>
      <c r="B163" s="166"/>
      <c r="C163" s="166"/>
      <c r="D163" s="166"/>
      <c r="E163" s="166"/>
      <c r="F163" s="166"/>
      <c r="G163" s="166"/>
      <c r="H163" s="166"/>
      <c r="I163" s="166"/>
    </row>
    <row r="164" spans="1:9">
      <c r="C164" s="143"/>
      <c r="D164" s="143"/>
      <c r="E164" s="143"/>
      <c r="F164" s="143"/>
    </row>
  </sheetData>
  <mergeCells count="14">
    <mergeCell ref="A163:I163"/>
    <mergeCell ref="A162:I162"/>
    <mergeCell ref="A159:I159"/>
    <mergeCell ref="A160:I160"/>
    <mergeCell ref="A1:C1"/>
    <mergeCell ref="C6:C7"/>
    <mergeCell ref="A161:I161"/>
    <mergeCell ref="A3:I3"/>
    <mergeCell ref="A5:A8"/>
    <mergeCell ref="B5:B8"/>
    <mergeCell ref="E5:F5"/>
    <mergeCell ref="H5:I6"/>
    <mergeCell ref="D6:D7"/>
    <mergeCell ref="E6:E7"/>
  </mergeCells>
  <pageMargins left="0" right="0" top="0" bottom="0.39370078740157483" header="0.31496062992125984" footer="0.31496062992125984"/>
  <pageSetup scale="60" fitToHeight="100" orientation="landscape" r:id="rId1"/>
  <headerFoot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2"/>
  <sheetViews>
    <sheetView showGridLines="0" zoomScale="130" zoomScaleNormal="130" workbookViewId="0">
      <selection sqref="A1:C1"/>
    </sheetView>
  </sheetViews>
  <sheetFormatPr baseColWidth="10" defaultRowHeight="15"/>
  <cols>
    <col min="1" max="1" width="6.7109375" style="3" customWidth="1"/>
    <col min="2" max="2" width="56.5703125" style="30" customWidth="1"/>
    <col min="3" max="6" width="17.7109375" style="3" customWidth="1"/>
    <col min="7" max="7" width="1.7109375" style="18" customWidth="1"/>
    <col min="8" max="9" width="16.7109375" style="3" customWidth="1"/>
    <col min="10" max="10" width="7.140625" style="3" customWidth="1"/>
    <col min="11" max="12" width="17.7109375" style="3" bestFit="1" customWidth="1"/>
    <col min="13" max="14" width="16.5703125" style="3" bestFit="1" customWidth="1"/>
    <col min="15" max="16384" width="11.42578125" style="3"/>
  </cols>
  <sheetData>
    <row r="1" spans="1:16" s="1" customFormat="1" ht="53.25" customHeight="1">
      <c r="A1" s="167" t="s">
        <v>14</v>
      </c>
      <c r="B1" s="167"/>
      <c r="C1" s="167"/>
      <c r="D1" s="23" t="s">
        <v>35</v>
      </c>
      <c r="G1" s="21"/>
      <c r="H1" s="22"/>
      <c r="J1" s="20"/>
    </row>
    <row r="2" spans="1:16" s="2" customFormat="1" ht="12" customHeight="1">
      <c r="B2" s="26"/>
      <c r="C2" s="6"/>
      <c r="D2" s="6"/>
      <c r="E2" s="6"/>
      <c r="F2" s="6"/>
      <c r="G2" s="5"/>
      <c r="J2" s="3"/>
    </row>
    <row r="3" spans="1:16" ht="60" customHeight="1" thickBot="1">
      <c r="A3" s="170" t="s">
        <v>626</v>
      </c>
      <c r="B3" s="170"/>
      <c r="C3" s="170"/>
      <c r="D3" s="170"/>
      <c r="E3" s="170"/>
      <c r="F3" s="170"/>
      <c r="G3" s="170"/>
      <c r="H3" s="170"/>
      <c r="I3" s="170"/>
    </row>
    <row r="4" spans="1:16" ht="5.25" customHeight="1">
      <c r="A4" s="7"/>
      <c r="B4" s="7"/>
      <c r="C4" s="7"/>
      <c r="D4" s="7"/>
      <c r="E4" s="7"/>
      <c r="F4" s="7"/>
      <c r="G4" s="7"/>
      <c r="H4" s="7"/>
      <c r="I4" s="7"/>
    </row>
    <row r="5" spans="1:16" s="40" customFormat="1" ht="18" customHeight="1">
      <c r="A5" s="171" t="s">
        <v>0</v>
      </c>
      <c r="B5" s="168" t="s">
        <v>414</v>
      </c>
      <c r="C5" s="34"/>
      <c r="D5" s="65"/>
      <c r="E5" s="172" t="s">
        <v>1</v>
      </c>
      <c r="F5" s="172"/>
      <c r="G5" s="65"/>
      <c r="H5" s="171" t="s">
        <v>95</v>
      </c>
      <c r="I5" s="171"/>
      <c r="J5" s="39"/>
    </row>
    <row r="6" spans="1:16" s="40" customFormat="1" ht="18" customHeight="1">
      <c r="A6" s="171"/>
      <c r="B6" s="168"/>
      <c r="C6" s="168" t="s">
        <v>3</v>
      </c>
      <c r="D6" s="168" t="s">
        <v>94</v>
      </c>
      <c r="E6" s="168" t="s">
        <v>16</v>
      </c>
      <c r="F6" s="66" t="s">
        <v>617</v>
      </c>
      <c r="G6" s="64"/>
      <c r="H6" s="173"/>
      <c r="I6" s="173"/>
      <c r="J6" s="39"/>
    </row>
    <row r="7" spans="1:16" s="40" customFormat="1" ht="24" customHeight="1">
      <c r="A7" s="171"/>
      <c r="B7" s="168"/>
      <c r="C7" s="168"/>
      <c r="D7" s="168"/>
      <c r="E7" s="168"/>
      <c r="F7" s="65" t="s">
        <v>413</v>
      </c>
      <c r="G7" s="65"/>
      <c r="H7" s="64" t="s">
        <v>15</v>
      </c>
      <c r="I7" s="64" t="s">
        <v>93</v>
      </c>
      <c r="J7" s="39"/>
    </row>
    <row r="8" spans="1:16" s="40" customFormat="1" ht="13.5" customHeight="1">
      <c r="A8" s="171"/>
      <c r="B8" s="168"/>
      <c r="C8" s="64" t="s">
        <v>5</v>
      </c>
      <c r="D8" s="64" t="s">
        <v>6</v>
      </c>
      <c r="E8" s="64" t="s">
        <v>7</v>
      </c>
      <c r="F8" s="65" t="s">
        <v>8</v>
      </c>
      <c r="G8" s="65"/>
      <c r="H8" s="65" t="s">
        <v>9</v>
      </c>
      <c r="I8" s="65" t="s">
        <v>10</v>
      </c>
      <c r="J8" s="39"/>
    </row>
    <row r="9" spans="1:16" ht="5.25" customHeight="1" thickBot="1">
      <c r="A9" s="8"/>
      <c r="B9" s="24"/>
      <c r="C9" s="9"/>
      <c r="D9" s="9"/>
      <c r="E9" s="9"/>
      <c r="F9" s="10"/>
      <c r="G9" s="10"/>
      <c r="H9" s="10"/>
      <c r="I9" s="10"/>
      <c r="J9" s="4"/>
    </row>
    <row r="10" spans="1:16" ht="5.25" customHeight="1" thickBot="1">
      <c r="A10" s="11"/>
      <c r="B10" s="25"/>
      <c r="C10" s="12"/>
      <c r="D10" s="12"/>
      <c r="E10" s="12"/>
      <c r="F10" s="13"/>
      <c r="G10" s="13"/>
      <c r="H10" s="13"/>
      <c r="I10" s="13"/>
      <c r="J10" s="4"/>
    </row>
    <row r="11" spans="1:16" s="35" customFormat="1" ht="12.75">
      <c r="A11" s="41" t="s">
        <v>17</v>
      </c>
      <c r="B11" s="42"/>
      <c r="C11" s="43">
        <f>C12+C14+C16+C23+C35+C38+C40+C42+C51+C53+C56+C64+C66</f>
        <v>148702950453.91364</v>
      </c>
      <c r="D11" s="43">
        <f>D12+D14+D16+D23+D35+D38+D40+D42+D51+D53+D56+D64+D66</f>
        <v>156469059829.27365</v>
      </c>
      <c r="E11" s="43">
        <f>E12+E14+E16+E23+E35+E38+E40+E42+E51+E53+E56+E64+E66</f>
        <v>76070142597.974152</v>
      </c>
      <c r="F11" s="43">
        <f>F12+F14+F16+F23+F35+F38+F40+F42+F51+F53+F56+F64+F66</f>
        <v>68925910883.035034</v>
      </c>
      <c r="G11" s="44"/>
      <c r="H11" s="45">
        <f t="shared" ref="H11:H42" si="0">IFERROR(+F11/D11*100,"n.a")</f>
        <v>44.050824462191699</v>
      </c>
      <c r="I11" s="45">
        <f t="shared" ref="I11:I42" si="1">IFERROR(+F11/E11*100,"n.a.")</f>
        <v>90.608362925391205</v>
      </c>
      <c r="J11" s="46"/>
      <c r="K11" s="50"/>
      <c r="L11" s="50"/>
    </row>
    <row r="12" spans="1:16" s="35" customFormat="1" ht="12.75">
      <c r="A12" s="41" t="s">
        <v>92</v>
      </c>
      <c r="B12" s="51"/>
      <c r="C12" s="43">
        <f>+C13</f>
        <v>160832390</v>
      </c>
      <c r="D12" s="43">
        <f>+D13</f>
        <v>160832389.99999997</v>
      </c>
      <c r="E12" s="43">
        <f>+E13</f>
        <v>56018541.939999998</v>
      </c>
      <c r="F12" s="43">
        <f>+F13</f>
        <v>54955037.559999995</v>
      </c>
      <c r="G12" s="43"/>
      <c r="H12" s="45">
        <f t="shared" si="0"/>
        <v>34.169135682184418</v>
      </c>
      <c r="I12" s="45">
        <f t="shared" si="1"/>
        <v>98.101513636075893</v>
      </c>
      <c r="J12" s="46"/>
      <c r="K12" s="47"/>
      <c r="L12" s="48"/>
      <c r="M12" s="49"/>
      <c r="N12" s="49"/>
      <c r="O12" s="50"/>
      <c r="P12" s="50"/>
    </row>
    <row r="13" spans="1:16" s="35" customFormat="1" ht="12.75">
      <c r="A13" s="52"/>
      <c r="B13" s="53" t="s">
        <v>91</v>
      </c>
      <c r="C13" s="54">
        <v>160832390</v>
      </c>
      <c r="D13" s="54">
        <v>160832389.99999997</v>
      </c>
      <c r="E13" s="54">
        <v>56018541.939999998</v>
      </c>
      <c r="F13" s="54">
        <v>54955037.559999995</v>
      </c>
      <c r="G13" s="55"/>
      <c r="H13" s="56">
        <f t="shared" si="0"/>
        <v>34.169135682184418</v>
      </c>
      <c r="I13" s="56">
        <f t="shared" si="1"/>
        <v>98.101513636075893</v>
      </c>
      <c r="J13" s="46"/>
      <c r="K13" s="47"/>
      <c r="L13" s="48"/>
      <c r="M13" s="49"/>
      <c r="N13" s="49"/>
      <c r="O13" s="50"/>
      <c r="P13" s="50"/>
    </row>
    <row r="14" spans="1:16" s="35" customFormat="1" ht="12.75">
      <c r="A14" s="41" t="s">
        <v>90</v>
      </c>
      <c r="B14" s="51"/>
      <c r="C14" s="70">
        <f>SUM(C15)</f>
        <v>142477949</v>
      </c>
      <c r="D14" s="70">
        <f>SUM(D15)</f>
        <v>111616413.63</v>
      </c>
      <c r="E14" s="70">
        <f>SUM(E15)</f>
        <v>75249523.579999998</v>
      </c>
      <c r="F14" s="70">
        <f>SUM(F15)</f>
        <v>69135202.539999992</v>
      </c>
      <c r="G14" s="71"/>
      <c r="H14" s="45">
        <f t="shared" si="0"/>
        <v>61.93999636037222</v>
      </c>
      <c r="I14" s="45">
        <f t="shared" si="1"/>
        <v>91.87460498205057</v>
      </c>
      <c r="J14" s="46"/>
      <c r="K14" s="47"/>
      <c r="L14" s="48"/>
      <c r="M14" s="49"/>
      <c r="N14" s="49"/>
      <c r="O14" s="50"/>
      <c r="P14" s="50"/>
    </row>
    <row r="15" spans="1:16" s="35" customFormat="1" ht="12.75">
      <c r="A15" s="52"/>
      <c r="B15" s="53" t="s">
        <v>89</v>
      </c>
      <c r="C15" s="54">
        <v>142477949</v>
      </c>
      <c r="D15" s="54">
        <v>111616413.63</v>
      </c>
      <c r="E15" s="54">
        <v>75249523.579999998</v>
      </c>
      <c r="F15" s="54">
        <v>69135202.539999992</v>
      </c>
      <c r="G15" s="55"/>
      <c r="H15" s="56">
        <f t="shared" si="0"/>
        <v>61.93999636037222</v>
      </c>
      <c r="I15" s="56">
        <f t="shared" si="1"/>
        <v>91.87460498205057</v>
      </c>
      <c r="J15" s="46"/>
      <c r="K15" s="47"/>
      <c r="L15" s="48"/>
      <c r="M15" s="49"/>
      <c r="N15" s="49"/>
      <c r="O15" s="50"/>
      <c r="P15" s="50"/>
    </row>
    <row r="16" spans="1:16" s="35" customFormat="1" ht="12.75">
      <c r="A16" s="41" t="s">
        <v>88</v>
      </c>
      <c r="B16" s="53"/>
      <c r="C16" s="70">
        <f>SUM(C17:C22)</f>
        <v>3680291114.5183854</v>
      </c>
      <c r="D16" s="70">
        <f>SUM(D17:D22)</f>
        <v>3680291114.5202079</v>
      </c>
      <c r="E16" s="70">
        <f>SUM(E17:E22)</f>
        <v>1769719608.5678105</v>
      </c>
      <c r="F16" s="70">
        <f>SUM(F17:F22)</f>
        <v>1769718895.8778105</v>
      </c>
      <c r="G16" s="55"/>
      <c r="H16" s="45">
        <f t="shared" si="0"/>
        <v>48.086383408518088</v>
      </c>
      <c r="I16" s="45">
        <f t="shared" si="1"/>
        <v>99.999959728648733</v>
      </c>
      <c r="J16" s="46"/>
      <c r="K16" s="47"/>
      <c r="L16" s="48"/>
      <c r="M16" s="49"/>
      <c r="N16" s="49"/>
      <c r="O16" s="50"/>
      <c r="P16" s="50"/>
    </row>
    <row r="17" spans="1:16" s="60" customFormat="1" ht="12.75">
      <c r="A17" s="57"/>
      <c r="B17" s="58" t="s">
        <v>87</v>
      </c>
      <c r="C17" s="54">
        <v>94153125</v>
      </c>
      <c r="D17" s="54">
        <v>105636358.39</v>
      </c>
      <c r="E17" s="54">
        <v>105636358.39</v>
      </c>
      <c r="F17" s="54">
        <v>105636358.39</v>
      </c>
      <c r="G17" s="55"/>
      <c r="H17" s="56">
        <f t="shared" si="0"/>
        <v>100</v>
      </c>
      <c r="I17" s="56">
        <f t="shared" si="1"/>
        <v>100</v>
      </c>
      <c r="J17" s="59"/>
      <c r="K17" s="47"/>
      <c r="L17" s="48"/>
      <c r="M17" s="49"/>
      <c r="N17" s="49"/>
      <c r="O17" s="50"/>
      <c r="P17" s="50"/>
    </row>
    <row r="18" spans="1:16" s="35" customFormat="1" ht="12.75">
      <c r="A18" s="41"/>
      <c r="B18" s="61" t="s">
        <v>70</v>
      </c>
      <c r="C18" s="54">
        <v>1913760000</v>
      </c>
      <c r="D18" s="54">
        <v>1913760000.0000002</v>
      </c>
      <c r="E18" s="54">
        <v>1499762678.4000001</v>
      </c>
      <c r="F18" s="54">
        <v>1499762678.4000001</v>
      </c>
      <c r="G18" s="71"/>
      <c r="H18" s="56">
        <f t="shared" si="0"/>
        <v>78.367333333333335</v>
      </c>
      <c r="I18" s="56">
        <f t="shared" si="1"/>
        <v>100</v>
      </c>
      <c r="J18" s="46"/>
      <c r="K18" s="47"/>
      <c r="L18" s="48"/>
      <c r="M18" s="49"/>
      <c r="N18" s="49"/>
      <c r="O18" s="50"/>
      <c r="P18" s="50"/>
    </row>
    <row r="19" spans="1:16" s="60" customFormat="1" ht="12.75">
      <c r="A19" s="57"/>
      <c r="B19" s="58" t="s">
        <v>86</v>
      </c>
      <c r="C19" s="54">
        <v>476901326.09609151</v>
      </c>
      <c r="D19" s="54">
        <v>472172755.40095985</v>
      </c>
      <c r="E19" s="54">
        <v>0</v>
      </c>
      <c r="F19" s="54">
        <v>0</v>
      </c>
      <c r="G19" s="55"/>
      <c r="H19" s="56">
        <f t="shared" si="0"/>
        <v>0</v>
      </c>
      <c r="I19" s="56" t="str">
        <f t="shared" si="1"/>
        <v>n.a.</v>
      </c>
      <c r="J19" s="59"/>
      <c r="K19" s="47"/>
      <c r="L19" s="48"/>
      <c r="M19" s="49"/>
      <c r="N19" s="49"/>
      <c r="O19" s="50"/>
      <c r="P19" s="50"/>
    </row>
    <row r="20" spans="1:16" s="60" customFormat="1" ht="12.75">
      <c r="A20" s="57"/>
      <c r="B20" s="58" t="s">
        <v>85</v>
      </c>
      <c r="C20" s="54">
        <v>231309473</v>
      </c>
      <c r="D20" s="54">
        <v>226091396.90000001</v>
      </c>
      <c r="E20" s="54">
        <v>100119575.19</v>
      </c>
      <c r="F20" s="54">
        <v>100118862.5</v>
      </c>
      <c r="G20" s="55"/>
      <c r="H20" s="56">
        <f t="shared" si="0"/>
        <v>44.282473315109144</v>
      </c>
      <c r="I20" s="56">
        <f t="shared" si="1"/>
        <v>99.999288161182619</v>
      </c>
      <c r="J20" s="59"/>
      <c r="K20" s="47"/>
      <c r="L20" s="48"/>
      <c r="M20" s="49"/>
      <c r="N20" s="49"/>
      <c r="O20" s="50"/>
      <c r="P20" s="50"/>
    </row>
    <row r="21" spans="1:16" s="60" customFormat="1" ht="12.75">
      <c r="A21" s="57"/>
      <c r="B21" s="58" t="s">
        <v>68</v>
      </c>
      <c r="C21" s="54">
        <v>800000000</v>
      </c>
      <c r="D21" s="54">
        <v>800000000</v>
      </c>
      <c r="E21" s="54">
        <v>9338058.8499999996</v>
      </c>
      <c r="F21" s="54">
        <v>9338058.8499999996</v>
      </c>
      <c r="G21" s="55"/>
      <c r="H21" s="56">
        <f t="shared" si="0"/>
        <v>1.1672573562499999</v>
      </c>
      <c r="I21" s="56">
        <f t="shared" si="1"/>
        <v>100</v>
      </c>
      <c r="J21" s="59"/>
      <c r="K21" s="47"/>
      <c r="L21" s="48"/>
      <c r="M21" s="49"/>
      <c r="N21" s="49"/>
      <c r="O21" s="50"/>
      <c r="P21" s="50"/>
    </row>
    <row r="22" spans="1:16" s="60" customFormat="1" ht="12.75">
      <c r="A22" s="57"/>
      <c r="B22" s="58" t="s">
        <v>84</v>
      </c>
      <c r="C22" s="54">
        <v>164167190.42229396</v>
      </c>
      <c r="D22" s="54">
        <v>162630603.82924765</v>
      </c>
      <c r="E22" s="54">
        <v>54862937.737810358</v>
      </c>
      <c r="F22" s="54">
        <v>54862937.737810358</v>
      </c>
      <c r="G22" s="55"/>
      <c r="H22" s="56">
        <f t="shared" si="0"/>
        <v>33.734694729051824</v>
      </c>
      <c r="I22" s="56">
        <f t="shared" si="1"/>
        <v>100</v>
      </c>
      <c r="J22" s="59"/>
      <c r="K22" s="47"/>
      <c r="L22" s="48"/>
      <c r="M22" s="49"/>
      <c r="N22" s="49"/>
      <c r="O22" s="50"/>
      <c r="P22" s="50"/>
    </row>
    <row r="23" spans="1:16" s="60" customFormat="1" ht="12.75">
      <c r="A23" s="63" t="s">
        <v>83</v>
      </c>
      <c r="B23" s="58"/>
      <c r="C23" s="70">
        <f>SUM(C24:C34)</f>
        <v>6673186378.5396996</v>
      </c>
      <c r="D23" s="70">
        <f>SUM(D24:D34)</f>
        <v>6646284671.3278475</v>
      </c>
      <c r="E23" s="70">
        <f>SUM(E24:E34)</f>
        <v>2573865586.2676282</v>
      </c>
      <c r="F23" s="70">
        <f>SUM(F24:F34)</f>
        <v>2185544428.4779038</v>
      </c>
      <c r="G23" s="55"/>
      <c r="H23" s="45">
        <f t="shared" si="0"/>
        <v>32.883701745523616</v>
      </c>
      <c r="I23" s="45">
        <f t="shared" si="1"/>
        <v>84.912920089474056</v>
      </c>
      <c r="J23" s="59"/>
      <c r="K23" s="47"/>
      <c r="L23" s="48"/>
      <c r="M23" s="49"/>
      <c r="N23" s="49"/>
      <c r="O23" s="50"/>
      <c r="P23" s="50"/>
    </row>
    <row r="24" spans="1:16" s="60" customFormat="1" ht="12.75">
      <c r="A24" s="57"/>
      <c r="B24" s="58" t="s">
        <v>82</v>
      </c>
      <c r="C24" s="54">
        <v>511050261</v>
      </c>
      <c r="D24" s="54">
        <v>506160619.13000005</v>
      </c>
      <c r="E24" s="54">
        <v>217736414.88000005</v>
      </c>
      <c r="F24" s="54">
        <v>189895853.78000003</v>
      </c>
      <c r="G24" s="55"/>
      <c r="H24" s="56">
        <f t="shared" si="0"/>
        <v>37.516915896459345</v>
      </c>
      <c r="I24" s="56">
        <f t="shared" si="1"/>
        <v>87.213640347966759</v>
      </c>
      <c r="J24" s="59"/>
      <c r="K24" s="47"/>
      <c r="L24" s="48"/>
      <c r="M24" s="49"/>
      <c r="N24" s="49"/>
      <c r="O24" s="50"/>
      <c r="P24" s="50"/>
    </row>
    <row r="25" spans="1:16" s="60" customFormat="1" ht="12.75">
      <c r="A25" s="57"/>
      <c r="B25" s="58" t="s">
        <v>81</v>
      </c>
      <c r="C25" s="54">
        <v>50645655</v>
      </c>
      <c r="D25" s="54">
        <v>50645655</v>
      </c>
      <c r="E25" s="54">
        <v>21664254.469999999</v>
      </c>
      <c r="F25" s="54">
        <v>18868390.809999995</v>
      </c>
      <c r="G25" s="55"/>
      <c r="H25" s="56">
        <f t="shared" si="0"/>
        <v>37.255695103558232</v>
      </c>
      <c r="I25" s="56">
        <f t="shared" si="1"/>
        <v>87.094577088394004</v>
      </c>
      <c r="J25" s="59"/>
      <c r="K25" s="47"/>
      <c r="L25" s="48"/>
      <c r="M25" s="49"/>
      <c r="N25" s="49"/>
      <c r="O25" s="50"/>
      <c r="P25" s="50"/>
    </row>
    <row r="26" spans="1:16" s="60" customFormat="1" ht="12.75">
      <c r="A26" s="57"/>
      <c r="B26" s="58" t="s">
        <v>80</v>
      </c>
      <c r="C26" s="54">
        <v>1207615105</v>
      </c>
      <c r="D26" s="54">
        <v>1207632185.0000002</v>
      </c>
      <c r="E26" s="54">
        <v>561105414.59000003</v>
      </c>
      <c r="F26" s="54">
        <v>540745165.72000003</v>
      </c>
      <c r="G26" s="55"/>
      <c r="H26" s="56">
        <f t="shared" si="0"/>
        <v>44.777306570377625</v>
      </c>
      <c r="I26" s="56">
        <f t="shared" si="1"/>
        <v>96.371403957155309</v>
      </c>
      <c r="J26" s="59"/>
      <c r="K26" s="47"/>
      <c r="O26" s="50"/>
      <c r="P26" s="50"/>
    </row>
    <row r="27" spans="1:16" s="60" customFormat="1" ht="12.75">
      <c r="A27" s="57"/>
      <c r="B27" s="58" t="s">
        <v>79</v>
      </c>
      <c r="C27" s="54">
        <v>110959662</v>
      </c>
      <c r="D27" s="54">
        <v>110959662</v>
      </c>
      <c r="E27" s="54">
        <v>43463952.219999999</v>
      </c>
      <c r="F27" s="54">
        <v>40915641.860000007</v>
      </c>
      <c r="G27" s="55"/>
      <c r="H27" s="56">
        <f t="shared" si="0"/>
        <v>36.874338946706601</v>
      </c>
      <c r="I27" s="56">
        <f t="shared" si="1"/>
        <v>94.136956650648571</v>
      </c>
      <c r="J27" s="59"/>
      <c r="K27" s="47"/>
      <c r="L27" s="48"/>
      <c r="M27" s="49"/>
      <c r="N27" s="49"/>
      <c r="O27" s="50"/>
      <c r="P27" s="50"/>
    </row>
    <row r="28" spans="1:16" s="60" customFormat="1" ht="12.75">
      <c r="A28" s="57"/>
      <c r="B28" s="58" t="s">
        <v>78</v>
      </c>
      <c r="C28" s="54">
        <v>431074811</v>
      </c>
      <c r="D28" s="54">
        <v>396987010.42000002</v>
      </c>
      <c r="E28" s="54">
        <v>102262747.78000002</v>
      </c>
      <c r="F28" s="54">
        <v>42270333.160000004</v>
      </c>
      <c r="G28" s="55"/>
      <c r="H28" s="56">
        <f t="shared" si="0"/>
        <v>10.647787471756139</v>
      </c>
      <c r="I28" s="56">
        <f t="shared" si="1"/>
        <v>41.335025781760777</v>
      </c>
      <c r="J28" s="59"/>
      <c r="K28" s="47"/>
      <c r="L28" s="48"/>
      <c r="M28" s="49"/>
      <c r="N28" s="49"/>
      <c r="O28" s="50"/>
      <c r="P28" s="50"/>
    </row>
    <row r="29" spans="1:16" s="60" customFormat="1" ht="12.75">
      <c r="A29" s="57"/>
      <c r="B29" s="58" t="s">
        <v>77</v>
      </c>
      <c r="C29" s="54">
        <v>25000000</v>
      </c>
      <c r="D29" s="54">
        <v>25000000</v>
      </c>
      <c r="E29" s="54">
        <v>23447039.240000002</v>
      </c>
      <c r="F29" s="54">
        <v>9000000</v>
      </c>
      <c r="G29" s="55"/>
      <c r="H29" s="56">
        <f t="shared" si="0"/>
        <v>36</v>
      </c>
      <c r="I29" s="56">
        <f t="shared" si="1"/>
        <v>38.384377267754338</v>
      </c>
      <c r="J29" s="59"/>
      <c r="K29" s="47"/>
      <c r="L29" s="48"/>
      <c r="M29" s="49"/>
      <c r="N29" s="49"/>
      <c r="O29" s="50"/>
      <c r="P29" s="50"/>
    </row>
    <row r="30" spans="1:16" s="60" customFormat="1" ht="13.5">
      <c r="A30" s="57"/>
      <c r="B30" s="58" t="s">
        <v>76</v>
      </c>
      <c r="C30" s="54">
        <v>223027039</v>
      </c>
      <c r="D30" s="54">
        <v>223027039</v>
      </c>
      <c r="E30" s="54">
        <v>67785458.390000015</v>
      </c>
      <c r="F30" s="54">
        <v>53416027.909999996</v>
      </c>
      <c r="G30" s="55"/>
      <c r="H30" s="56">
        <f t="shared" si="0"/>
        <v>23.950471722847919</v>
      </c>
      <c r="I30" s="56">
        <f t="shared" si="1"/>
        <v>78.801603144252169</v>
      </c>
      <c r="J30" s="59"/>
      <c r="K30" s="47"/>
      <c r="L30" s="48"/>
      <c r="M30" s="49"/>
      <c r="N30" s="49"/>
      <c r="O30" s="50"/>
      <c r="P30" s="50"/>
    </row>
    <row r="31" spans="1:16" s="60" customFormat="1" ht="12.75">
      <c r="A31" s="57"/>
      <c r="B31" s="58" t="s">
        <v>68</v>
      </c>
      <c r="C31" s="54">
        <v>800000000</v>
      </c>
      <c r="D31" s="54">
        <v>800000000</v>
      </c>
      <c r="E31" s="54">
        <v>0</v>
      </c>
      <c r="F31" s="54">
        <v>0</v>
      </c>
      <c r="G31" s="55"/>
      <c r="H31" s="56">
        <f t="shared" si="0"/>
        <v>0</v>
      </c>
      <c r="I31" s="56" t="str">
        <f t="shared" si="1"/>
        <v>n.a.</v>
      </c>
      <c r="J31" s="59"/>
      <c r="K31" s="47"/>
      <c r="L31" s="48"/>
      <c r="M31" s="49"/>
      <c r="N31" s="49"/>
      <c r="O31" s="50"/>
      <c r="P31" s="50"/>
    </row>
    <row r="32" spans="1:16" s="60" customFormat="1" ht="12.75">
      <c r="A32" s="57"/>
      <c r="B32" s="58" t="s">
        <v>75</v>
      </c>
      <c r="C32" s="54">
        <v>406429903.53969991</v>
      </c>
      <c r="D32" s="54">
        <v>406861876.537848</v>
      </c>
      <c r="E32" s="54">
        <v>206976154.97762802</v>
      </c>
      <c r="F32" s="54">
        <v>160294425.51790303</v>
      </c>
      <c r="G32" s="55"/>
      <c r="H32" s="56">
        <f t="shared" si="0"/>
        <v>39.397750136216501</v>
      </c>
      <c r="I32" s="56">
        <f t="shared" si="1"/>
        <v>77.445841785605296</v>
      </c>
      <c r="J32" s="59"/>
      <c r="K32" s="47"/>
      <c r="L32" s="48"/>
      <c r="M32" s="49"/>
      <c r="N32" s="49"/>
      <c r="O32" s="50"/>
      <c r="P32" s="50"/>
    </row>
    <row r="33" spans="1:16" s="60" customFormat="1" ht="12.75">
      <c r="A33" s="57"/>
      <c r="B33" s="58" t="s">
        <v>74</v>
      </c>
      <c r="C33" s="54">
        <v>2062600000</v>
      </c>
      <c r="D33" s="54">
        <v>2062599999.9999995</v>
      </c>
      <c r="E33" s="54">
        <v>929198359.31999993</v>
      </c>
      <c r="F33" s="54">
        <v>757551302.55000007</v>
      </c>
      <c r="G33" s="55"/>
      <c r="H33" s="56">
        <f t="shared" si="0"/>
        <v>36.727979373121315</v>
      </c>
      <c r="I33" s="56">
        <f t="shared" si="1"/>
        <v>81.527404235236318</v>
      </c>
      <c r="J33" s="59"/>
      <c r="K33" s="47"/>
      <c r="L33" s="48"/>
      <c r="M33" s="49"/>
      <c r="N33" s="49"/>
      <c r="O33" s="50"/>
      <c r="P33" s="50"/>
    </row>
    <row r="34" spans="1:16" s="60" customFormat="1" ht="12.75">
      <c r="A34" s="57"/>
      <c r="B34" s="58" t="s">
        <v>73</v>
      </c>
      <c r="C34" s="54">
        <v>844783942</v>
      </c>
      <c r="D34" s="54">
        <v>856410624.23999965</v>
      </c>
      <c r="E34" s="54">
        <v>400225790.4000001</v>
      </c>
      <c r="F34" s="54">
        <v>372587287.17000037</v>
      </c>
      <c r="G34" s="55"/>
      <c r="H34" s="56">
        <f t="shared" si="0"/>
        <v>43.505682510728278</v>
      </c>
      <c r="I34" s="56">
        <f t="shared" si="1"/>
        <v>93.094272310043593</v>
      </c>
      <c r="J34" s="59"/>
      <c r="K34" s="47"/>
      <c r="L34" s="48"/>
      <c r="M34" s="49"/>
      <c r="N34" s="49"/>
      <c r="O34" s="50"/>
      <c r="P34" s="50"/>
    </row>
    <row r="35" spans="1:16" s="60" customFormat="1" ht="12.75">
      <c r="A35" s="63" t="s">
        <v>72</v>
      </c>
      <c r="B35" s="58"/>
      <c r="C35" s="70">
        <f>SUM(C36:C37)</f>
        <v>17738731780</v>
      </c>
      <c r="D35" s="70">
        <f>SUM(D36:D37)</f>
        <v>17742818765.080002</v>
      </c>
      <c r="E35" s="70">
        <f>SUM(E36:E37)</f>
        <v>6823593571.9250002</v>
      </c>
      <c r="F35" s="70">
        <f>SUM(F36:F37)</f>
        <v>2182926610.8856001</v>
      </c>
      <c r="G35" s="55"/>
      <c r="H35" s="45">
        <f t="shared" si="0"/>
        <v>12.303155658569098</v>
      </c>
      <c r="I35" s="45">
        <f t="shared" si="1"/>
        <v>31.990865046051915</v>
      </c>
      <c r="J35" s="59"/>
      <c r="K35" s="47"/>
      <c r="L35" s="48"/>
      <c r="M35" s="49"/>
      <c r="N35" s="49"/>
      <c r="O35" s="50"/>
      <c r="P35" s="50"/>
    </row>
    <row r="36" spans="1:16" s="60" customFormat="1" ht="12.75">
      <c r="A36" s="57"/>
      <c r="B36" s="58" t="s">
        <v>71</v>
      </c>
      <c r="C36" s="54">
        <v>18731780</v>
      </c>
      <c r="D36" s="54">
        <v>22818765.080000002</v>
      </c>
      <c r="E36" s="54">
        <v>4551845.1800000006</v>
      </c>
      <c r="F36" s="54">
        <v>4007127.2199999997</v>
      </c>
      <c r="G36" s="55"/>
      <c r="H36" s="56">
        <f t="shared" si="0"/>
        <v>17.560666433750757</v>
      </c>
      <c r="I36" s="56">
        <f t="shared" si="1"/>
        <v>88.03302971741229</v>
      </c>
      <c r="J36" s="59"/>
      <c r="K36" s="47"/>
      <c r="L36" s="48"/>
      <c r="M36" s="49"/>
      <c r="N36" s="49"/>
      <c r="O36" s="50"/>
      <c r="P36" s="50"/>
    </row>
    <row r="37" spans="1:16" s="60" customFormat="1" ht="12.75">
      <c r="A37" s="57"/>
      <c r="B37" s="58" t="s">
        <v>70</v>
      </c>
      <c r="C37" s="54">
        <v>17720000000</v>
      </c>
      <c r="D37" s="54">
        <v>17720000000</v>
      </c>
      <c r="E37" s="54">
        <v>6819041726.7449999</v>
      </c>
      <c r="F37" s="54">
        <v>2178919483.6656003</v>
      </c>
      <c r="G37" s="55"/>
      <c r="H37" s="56">
        <f t="shared" si="0"/>
        <v>12.296385348000003</v>
      </c>
      <c r="I37" s="56">
        <f t="shared" si="1"/>
        <v>31.953455793057383</v>
      </c>
      <c r="J37" s="59"/>
      <c r="K37" s="47"/>
      <c r="L37" s="48"/>
      <c r="M37" s="49"/>
      <c r="N37" s="49"/>
      <c r="O37" s="50"/>
      <c r="P37" s="50"/>
    </row>
    <row r="38" spans="1:16" s="60" customFormat="1" ht="12.75">
      <c r="A38" s="63" t="s">
        <v>69</v>
      </c>
      <c r="B38" s="58"/>
      <c r="C38" s="70">
        <f>SUM(C39)</f>
        <v>5600000000</v>
      </c>
      <c r="D38" s="70">
        <f>SUM(D39)</f>
        <v>5600000000</v>
      </c>
      <c r="E38" s="70">
        <f>SUM(E39)</f>
        <v>3849853562.6799998</v>
      </c>
      <c r="F38" s="70">
        <f>SUM(F39)</f>
        <v>3625897332.3099999</v>
      </c>
      <c r="G38" s="55"/>
      <c r="H38" s="45">
        <f t="shared" si="0"/>
        <v>64.748166648392854</v>
      </c>
      <c r="I38" s="45">
        <f t="shared" si="1"/>
        <v>94.182733791721233</v>
      </c>
      <c r="J38" s="59"/>
      <c r="K38" s="47"/>
      <c r="L38" s="48"/>
      <c r="M38" s="49"/>
      <c r="N38" s="49"/>
      <c r="O38" s="50"/>
      <c r="P38" s="50"/>
    </row>
    <row r="39" spans="1:16" s="60" customFormat="1" ht="12.75">
      <c r="A39" s="57"/>
      <c r="B39" s="58" t="s">
        <v>68</v>
      </c>
      <c r="C39" s="54">
        <v>5600000000</v>
      </c>
      <c r="D39" s="54">
        <v>5600000000</v>
      </c>
      <c r="E39" s="54">
        <v>3849853562.6799998</v>
      </c>
      <c r="F39" s="54">
        <v>3625897332.3099999</v>
      </c>
      <c r="G39" s="55"/>
      <c r="H39" s="56">
        <f t="shared" si="0"/>
        <v>64.748166648392854</v>
      </c>
      <c r="I39" s="56">
        <f t="shared" si="1"/>
        <v>94.182733791721233</v>
      </c>
      <c r="J39" s="59"/>
      <c r="K39" s="47"/>
      <c r="L39" s="48"/>
      <c r="M39" s="49"/>
      <c r="N39" s="49"/>
      <c r="O39" s="50"/>
      <c r="P39" s="50"/>
    </row>
    <row r="40" spans="1:16" s="60" customFormat="1" ht="12.75">
      <c r="A40" s="63" t="s">
        <v>67</v>
      </c>
      <c r="B40" s="58"/>
      <c r="C40" s="70">
        <f>SUM(C41)</f>
        <v>4364924326.7919998</v>
      </c>
      <c r="D40" s="70">
        <f>SUM(D41)</f>
        <v>4364924326.7919998</v>
      </c>
      <c r="E40" s="70">
        <f>SUM(E41)</f>
        <v>2549916000</v>
      </c>
      <c r="F40" s="70">
        <f>SUM(F41)</f>
        <v>2549916000</v>
      </c>
      <c r="G40" s="55"/>
      <c r="H40" s="45">
        <f t="shared" si="0"/>
        <v>58.418332348823569</v>
      </c>
      <c r="I40" s="45">
        <f t="shared" si="1"/>
        <v>100</v>
      </c>
      <c r="J40" s="59"/>
      <c r="K40" s="47"/>
      <c r="L40" s="48"/>
      <c r="M40" s="49"/>
      <c r="N40" s="49"/>
      <c r="O40" s="50"/>
      <c r="P40" s="50"/>
    </row>
    <row r="41" spans="1:16" s="60" customFormat="1" ht="12.75">
      <c r="A41" s="57"/>
      <c r="B41" s="58" t="s">
        <v>66</v>
      </c>
      <c r="C41" s="54">
        <v>4364924326.7919998</v>
      </c>
      <c r="D41" s="54">
        <v>4364924326.7919998</v>
      </c>
      <c r="E41" s="54">
        <v>2549916000</v>
      </c>
      <c r="F41" s="54">
        <v>2549916000</v>
      </c>
      <c r="G41" s="55"/>
      <c r="H41" s="56">
        <f t="shared" si="0"/>
        <v>58.418332348823569</v>
      </c>
      <c r="I41" s="56">
        <f t="shared" si="1"/>
        <v>100</v>
      </c>
      <c r="J41" s="59"/>
      <c r="K41" s="47"/>
      <c r="L41" s="48"/>
      <c r="M41" s="49"/>
      <c r="N41" s="49"/>
      <c r="O41" s="50"/>
      <c r="P41" s="50"/>
    </row>
    <row r="42" spans="1:16" s="60" customFormat="1" ht="12.75">
      <c r="A42" s="63" t="s">
        <v>65</v>
      </c>
      <c r="B42" s="58"/>
      <c r="C42" s="70">
        <f>SUM(C43:C50)</f>
        <v>103807558656.06357</v>
      </c>
      <c r="D42" s="70">
        <f>SUM(D43:D50)</f>
        <v>111621411848.46358</v>
      </c>
      <c r="E42" s="70">
        <f>SUM(E43:E50)</f>
        <v>55580420965.253723</v>
      </c>
      <c r="F42" s="70">
        <f>SUM(F43:F50)</f>
        <v>55066189010.38372</v>
      </c>
      <c r="G42" s="70"/>
      <c r="H42" s="45">
        <f t="shared" si="0"/>
        <v>49.332998121490505</v>
      </c>
      <c r="I42" s="45">
        <f t="shared" si="1"/>
        <v>99.074796581351052</v>
      </c>
      <c r="J42" s="59"/>
      <c r="K42" s="47"/>
      <c r="L42" s="48"/>
      <c r="M42" s="49"/>
      <c r="N42" s="49"/>
      <c r="O42" s="50"/>
      <c r="P42" s="50"/>
    </row>
    <row r="43" spans="1:16" s="60" customFormat="1" ht="12.75">
      <c r="A43" s="57"/>
      <c r="B43" s="58" t="s">
        <v>64</v>
      </c>
      <c r="C43" s="54">
        <v>28668239</v>
      </c>
      <c r="D43" s="54">
        <v>23925641.800000001</v>
      </c>
      <c r="E43" s="54">
        <v>468696.37999999995</v>
      </c>
      <c r="F43" s="54">
        <v>443918.15999999992</v>
      </c>
      <c r="G43" s="55"/>
      <c r="H43" s="56">
        <f t="shared" ref="H43:H67" si="2">IFERROR(+F43/D43*100,"n.a")</f>
        <v>1.8554075318472747</v>
      </c>
      <c r="I43" s="56">
        <f t="shared" ref="I43:I67" si="3">IFERROR(+F43/E43*100,"n.a.")</f>
        <v>94.713374999823969</v>
      </c>
      <c r="J43" s="59"/>
      <c r="K43" s="47"/>
      <c r="L43" s="48"/>
      <c r="M43" s="49"/>
      <c r="N43" s="49"/>
      <c r="O43" s="50"/>
      <c r="P43" s="50"/>
    </row>
    <row r="44" spans="1:16" s="60" customFormat="1" ht="12.75">
      <c r="A44" s="57"/>
      <c r="B44" s="58" t="s">
        <v>63</v>
      </c>
      <c r="C44" s="54">
        <v>53911717</v>
      </c>
      <c r="D44" s="54">
        <v>53861717</v>
      </c>
      <c r="E44" s="54">
        <v>14784305.330000002</v>
      </c>
      <c r="F44" s="54">
        <v>13591840.870000001</v>
      </c>
      <c r="G44" s="55"/>
      <c r="H44" s="56">
        <f t="shared" si="2"/>
        <v>25.234696602783757</v>
      </c>
      <c r="I44" s="56">
        <f t="shared" si="3"/>
        <v>91.934254377307283</v>
      </c>
      <c r="J44" s="59"/>
      <c r="K44" s="47"/>
      <c r="L44" s="48"/>
      <c r="M44" s="49"/>
      <c r="N44" s="49"/>
      <c r="O44" s="50"/>
      <c r="P44" s="50"/>
    </row>
    <row r="45" spans="1:16" s="60" customFormat="1" ht="12.75">
      <c r="A45" s="57"/>
      <c r="B45" s="58" t="s">
        <v>62</v>
      </c>
      <c r="C45" s="54">
        <v>98502798637</v>
      </c>
      <c r="D45" s="54">
        <v>106391121099</v>
      </c>
      <c r="E45" s="54">
        <v>52878297321.489998</v>
      </c>
      <c r="F45" s="54">
        <v>52368180500</v>
      </c>
      <c r="G45" s="55"/>
      <c r="H45" s="56">
        <f t="shared" si="2"/>
        <v>49.222322275624769</v>
      </c>
      <c r="I45" s="56">
        <f t="shared" si="3"/>
        <v>99.035300213264094</v>
      </c>
      <c r="J45" s="59"/>
      <c r="K45" s="47"/>
      <c r="L45" s="48"/>
      <c r="M45" s="49"/>
      <c r="N45" s="49"/>
      <c r="O45" s="50"/>
      <c r="P45" s="50"/>
    </row>
    <row r="46" spans="1:16" s="60" customFormat="1" ht="25.5">
      <c r="A46" s="57"/>
      <c r="B46" s="58" t="s">
        <v>61</v>
      </c>
      <c r="C46" s="54">
        <v>2549999998</v>
      </c>
      <c r="D46" s="54">
        <v>2426142855.2400002</v>
      </c>
      <c r="E46" s="54">
        <v>1315790163.253722</v>
      </c>
      <c r="F46" s="54">
        <v>1315790163.253722</v>
      </c>
      <c r="G46" s="55"/>
      <c r="H46" s="56">
        <f t="shared" si="2"/>
        <v>54.23382882882882</v>
      </c>
      <c r="I46" s="56">
        <f t="shared" si="3"/>
        <v>100</v>
      </c>
      <c r="J46" s="59"/>
      <c r="K46" s="47"/>
      <c r="L46" s="48"/>
      <c r="M46" s="49"/>
      <c r="N46" s="49"/>
      <c r="O46" s="50"/>
      <c r="P46" s="50"/>
    </row>
    <row r="47" spans="1:16" s="60" customFormat="1" ht="25.5">
      <c r="A47" s="57"/>
      <c r="B47" s="58" t="s">
        <v>60</v>
      </c>
      <c r="C47" s="54">
        <v>278535043</v>
      </c>
      <c r="D47" s="54">
        <v>278535043</v>
      </c>
      <c r="E47" s="54">
        <v>178237153.04999998</v>
      </c>
      <c r="F47" s="54">
        <v>177944664.84</v>
      </c>
      <c r="G47" s="55"/>
      <c r="H47" s="56">
        <f t="shared" si="2"/>
        <v>63.885916444632073</v>
      </c>
      <c r="I47" s="56">
        <f t="shared" si="3"/>
        <v>99.835899415472639</v>
      </c>
      <c r="J47" s="59"/>
      <c r="K47" s="47"/>
      <c r="L47" s="48"/>
      <c r="M47" s="49"/>
      <c r="N47" s="49"/>
      <c r="O47" s="50"/>
      <c r="P47" s="50"/>
    </row>
    <row r="48" spans="1:16" s="60" customFormat="1" ht="12.75">
      <c r="A48" s="57"/>
      <c r="B48" s="58" t="s">
        <v>59</v>
      </c>
      <c r="C48" s="54">
        <v>1912741054</v>
      </c>
      <c r="D48" s="54">
        <v>1967918783.5999997</v>
      </c>
      <c r="E48" s="54">
        <v>1075467328.1900001</v>
      </c>
      <c r="F48" s="54">
        <v>1075467328.1900001</v>
      </c>
      <c r="G48" s="55"/>
      <c r="H48" s="56">
        <f t="shared" si="2"/>
        <v>54.649985413656189</v>
      </c>
      <c r="I48" s="56">
        <f t="shared" si="3"/>
        <v>100</v>
      </c>
      <c r="J48" s="59"/>
      <c r="K48" s="47"/>
      <c r="L48" s="48"/>
      <c r="M48" s="49"/>
      <c r="N48" s="49"/>
      <c r="O48" s="50"/>
      <c r="P48" s="50"/>
    </row>
    <row r="49" spans="1:16" s="60" customFormat="1" ht="25.5">
      <c r="A49" s="57"/>
      <c r="B49" s="58" t="s">
        <v>58</v>
      </c>
      <c r="C49" s="54">
        <v>129614215.06356399</v>
      </c>
      <c r="D49" s="54">
        <v>129614215.06356399</v>
      </c>
      <c r="E49" s="54">
        <v>0</v>
      </c>
      <c r="F49" s="54">
        <v>0</v>
      </c>
      <c r="G49" s="55"/>
      <c r="H49" s="56">
        <f t="shared" si="2"/>
        <v>0</v>
      </c>
      <c r="I49" s="56" t="str">
        <f t="shared" si="3"/>
        <v>n.a.</v>
      </c>
      <c r="J49" s="59"/>
      <c r="K49" s="47"/>
      <c r="L49" s="48"/>
      <c r="M49" s="49"/>
      <c r="N49" s="49"/>
      <c r="O49" s="50"/>
      <c r="P49" s="50"/>
    </row>
    <row r="50" spans="1:16" s="60" customFormat="1" ht="12.75">
      <c r="A50" s="57"/>
      <c r="B50" s="58" t="s">
        <v>57</v>
      </c>
      <c r="C50" s="54">
        <v>351289753</v>
      </c>
      <c r="D50" s="54">
        <v>350292493.76000005</v>
      </c>
      <c r="E50" s="54">
        <v>117375997.55999999</v>
      </c>
      <c r="F50" s="54">
        <v>114770595.06999999</v>
      </c>
      <c r="G50" s="55"/>
      <c r="H50" s="56">
        <f t="shared" si="2"/>
        <v>32.764217650816718</v>
      </c>
      <c r="I50" s="56">
        <f t="shared" si="3"/>
        <v>97.780293633996024</v>
      </c>
      <c r="J50" s="59"/>
      <c r="K50" s="47"/>
      <c r="L50" s="48"/>
      <c r="M50" s="49"/>
      <c r="N50" s="49"/>
      <c r="O50" s="50"/>
      <c r="P50" s="50"/>
    </row>
    <row r="51" spans="1:16" s="60" customFormat="1" ht="12.75">
      <c r="A51" s="63" t="s">
        <v>56</v>
      </c>
      <c r="B51" s="58"/>
      <c r="C51" s="70">
        <f>SUM(C52)</f>
        <v>400000000</v>
      </c>
      <c r="D51" s="70">
        <f>SUM(D52)</f>
        <v>398448428.44999999</v>
      </c>
      <c r="E51" s="70">
        <f>SUM(E52)</f>
        <v>200648428.45000002</v>
      </c>
      <c r="F51" s="70">
        <f>SUM(F52)</f>
        <v>197636776.66000006</v>
      </c>
      <c r="G51" s="55"/>
      <c r="H51" s="45">
        <f t="shared" si="2"/>
        <v>49.601595224964193</v>
      </c>
      <c r="I51" s="45">
        <f t="shared" si="3"/>
        <v>98.499040429439276</v>
      </c>
      <c r="J51" s="59"/>
      <c r="K51" s="47"/>
      <c r="L51" s="48"/>
      <c r="M51" s="49"/>
      <c r="N51" s="49"/>
      <c r="O51" s="50"/>
      <c r="P51" s="50"/>
    </row>
    <row r="52" spans="1:16" s="60" customFormat="1" ht="25.5">
      <c r="A52" s="57"/>
      <c r="B52" s="58" t="s">
        <v>55</v>
      </c>
      <c r="C52" s="54">
        <v>400000000</v>
      </c>
      <c r="D52" s="54">
        <v>398448428.44999999</v>
      </c>
      <c r="E52" s="54">
        <v>200648428.45000002</v>
      </c>
      <c r="F52" s="54">
        <v>197636776.66000006</v>
      </c>
      <c r="G52" s="55"/>
      <c r="H52" s="56">
        <f t="shared" si="2"/>
        <v>49.601595224964193</v>
      </c>
      <c r="I52" s="56">
        <f t="shared" si="3"/>
        <v>98.499040429439276</v>
      </c>
      <c r="J52" s="59"/>
      <c r="K52" s="47"/>
      <c r="L52" s="48"/>
      <c r="M52" s="49"/>
      <c r="N52" s="49"/>
      <c r="O52" s="50"/>
      <c r="P52" s="50"/>
    </row>
    <row r="53" spans="1:16" s="60" customFormat="1" ht="12.75">
      <c r="A53" s="63" t="s">
        <v>54</v>
      </c>
      <c r="B53" s="58"/>
      <c r="C53" s="70">
        <f>SUM(C54:C55)</f>
        <v>39808592</v>
      </c>
      <c r="D53" s="70">
        <f>SUM(D54:D55)</f>
        <v>41293843.000000007</v>
      </c>
      <c r="E53" s="70">
        <f>SUM(E54:E55)</f>
        <v>19221478</v>
      </c>
      <c r="F53" s="70">
        <f>SUM(F54:F55)</f>
        <v>13105974.779999999</v>
      </c>
      <c r="G53" s="70"/>
      <c r="H53" s="45">
        <f t="shared" si="2"/>
        <v>31.738326655622721</v>
      </c>
      <c r="I53" s="45">
        <f t="shared" si="3"/>
        <v>68.184011552077322</v>
      </c>
      <c r="J53" s="59"/>
      <c r="K53" s="47"/>
      <c r="L53" s="48"/>
      <c r="M53" s="49"/>
      <c r="N53" s="49"/>
      <c r="O53" s="50"/>
      <c r="P53" s="50"/>
    </row>
    <row r="54" spans="1:16" s="60" customFormat="1" ht="25.5">
      <c r="A54" s="57"/>
      <c r="B54" s="58" t="s">
        <v>53</v>
      </c>
      <c r="C54" s="54">
        <v>23432262</v>
      </c>
      <c r="D54" s="54">
        <v>24706285.000000004</v>
      </c>
      <c r="E54" s="54">
        <v>12031198.000000002</v>
      </c>
      <c r="F54" s="54">
        <v>7894516.3499999996</v>
      </c>
      <c r="G54" s="55"/>
      <c r="H54" s="56">
        <f t="shared" si="2"/>
        <v>31.953473984453744</v>
      </c>
      <c r="I54" s="56">
        <f t="shared" si="3"/>
        <v>65.617042874699578</v>
      </c>
      <c r="J54" s="59"/>
      <c r="K54" s="47"/>
      <c r="L54" s="48"/>
      <c r="M54" s="49"/>
      <c r="N54" s="49"/>
      <c r="O54" s="50"/>
      <c r="P54" s="50"/>
    </row>
    <row r="55" spans="1:16" s="60" customFormat="1" ht="38.25">
      <c r="A55" s="57"/>
      <c r="B55" s="58" t="s">
        <v>52</v>
      </c>
      <c r="C55" s="54">
        <v>16376330</v>
      </c>
      <c r="D55" s="54">
        <v>16587558.000000002</v>
      </c>
      <c r="E55" s="54">
        <v>7190280</v>
      </c>
      <c r="F55" s="54">
        <v>5211458.43</v>
      </c>
      <c r="G55" s="55"/>
      <c r="H55" s="56">
        <f t="shared" si="2"/>
        <v>31.417876157539276</v>
      </c>
      <c r="I55" s="56">
        <f t="shared" si="3"/>
        <v>72.479214022263378</v>
      </c>
      <c r="J55" s="59"/>
      <c r="K55" s="47"/>
      <c r="L55" s="48"/>
      <c r="M55" s="49"/>
      <c r="N55" s="49"/>
      <c r="O55" s="50"/>
      <c r="P55" s="50"/>
    </row>
    <row r="56" spans="1:16" s="60" customFormat="1" ht="12.75">
      <c r="A56" s="63" t="s">
        <v>51</v>
      </c>
      <c r="B56" s="58"/>
      <c r="C56" s="70">
        <f>SUM(C57:C63)</f>
        <v>6000574613</v>
      </c>
      <c r="D56" s="70">
        <f>SUM(D57:D63)</f>
        <v>6007266913</v>
      </c>
      <c r="E56" s="70">
        <f>SUM(E57:E63)</f>
        <v>2533270998</v>
      </c>
      <c r="F56" s="70">
        <f>SUM(F57:F63)</f>
        <v>1177939214.8699999</v>
      </c>
      <c r="G56" s="55"/>
      <c r="H56" s="45">
        <f t="shared" si="2"/>
        <v>19.60857128423719</v>
      </c>
      <c r="I56" s="45">
        <f t="shared" si="3"/>
        <v>46.49874473753399</v>
      </c>
      <c r="J56" s="59"/>
      <c r="K56" s="47"/>
      <c r="L56" s="48"/>
      <c r="M56" s="49"/>
      <c r="N56" s="49"/>
      <c r="O56" s="50"/>
      <c r="P56" s="50"/>
    </row>
    <row r="57" spans="1:16" s="60" customFormat="1" ht="12.75">
      <c r="A57" s="57"/>
      <c r="B57" s="58" t="s">
        <v>50</v>
      </c>
      <c r="C57" s="54">
        <v>10045513</v>
      </c>
      <c r="D57" s="54">
        <v>10045513</v>
      </c>
      <c r="E57" s="54">
        <v>6379854.5499999998</v>
      </c>
      <c r="F57" s="54">
        <v>6186576.8099999987</v>
      </c>
      <c r="G57" s="55"/>
      <c r="H57" s="56">
        <f t="shared" si="2"/>
        <v>61.585474131584903</v>
      </c>
      <c r="I57" s="56">
        <f t="shared" si="3"/>
        <v>96.970499272589194</v>
      </c>
      <c r="J57" s="59"/>
      <c r="K57" s="47"/>
      <c r="L57" s="48"/>
      <c r="M57" s="49"/>
      <c r="N57" s="49"/>
      <c r="O57" s="50"/>
      <c r="P57" s="50"/>
    </row>
    <row r="58" spans="1:16" s="60" customFormat="1" ht="12.75">
      <c r="A58" s="57"/>
      <c r="B58" s="58" t="s">
        <v>49</v>
      </c>
      <c r="C58" s="54">
        <v>176147112</v>
      </c>
      <c r="D58" s="54">
        <v>171270793.87000003</v>
      </c>
      <c r="E58" s="54">
        <v>58330589.420000009</v>
      </c>
      <c r="F58" s="54">
        <v>56332027.840000011</v>
      </c>
      <c r="G58" s="55"/>
      <c r="H58" s="56">
        <f t="shared" si="2"/>
        <v>32.890621084385117</v>
      </c>
      <c r="I58" s="56">
        <f t="shared" si="3"/>
        <v>96.573733267789081</v>
      </c>
      <c r="J58" s="59"/>
      <c r="K58" s="47"/>
      <c r="L58" s="48"/>
      <c r="M58" s="49"/>
      <c r="N58" s="49"/>
      <c r="O58" s="50"/>
      <c r="P58" s="50"/>
    </row>
    <row r="59" spans="1:16" s="60" customFormat="1" ht="25.5">
      <c r="A59" s="57"/>
      <c r="B59" s="58" t="s">
        <v>48</v>
      </c>
      <c r="C59" s="54">
        <v>991554321</v>
      </c>
      <c r="D59" s="54">
        <v>1002658757.6299992</v>
      </c>
      <c r="E59" s="54">
        <v>415218411.60000002</v>
      </c>
      <c r="F59" s="54">
        <v>387951706.68999988</v>
      </c>
      <c r="G59" s="55"/>
      <c r="H59" s="56">
        <f t="shared" si="2"/>
        <v>38.692297228521461</v>
      </c>
      <c r="I59" s="56">
        <f t="shared" si="3"/>
        <v>93.433165739223654</v>
      </c>
      <c r="J59" s="59"/>
      <c r="K59" s="47"/>
      <c r="L59" s="48"/>
      <c r="M59" s="49"/>
      <c r="N59" s="49"/>
      <c r="O59" s="50"/>
      <c r="P59" s="50"/>
    </row>
    <row r="60" spans="1:16" s="60" customFormat="1" ht="12.75">
      <c r="A60" s="57"/>
      <c r="B60" s="58" t="s">
        <v>47</v>
      </c>
      <c r="C60" s="54">
        <v>310689647</v>
      </c>
      <c r="D60" s="54">
        <v>311153828.5</v>
      </c>
      <c r="E60" s="54">
        <v>105317708.34000002</v>
      </c>
      <c r="F60" s="54">
        <v>25141689.82</v>
      </c>
      <c r="G60" s="55"/>
      <c r="H60" s="56">
        <f t="shared" si="2"/>
        <v>8.0801479902086442</v>
      </c>
      <c r="I60" s="56">
        <f t="shared" si="3"/>
        <v>23.872234039535307</v>
      </c>
      <c r="J60" s="59"/>
      <c r="K60" s="47"/>
      <c r="L60" s="48"/>
      <c r="M60" s="49"/>
      <c r="N60" s="49"/>
      <c r="O60" s="50"/>
      <c r="P60" s="50"/>
    </row>
    <row r="61" spans="1:16" s="60" customFormat="1" ht="12.75">
      <c r="A61" s="57"/>
      <c r="B61" s="58" t="s">
        <v>46</v>
      </c>
      <c r="C61" s="54">
        <v>2362117433</v>
      </c>
      <c r="D61" s="54">
        <v>2362117433</v>
      </c>
      <c r="E61" s="54">
        <v>957706946.40999985</v>
      </c>
      <c r="F61" s="54">
        <v>328940302.85000002</v>
      </c>
      <c r="G61" s="55"/>
      <c r="H61" s="56">
        <f t="shared" si="2"/>
        <v>13.9256540870718</v>
      </c>
      <c r="I61" s="56">
        <f t="shared" si="3"/>
        <v>34.346655214629592</v>
      </c>
      <c r="J61" s="59"/>
      <c r="K61" s="47"/>
      <c r="L61" s="48"/>
      <c r="M61" s="49"/>
      <c r="N61" s="49"/>
      <c r="O61" s="50"/>
      <c r="P61" s="50"/>
    </row>
    <row r="62" spans="1:16" s="60" customFormat="1" ht="25.5">
      <c r="A62" s="57"/>
      <c r="B62" s="58" t="s">
        <v>45</v>
      </c>
      <c r="C62" s="54">
        <v>806942011</v>
      </c>
      <c r="D62" s="54">
        <v>806942011</v>
      </c>
      <c r="E62" s="54">
        <v>444919955.13000011</v>
      </c>
      <c r="F62" s="54">
        <v>30746947.040000007</v>
      </c>
      <c r="G62" s="55"/>
      <c r="H62" s="56">
        <f t="shared" si="2"/>
        <v>3.8103044110811584</v>
      </c>
      <c r="I62" s="56">
        <f t="shared" si="3"/>
        <v>6.9106693654628568</v>
      </c>
      <c r="J62" s="59"/>
      <c r="K62" s="47"/>
      <c r="L62" s="48"/>
      <c r="M62" s="49"/>
      <c r="N62" s="49"/>
      <c r="O62" s="50"/>
      <c r="P62" s="50"/>
    </row>
    <row r="63" spans="1:16" s="60" customFormat="1" ht="12.75">
      <c r="A63" s="57"/>
      <c r="B63" s="58" t="s">
        <v>44</v>
      </c>
      <c r="C63" s="54">
        <v>1343078576</v>
      </c>
      <c r="D63" s="54">
        <v>1343078576.0000005</v>
      </c>
      <c r="E63" s="54">
        <v>545397532.54999995</v>
      </c>
      <c r="F63" s="54">
        <v>342639963.81999999</v>
      </c>
      <c r="G63" s="55"/>
      <c r="H63" s="56">
        <f t="shared" si="2"/>
        <v>25.51153521043134</v>
      </c>
      <c r="I63" s="56">
        <f t="shared" si="3"/>
        <v>62.823893283490072</v>
      </c>
      <c r="J63" s="59"/>
      <c r="K63" s="47"/>
      <c r="L63" s="48"/>
      <c r="M63" s="49"/>
      <c r="N63" s="49"/>
      <c r="O63" s="50"/>
      <c r="P63" s="50"/>
    </row>
    <row r="64" spans="1:16" s="60" customFormat="1" ht="12.75">
      <c r="A64" s="63" t="s">
        <v>43</v>
      </c>
      <c r="B64" s="58"/>
      <c r="C64" s="70">
        <f>SUM(C65)</f>
        <v>66564987</v>
      </c>
      <c r="D64" s="70">
        <f>SUM(D65)</f>
        <v>65871448.009999998</v>
      </c>
      <c r="E64" s="70">
        <f>SUM(E65)</f>
        <v>23947294.31000001</v>
      </c>
      <c r="F64" s="70">
        <f>SUM(F65)</f>
        <v>20585318.670000006</v>
      </c>
      <c r="G64" s="55"/>
      <c r="H64" s="45">
        <f t="shared" si="2"/>
        <v>31.250745644569605</v>
      </c>
      <c r="I64" s="45">
        <f t="shared" si="3"/>
        <v>85.960937396605601</v>
      </c>
      <c r="J64" s="59"/>
      <c r="K64" s="47"/>
      <c r="L64" s="48"/>
      <c r="M64" s="49"/>
      <c r="N64" s="49"/>
      <c r="O64" s="50"/>
      <c r="P64" s="50"/>
    </row>
    <row r="65" spans="1:16" s="60" customFormat="1" ht="12.75">
      <c r="A65" s="57"/>
      <c r="B65" s="58" t="s">
        <v>42</v>
      </c>
      <c r="C65" s="54">
        <v>66564987</v>
      </c>
      <c r="D65" s="54">
        <v>65871448.009999998</v>
      </c>
      <c r="E65" s="54">
        <v>23947294.31000001</v>
      </c>
      <c r="F65" s="54">
        <v>20585318.670000006</v>
      </c>
      <c r="G65" s="55"/>
      <c r="H65" s="56">
        <f t="shared" si="2"/>
        <v>31.250745644569605</v>
      </c>
      <c r="I65" s="56">
        <f t="shared" si="3"/>
        <v>85.960937396605601</v>
      </c>
      <c r="J65" s="59"/>
      <c r="K65" s="47"/>
      <c r="L65" s="48"/>
      <c r="M65" s="49"/>
      <c r="N65" s="49"/>
      <c r="O65" s="50"/>
      <c r="P65" s="50"/>
    </row>
    <row r="66" spans="1:16" s="60" customFormat="1" ht="12.75">
      <c r="A66" s="63" t="s">
        <v>150</v>
      </c>
      <c r="B66" s="58"/>
      <c r="C66" s="70">
        <f>SUM(C67)</f>
        <v>27999667</v>
      </c>
      <c r="D66" s="70">
        <f>SUM(D67)</f>
        <v>27999667</v>
      </c>
      <c r="E66" s="70">
        <f>SUM(E67)</f>
        <v>14417039</v>
      </c>
      <c r="F66" s="70">
        <f>SUM(F67)</f>
        <v>12361080.02</v>
      </c>
      <c r="G66" s="55"/>
      <c r="H66" s="45">
        <f t="shared" si="2"/>
        <v>44.147239393954216</v>
      </c>
      <c r="I66" s="45">
        <f t="shared" si="3"/>
        <v>85.739381158641521</v>
      </c>
      <c r="J66" s="59"/>
      <c r="K66" s="47"/>
      <c r="L66" s="48"/>
      <c r="M66" s="49"/>
      <c r="N66" s="49"/>
      <c r="O66" s="50"/>
      <c r="P66" s="50"/>
    </row>
    <row r="67" spans="1:16" s="60" customFormat="1" ht="12.75">
      <c r="A67" s="57"/>
      <c r="B67" s="58" t="s">
        <v>40</v>
      </c>
      <c r="C67" s="54">
        <v>27999667</v>
      </c>
      <c r="D67" s="54">
        <v>27999667</v>
      </c>
      <c r="E67" s="54">
        <v>14417039</v>
      </c>
      <c r="F67" s="54">
        <v>12361080.02</v>
      </c>
      <c r="G67" s="55"/>
      <c r="H67" s="56">
        <f t="shared" si="2"/>
        <v>44.147239393954216</v>
      </c>
      <c r="I67" s="56">
        <f t="shared" si="3"/>
        <v>85.739381158641521</v>
      </c>
      <c r="J67" s="59"/>
      <c r="K67" s="47"/>
      <c r="L67" s="48"/>
      <c r="M67" s="49"/>
      <c r="N67" s="49"/>
      <c r="O67" s="50"/>
      <c r="P67" s="50"/>
    </row>
    <row r="68" spans="1:16" s="5" customFormat="1" ht="5.25" customHeight="1" thickBot="1">
      <c r="A68" s="27"/>
      <c r="B68" s="31"/>
      <c r="C68" s="32"/>
      <c r="D68" s="32"/>
      <c r="E68" s="32"/>
      <c r="F68" s="32"/>
      <c r="G68" s="33"/>
      <c r="H68" s="28"/>
      <c r="I68" s="28"/>
      <c r="J68" s="18"/>
      <c r="K68" s="47"/>
      <c r="L68" s="15"/>
      <c r="M68" s="16"/>
      <c r="N68" s="16"/>
      <c r="O68" s="17"/>
      <c r="P68" s="17"/>
    </row>
    <row r="69" spans="1:16" s="62" customFormat="1" ht="9.75" customHeight="1">
      <c r="A69" s="174" t="s">
        <v>13</v>
      </c>
      <c r="B69" s="174"/>
      <c r="C69" s="174"/>
      <c r="D69" s="174"/>
      <c r="E69" s="174"/>
      <c r="F69" s="174"/>
      <c r="G69" s="174"/>
      <c r="H69" s="174"/>
      <c r="I69" s="174"/>
    </row>
    <row r="70" spans="1:16" s="62" customFormat="1" ht="12" customHeight="1">
      <c r="A70" s="175" t="s">
        <v>12</v>
      </c>
      <c r="B70" s="175"/>
      <c r="C70" s="175"/>
      <c r="D70" s="175"/>
      <c r="E70" s="175"/>
      <c r="F70" s="175"/>
      <c r="G70" s="175"/>
      <c r="H70" s="175"/>
      <c r="I70" s="175"/>
    </row>
    <row r="71" spans="1:16" s="62" customFormat="1" ht="23.25" customHeight="1">
      <c r="A71" s="169" t="s">
        <v>18</v>
      </c>
      <c r="B71" s="169"/>
      <c r="C71" s="169"/>
      <c r="D71" s="169"/>
      <c r="E71" s="169"/>
      <c r="F71" s="169"/>
      <c r="G71" s="169"/>
      <c r="H71" s="169"/>
      <c r="I71" s="169"/>
    </row>
    <row r="72" spans="1:16" s="62" customFormat="1" ht="19.5" customHeight="1">
      <c r="A72" s="175" t="s">
        <v>39</v>
      </c>
      <c r="B72" s="175"/>
      <c r="C72" s="175"/>
      <c r="D72" s="175"/>
      <c r="E72" s="175"/>
      <c r="F72" s="175"/>
      <c r="G72" s="175"/>
      <c r="H72" s="175"/>
      <c r="I72" s="175"/>
    </row>
    <row r="73" spans="1:16" s="62" customFormat="1" ht="25.5" customHeight="1">
      <c r="A73" s="175" t="s">
        <v>38</v>
      </c>
      <c r="B73" s="175"/>
      <c r="C73" s="175"/>
      <c r="D73" s="175"/>
      <c r="E73" s="175"/>
      <c r="F73" s="175"/>
      <c r="G73" s="175"/>
      <c r="H73" s="175"/>
      <c r="I73" s="175"/>
    </row>
    <row r="74" spans="1:16" ht="14.25" customHeight="1">
      <c r="A74" s="166" t="s">
        <v>11</v>
      </c>
      <c r="B74" s="166"/>
      <c r="C74" s="166"/>
      <c r="D74" s="166"/>
      <c r="E74" s="166"/>
      <c r="F74" s="166"/>
      <c r="G74" s="166"/>
      <c r="H74" s="166"/>
      <c r="I74" s="166"/>
    </row>
    <row r="75" spans="1:16">
      <c r="J75" s="19"/>
    </row>
    <row r="76" spans="1:16">
      <c r="C76" s="19"/>
      <c r="D76" s="19"/>
      <c r="E76" s="19"/>
      <c r="F76" s="19"/>
      <c r="G76" s="29"/>
      <c r="H76" s="19"/>
      <c r="I76" s="19"/>
      <c r="J76" s="19"/>
    </row>
    <row r="77" spans="1:16">
      <c r="G77" s="3"/>
    </row>
    <row r="78" spans="1:16">
      <c r="G78" s="3"/>
    </row>
    <row r="79" spans="1:16">
      <c r="G79" s="3"/>
    </row>
    <row r="80" spans="1:16">
      <c r="G80" s="3"/>
    </row>
    <row r="81" spans="7:7">
      <c r="G81" s="3"/>
    </row>
    <row r="82" spans="7:7">
      <c r="G82" s="3"/>
    </row>
    <row r="83" spans="7:7">
      <c r="G83" s="3"/>
    </row>
    <row r="84" spans="7:7">
      <c r="G84" s="3"/>
    </row>
    <row r="85" spans="7:7">
      <c r="G85" s="3"/>
    </row>
    <row r="86" spans="7:7">
      <c r="G86" s="3"/>
    </row>
    <row r="87" spans="7:7">
      <c r="G87" s="3"/>
    </row>
    <row r="88" spans="7:7">
      <c r="G88" s="3"/>
    </row>
    <row r="89" spans="7:7">
      <c r="G89" s="3"/>
    </row>
    <row r="90" spans="7:7">
      <c r="G90" s="3"/>
    </row>
    <row r="91" spans="7:7">
      <c r="G91" s="3"/>
    </row>
    <row r="92" spans="7:7">
      <c r="G92" s="3"/>
    </row>
  </sheetData>
  <mergeCells count="15">
    <mergeCell ref="A74:I74"/>
    <mergeCell ref="A1:C1"/>
    <mergeCell ref="C6:C7"/>
    <mergeCell ref="A71:I71"/>
    <mergeCell ref="A3:I3"/>
    <mergeCell ref="A5:A8"/>
    <mergeCell ref="B5:B8"/>
    <mergeCell ref="E5:F5"/>
    <mergeCell ref="H5:I6"/>
    <mergeCell ref="D6:D7"/>
    <mergeCell ref="E6:E7"/>
    <mergeCell ref="A69:I69"/>
    <mergeCell ref="A70:I70"/>
    <mergeCell ref="A72:I72"/>
    <mergeCell ref="A73:I73"/>
  </mergeCells>
  <pageMargins left="0" right="0" top="0" bottom="0.39370078740157483" header="0.31496062992125984" footer="0.31496062992125984"/>
  <pageSetup scale="93" fitToHeight="100" orientation="landscape"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6"/>
  <sheetViews>
    <sheetView showGridLines="0" zoomScale="130" zoomScaleNormal="130" workbookViewId="0">
      <selection sqref="A1:C1"/>
    </sheetView>
  </sheetViews>
  <sheetFormatPr baseColWidth="10" defaultColWidth="11.42578125"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7.140625" style="3" customWidth="1"/>
    <col min="11" max="11" width="21.140625" style="3" bestFit="1" customWidth="1"/>
    <col min="12" max="12" width="15.28515625" style="3" bestFit="1" customWidth="1"/>
    <col min="13" max="14" width="11.5703125" style="3" bestFit="1" customWidth="1"/>
    <col min="15" max="16384" width="11.42578125" style="3"/>
  </cols>
  <sheetData>
    <row r="1" spans="1:16" s="1" customFormat="1" ht="53.25" customHeight="1">
      <c r="A1" s="167" t="s">
        <v>14</v>
      </c>
      <c r="B1" s="167"/>
      <c r="C1" s="167"/>
      <c r="D1" s="23" t="s">
        <v>35</v>
      </c>
      <c r="G1" s="21"/>
      <c r="H1" s="22"/>
      <c r="J1" s="20"/>
    </row>
    <row r="2" spans="1:16" s="2" customFormat="1" ht="12" customHeight="1">
      <c r="B2" s="26"/>
      <c r="C2" s="6"/>
      <c r="D2" s="6"/>
      <c r="E2" s="6"/>
      <c r="F2" s="6"/>
      <c r="G2" s="5"/>
      <c r="J2" s="3"/>
    </row>
    <row r="3" spans="1:16" ht="60" customHeight="1" thickBot="1">
      <c r="A3" s="170" t="s">
        <v>36</v>
      </c>
      <c r="B3" s="170"/>
      <c r="C3" s="170"/>
      <c r="D3" s="170"/>
      <c r="E3" s="170"/>
      <c r="F3" s="170"/>
      <c r="G3" s="170"/>
      <c r="H3" s="170"/>
      <c r="I3" s="170"/>
    </row>
    <row r="4" spans="1:16" ht="5.25" customHeight="1">
      <c r="A4" s="7"/>
      <c r="B4" s="7"/>
      <c r="C4" s="7"/>
      <c r="D4" s="7"/>
      <c r="E4" s="7"/>
      <c r="F4" s="7"/>
      <c r="G4" s="7"/>
      <c r="H4" s="7"/>
      <c r="I4" s="7"/>
    </row>
    <row r="5" spans="1:16" s="40" customFormat="1" ht="18" customHeight="1">
      <c r="A5" s="171" t="s">
        <v>0</v>
      </c>
      <c r="B5" s="179" t="s">
        <v>33</v>
      </c>
      <c r="C5" s="34"/>
      <c r="D5" s="38"/>
      <c r="E5" s="172" t="s">
        <v>1</v>
      </c>
      <c r="F5" s="172"/>
      <c r="G5" s="38"/>
      <c r="H5" s="171" t="s">
        <v>2</v>
      </c>
      <c r="I5" s="171"/>
      <c r="J5" s="39"/>
    </row>
    <row r="6" spans="1:16" s="40" customFormat="1" ht="18" customHeight="1">
      <c r="A6" s="171"/>
      <c r="B6" s="168"/>
      <c r="C6" s="168" t="s">
        <v>3</v>
      </c>
      <c r="D6" s="168" t="s">
        <v>15</v>
      </c>
      <c r="E6" s="168" t="s">
        <v>16</v>
      </c>
      <c r="F6" s="36" t="s">
        <v>19</v>
      </c>
      <c r="G6" s="37"/>
      <c r="H6" s="173"/>
      <c r="I6" s="173"/>
      <c r="J6" s="39"/>
    </row>
    <row r="7" spans="1:16" s="40" customFormat="1" ht="24" customHeight="1">
      <c r="A7" s="171"/>
      <c r="B7" s="168"/>
      <c r="C7" s="168"/>
      <c r="D7" s="168"/>
      <c r="E7" s="168"/>
      <c r="F7" s="38" t="s">
        <v>37</v>
      </c>
      <c r="G7" s="38"/>
      <c r="H7" s="37" t="s">
        <v>15</v>
      </c>
      <c r="I7" s="37" t="s">
        <v>4</v>
      </c>
      <c r="J7" s="39"/>
    </row>
    <row r="8" spans="1:16" s="40" customFormat="1" ht="13.5" customHeight="1">
      <c r="A8" s="171"/>
      <c r="B8" s="168"/>
      <c r="C8" s="37" t="s">
        <v>5</v>
      </c>
      <c r="D8" s="37" t="s">
        <v>6</v>
      </c>
      <c r="E8" s="37" t="s">
        <v>7</v>
      </c>
      <c r="F8" s="38" t="s">
        <v>8</v>
      </c>
      <c r="G8" s="38"/>
      <c r="H8" s="38" t="s">
        <v>9</v>
      </c>
      <c r="I8" s="38" t="s">
        <v>10</v>
      </c>
      <c r="J8" s="39"/>
    </row>
    <row r="9" spans="1:16" ht="5.25" customHeight="1" thickBot="1">
      <c r="A9" s="8"/>
      <c r="B9" s="24"/>
      <c r="C9" s="9"/>
      <c r="D9" s="9"/>
      <c r="E9" s="9"/>
      <c r="F9" s="10"/>
      <c r="G9" s="10"/>
      <c r="H9" s="10"/>
      <c r="I9" s="10"/>
      <c r="J9" s="4"/>
    </row>
    <row r="10" spans="1:16" ht="5.25" customHeight="1" thickBot="1">
      <c r="A10" s="11"/>
      <c r="B10" s="25"/>
      <c r="C10" s="12"/>
      <c r="D10" s="12"/>
      <c r="E10" s="12"/>
      <c r="F10" s="13"/>
      <c r="G10" s="13"/>
      <c r="H10" s="13"/>
      <c r="I10" s="13"/>
      <c r="J10" s="4"/>
    </row>
    <row r="11" spans="1:16" s="35" customFormat="1" ht="12.75">
      <c r="A11" s="41" t="s">
        <v>17</v>
      </c>
      <c r="B11" s="42"/>
      <c r="C11" s="43">
        <f>C12+C14+C16+C18+C20+C24+C26</f>
        <v>29385193118.75</v>
      </c>
      <c r="D11" s="43">
        <f t="shared" ref="D11:F11" si="0">D12+D14+D16+D18+D20+D24+D26</f>
        <v>29260928732.826</v>
      </c>
      <c r="E11" s="43">
        <f t="shared" si="0"/>
        <v>15098048195.09</v>
      </c>
      <c r="F11" s="43">
        <f t="shared" si="0"/>
        <v>2178496354.6444998</v>
      </c>
      <c r="G11" s="44"/>
      <c r="H11" s="45">
        <f t="shared" ref="H11:H13" si="1">IFERROR(+F11/D11*100,"n.a")</f>
        <v>7.4450690698705717</v>
      </c>
      <c r="I11" s="45">
        <f t="shared" ref="I11:I13" si="2">IFERROR(+F11/E11*100,"n.a.")</f>
        <v>14.42899324796806</v>
      </c>
      <c r="J11" s="46"/>
      <c r="K11" s="47"/>
      <c r="L11" s="48"/>
      <c r="M11" s="49"/>
      <c r="N11" s="49"/>
      <c r="O11" s="50"/>
      <c r="P11" s="50"/>
    </row>
    <row r="12" spans="1:16" s="35" customFormat="1" ht="12.75">
      <c r="A12" s="41" t="s">
        <v>20</v>
      </c>
      <c r="B12" s="51"/>
      <c r="C12" s="43">
        <f>+C13</f>
        <v>973164</v>
      </c>
      <c r="D12" s="43">
        <f>+D13</f>
        <v>973164</v>
      </c>
      <c r="E12" s="43">
        <f>+E13</f>
        <v>324387</v>
      </c>
      <c r="F12" s="43">
        <f>+F13</f>
        <v>324387</v>
      </c>
      <c r="G12" s="44"/>
      <c r="H12" s="45">
        <f t="shared" si="1"/>
        <v>33.333230575730298</v>
      </c>
      <c r="I12" s="45">
        <f t="shared" si="2"/>
        <v>100</v>
      </c>
      <c r="J12" s="46"/>
      <c r="K12" s="47"/>
      <c r="L12" s="48"/>
      <c r="M12" s="49"/>
      <c r="N12" s="49"/>
      <c r="O12" s="50"/>
      <c r="P12" s="50"/>
    </row>
    <row r="13" spans="1:16" s="35" customFormat="1" ht="12.75">
      <c r="A13" s="52"/>
      <c r="B13" s="53" t="s">
        <v>21</v>
      </c>
      <c r="C13" s="54">
        <v>973164</v>
      </c>
      <c r="D13" s="54">
        <v>973164</v>
      </c>
      <c r="E13" s="54">
        <v>324387</v>
      </c>
      <c r="F13" s="54">
        <v>324387</v>
      </c>
      <c r="G13" s="55"/>
      <c r="H13" s="56">
        <f t="shared" si="1"/>
        <v>33.333230575730298</v>
      </c>
      <c r="I13" s="56">
        <f t="shared" si="2"/>
        <v>100</v>
      </c>
      <c r="J13" s="46"/>
      <c r="K13" s="47"/>
      <c r="L13" s="48"/>
      <c r="M13" s="49"/>
      <c r="N13" s="49"/>
      <c r="O13" s="50"/>
      <c r="P13" s="50"/>
    </row>
    <row r="14" spans="1:16" s="35" customFormat="1" ht="12.75">
      <c r="A14" s="41" t="s">
        <v>32</v>
      </c>
      <c r="B14" s="51"/>
      <c r="C14" s="43">
        <f>+C15</f>
        <v>147929490</v>
      </c>
      <c r="D14" s="43">
        <f>+D15</f>
        <v>104082943.16000001</v>
      </c>
      <c r="E14" s="43">
        <f>+E15</f>
        <v>100440040.15000001</v>
      </c>
      <c r="F14" s="43">
        <f>+F15</f>
        <v>98878796</v>
      </c>
      <c r="G14" s="44"/>
      <c r="H14" s="45">
        <f t="shared" ref="H14:H15" si="3">IFERROR(+F14/D14*100,"n.a")</f>
        <v>94.999999998078437</v>
      </c>
      <c r="I14" s="45">
        <f t="shared" ref="I14:I15" si="4">IFERROR(+F14/E14*100,"n.a.")</f>
        <v>98.445595852342947</v>
      </c>
      <c r="J14" s="46"/>
      <c r="K14" s="47"/>
      <c r="L14" s="48"/>
      <c r="M14" s="49"/>
      <c r="N14" s="49"/>
      <c r="O14" s="50"/>
      <c r="P14" s="50"/>
    </row>
    <row r="15" spans="1:16" s="35" customFormat="1" ht="12.75">
      <c r="A15" s="52"/>
      <c r="B15" s="53" t="s">
        <v>22</v>
      </c>
      <c r="C15" s="54">
        <v>147929490</v>
      </c>
      <c r="D15" s="54">
        <v>104082943.16000001</v>
      </c>
      <c r="E15" s="54">
        <v>100440040.15000001</v>
      </c>
      <c r="F15" s="54">
        <v>98878796</v>
      </c>
      <c r="G15" s="55"/>
      <c r="H15" s="56">
        <f t="shared" si="3"/>
        <v>94.999999998078437</v>
      </c>
      <c r="I15" s="56">
        <f t="shared" si="4"/>
        <v>98.445595852342947</v>
      </c>
      <c r="J15" s="46"/>
      <c r="K15" s="47"/>
      <c r="L15" s="48"/>
      <c r="M15" s="49"/>
      <c r="N15" s="49"/>
      <c r="O15" s="50"/>
      <c r="P15" s="50"/>
    </row>
    <row r="16" spans="1:16" s="35" customFormat="1" ht="12.75">
      <c r="A16" s="41" t="s">
        <v>23</v>
      </c>
      <c r="B16" s="61"/>
      <c r="C16" s="43">
        <f>+C17</f>
        <v>33000000</v>
      </c>
      <c r="D16" s="43">
        <f>+D17</f>
        <v>33000000</v>
      </c>
      <c r="E16" s="43">
        <f>+E17</f>
        <v>12688708.949999999</v>
      </c>
      <c r="F16" s="43">
        <f>+F17</f>
        <v>3632155.06</v>
      </c>
      <c r="G16" s="44"/>
      <c r="H16" s="45">
        <f t="shared" ref="H16:H17" si="5">IFERROR(+F16/D16*100,"n.a")</f>
        <v>11.006530484848485</v>
      </c>
      <c r="I16" s="45">
        <f t="shared" ref="I16:I17" si="6">IFERROR(+F16/E16*100,"n.a.")</f>
        <v>28.625095542127639</v>
      </c>
      <c r="J16" s="46"/>
      <c r="K16" s="47"/>
      <c r="L16" s="48"/>
      <c r="M16" s="49"/>
      <c r="N16" s="49"/>
      <c r="O16" s="50"/>
      <c r="P16" s="50"/>
    </row>
    <row r="17" spans="1:16" s="60" customFormat="1" ht="12.75">
      <c r="A17" s="57"/>
      <c r="B17" s="58" t="s">
        <v>24</v>
      </c>
      <c r="C17" s="54">
        <v>33000000</v>
      </c>
      <c r="D17" s="54">
        <v>33000000</v>
      </c>
      <c r="E17" s="54">
        <v>12688708.949999999</v>
      </c>
      <c r="F17" s="54">
        <v>3632155.06</v>
      </c>
      <c r="G17" s="55"/>
      <c r="H17" s="56">
        <f t="shared" si="5"/>
        <v>11.006530484848485</v>
      </c>
      <c r="I17" s="56">
        <f t="shared" si="6"/>
        <v>28.625095542127639</v>
      </c>
      <c r="J17" s="59"/>
      <c r="K17" s="47"/>
      <c r="L17" s="48"/>
      <c r="M17" s="49"/>
      <c r="N17" s="49"/>
      <c r="O17" s="50"/>
      <c r="P17" s="50"/>
    </row>
    <row r="18" spans="1:16" s="60" customFormat="1" ht="12.75">
      <c r="A18" s="63" t="s">
        <v>25</v>
      </c>
      <c r="B18" s="58"/>
      <c r="C18" s="43">
        <f>+C19</f>
        <v>2390036.4</v>
      </c>
      <c r="D18" s="43">
        <f>+D19</f>
        <v>2327801.8160000001</v>
      </c>
      <c r="E18" s="43">
        <f>+E19</f>
        <v>1683997.3599999999</v>
      </c>
      <c r="F18" s="43">
        <f>+F19</f>
        <v>1469886.1160000002</v>
      </c>
      <c r="G18" s="44"/>
      <c r="H18" s="45">
        <f t="shared" ref="H18:H21" si="7">IFERROR(+F18/D18*100,"n.a")</f>
        <v>63.144813527372904</v>
      </c>
      <c r="I18" s="45">
        <f t="shared" ref="I18:I21" si="8">IFERROR(+F18/E18*100,"n.a.")</f>
        <v>87.285535649533344</v>
      </c>
      <c r="J18" s="59"/>
      <c r="K18" s="47"/>
      <c r="L18" s="48"/>
      <c r="M18" s="49"/>
      <c r="N18" s="49"/>
      <c r="O18" s="50"/>
      <c r="P18" s="50"/>
    </row>
    <row r="19" spans="1:16" s="60" customFormat="1" ht="12.75">
      <c r="A19" s="57"/>
      <c r="B19" s="58" t="s">
        <v>26</v>
      </c>
      <c r="C19" s="54">
        <v>2390036.4</v>
      </c>
      <c r="D19" s="54">
        <v>2327801.8160000001</v>
      </c>
      <c r="E19" s="54">
        <v>1683997.3599999999</v>
      </c>
      <c r="F19" s="54">
        <v>1469886.1160000002</v>
      </c>
      <c r="G19" s="55"/>
      <c r="H19" s="56">
        <f t="shared" si="7"/>
        <v>63.144813527372904</v>
      </c>
      <c r="I19" s="56">
        <f t="shared" si="8"/>
        <v>87.285535649533344</v>
      </c>
      <c r="J19" s="59"/>
      <c r="K19" s="47"/>
      <c r="L19" s="48"/>
      <c r="M19" s="49"/>
      <c r="N19" s="49"/>
      <c r="O19" s="50"/>
      <c r="P19" s="50"/>
    </row>
    <row r="20" spans="1:16" s="60" customFormat="1" ht="12.75">
      <c r="A20" s="63" t="s">
        <v>27</v>
      </c>
      <c r="B20" s="58"/>
      <c r="C20" s="43">
        <f>SUM(C21:C23)</f>
        <v>564604346.35000002</v>
      </c>
      <c r="D20" s="43">
        <f t="shared" ref="D20:F20" si="9">SUM(D21:D23)</f>
        <v>602522221.8499999</v>
      </c>
      <c r="E20" s="43">
        <f t="shared" si="9"/>
        <v>557312098.95000005</v>
      </c>
      <c r="F20" s="43">
        <f t="shared" si="9"/>
        <v>547706951.46850002</v>
      </c>
      <c r="G20" s="44"/>
      <c r="H20" s="45">
        <f t="shared" si="7"/>
        <v>90.902365357879475</v>
      </c>
      <c r="I20" s="45">
        <f t="shared" si="8"/>
        <v>98.276522706110896</v>
      </c>
      <c r="J20" s="59"/>
      <c r="K20" s="47"/>
      <c r="L20" s="48"/>
      <c r="M20" s="49"/>
      <c r="N20" s="49"/>
      <c r="O20" s="50"/>
      <c r="P20" s="50"/>
    </row>
    <row r="21" spans="1:16" s="60" customFormat="1" ht="12.75">
      <c r="A21" s="57"/>
      <c r="B21" s="58" t="s">
        <v>28</v>
      </c>
      <c r="C21" s="54">
        <v>483873924</v>
      </c>
      <c r="D21" s="54">
        <v>521855877</v>
      </c>
      <c r="E21" s="54">
        <v>521855877</v>
      </c>
      <c r="F21" s="54">
        <v>516732569</v>
      </c>
      <c r="G21" s="55"/>
      <c r="H21" s="56">
        <f t="shared" si="7"/>
        <v>99.018252313368123</v>
      </c>
      <c r="I21" s="56">
        <f t="shared" si="8"/>
        <v>99.018252313368123</v>
      </c>
      <c r="J21" s="59"/>
      <c r="K21" s="47"/>
      <c r="L21" s="48"/>
      <c r="M21" s="49"/>
      <c r="N21" s="49"/>
      <c r="O21" s="50"/>
      <c r="P21" s="50"/>
    </row>
    <row r="22" spans="1:16" s="60" customFormat="1" ht="12.75">
      <c r="A22" s="57"/>
      <c r="B22" s="58" t="s">
        <v>29</v>
      </c>
      <c r="C22" s="54">
        <v>80130422.350000009</v>
      </c>
      <c r="D22" s="54">
        <v>80066344.849999964</v>
      </c>
      <c r="E22" s="54">
        <v>35396221.950000003</v>
      </c>
      <c r="F22" s="54">
        <v>30914382.468500007</v>
      </c>
      <c r="G22" s="55"/>
      <c r="H22" s="56">
        <f t="shared" ref="H22:H23" si="10">IFERROR(+F22/D22*100,"n.a")</f>
        <v>38.61095760823909</v>
      </c>
      <c r="I22" s="56">
        <f t="shared" ref="I22:I23" si="11">IFERROR(+F22/E22*100,"n.a.")</f>
        <v>87.338085155441306</v>
      </c>
      <c r="J22" s="59"/>
      <c r="K22" s="47"/>
      <c r="L22" s="48"/>
      <c r="M22" s="49"/>
      <c r="N22" s="49"/>
      <c r="O22" s="50"/>
      <c r="P22" s="50"/>
    </row>
    <row r="23" spans="1:16" s="60" customFormat="1" ht="12.75">
      <c r="A23" s="57"/>
      <c r="B23" s="58" t="s">
        <v>30</v>
      </c>
      <c r="C23" s="54">
        <v>600000</v>
      </c>
      <c r="D23" s="54">
        <v>600000</v>
      </c>
      <c r="E23" s="54">
        <v>60000</v>
      </c>
      <c r="F23" s="54">
        <v>60000</v>
      </c>
      <c r="G23" s="55"/>
      <c r="H23" s="56">
        <f t="shared" si="10"/>
        <v>10</v>
      </c>
      <c r="I23" s="56">
        <f t="shared" si="11"/>
        <v>100</v>
      </c>
      <c r="J23" s="59"/>
      <c r="K23" s="47"/>
      <c r="L23" s="48"/>
      <c r="M23" s="49"/>
      <c r="N23" s="49"/>
      <c r="O23" s="50"/>
      <c r="P23" s="50"/>
    </row>
    <row r="24" spans="1:16" s="60" customFormat="1" ht="12.75">
      <c r="A24" s="63" t="s">
        <v>618</v>
      </c>
      <c r="B24" s="58"/>
      <c r="C24" s="43">
        <f>+C25</f>
        <v>149738929</v>
      </c>
      <c r="D24" s="43">
        <f>+D25</f>
        <v>31465449</v>
      </c>
      <c r="E24" s="43">
        <f>+E25</f>
        <v>21876595</v>
      </c>
      <c r="F24" s="43">
        <f>+F25</f>
        <v>18840954</v>
      </c>
      <c r="G24" s="44"/>
      <c r="H24" s="45">
        <f t="shared" ref="H24:H25" si="12">IFERROR(+F24/D24*100,"n.a")</f>
        <v>59.878230245498798</v>
      </c>
      <c r="I24" s="45">
        <f t="shared" ref="I24:I25" si="13">IFERROR(+F24/E24*100,"n.a.")</f>
        <v>86.123795773519589</v>
      </c>
      <c r="J24" s="59"/>
      <c r="K24" s="47"/>
      <c r="L24" s="48"/>
      <c r="M24" s="49"/>
      <c r="N24" s="49"/>
      <c r="O24" s="50"/>
      <c r="P24" s="50"/>
    </row>
    <row r="25" spans="1:16" s="60" customFormat="1" ht="12.75">
      <c r="A25" s="57"/>
      <c r="B25" s="58" t="s">
        <v>31</v>
      </c>
      <c r="C25" s="54">
        <v>149738929</v>
      </c>
      <c r="D25" s="54">
        <v>31465449</v>
      </c>
      <c r="E25" s="54">
        <v>21876595</v>
      </c>
      <c r="F25" s="54">
        <v>18840954</v>
      </c>
      <c r="G25" s="55"/>
      <c r="H25" s="56">
        <f t="shared" si="12"/>
        <v>59.878230245498798</v>
      </c>
      <c r="I25" s="56">
        <f t="shared" si="13"/>
        <v>86.123795773519589</v>
      </c>
      <c r="J25" s="59"/>
      <c r="K25" s="47"/>
      <c r="L25" s="48"/>
      <c r="M25" s="49"/>
      <c r="N25" s="49"/>
      <c r="O25" s="50"/>
      <c r="P25" s="50"/>
    </row>
    <row r="26" spans="1:16" s="60" customFormat="1" ht="12.75">
      <c r="A26" s="63" t="s">
        <v>619</v>
      </c>
      <c r="B26" s="58"/>
      <c r="C26" s="43">
        <f>+C27</f>
        <v>28486557153</v>
      </c>
      <c r="D26" s="43">
        <f>+D27</f>
        <v>28486557153</v>
      </c>
      <c r="E26" s="43">
        <f>+E27</f>
        <v>14403722367.68</v>
      </c>
      <c r="F26" s="43">
        <f>+F27</f>
        <v>1507643225</v>
      </c>
      <c r="G26" s="44"/>
      <c r="H26" s="45">
        <f t="shared" ref="H26:H27" si="14">IFERROR(+F26/D26*100,"n.a")</f>
        <v>5.2924725754064168</v>
      </c>
      <c r="I26" s="45">
        <f t="shared" ref="I26:I27" si="15">IFERROR(+F26/E26*100,"n.a.")</f>
        <v>10.467038911989492</v>
      </c>
      <c r="J26" s="59"/>
      <c r="K26" s="47"/>
      <c r="L26" s="48"/>
      <c r="M26" s="49"/>
      <c r="N26" s="49"/>
      <c r="O26" s="50"/>
      <c r="P26" s="50"/>
    </row>
    <row r="27" spans="1:16" s="60" customFormat="1" ht="13.5">
      <c r="A27" s="57"/>
      <c r="B27" s="58" t="s">
        <v>620</v>
      </c>
      <c r="C27" s="54">
        <v>28486557153</v>
      </c>
      <c r="D27" s="54">
        <v>28486557153</v>
      </c>
      <c r="E27" s="54">
        <v>14403722367.68</v>
      </c>
      <c r="F27" s="54">
        <v>1507643225</v>
      </c>
      <c r="G27" s="55"/>
      <c r="H27" s="56">
        <f t="shared" si="14"/>
        <v>5.2924725754064168</v>
      </c>
      <c r="I27" s="56">
        <f t="shared" si="15"/>
        <v>10.467038911989492</v>
      </c>
      <c r="J27" s="59"/>
      <c r="K27" s="47"/>
      <c r="L27" s="48"/>
      <c r="M27" s="49"/>
      <c r="N27" s="49"/>
      <c r="O27" s="50"/>
      <c r="P27" s="50"/>
    </row>
    <row r="28" spans="1:16" s="5" customFormat="1" ht="5.25" customHeight="1" thickBot="1">
      <c r="A28" s="27"/>
      <c r="B28" s="31"/>
      <c r="C28" s="32"/>
      <c r="D28" s="32"/>
      <c r="E28" s="32"/>
      <c r="F28" s="32"/>
      <c r="G28" s="33"/>
      <c r="H28" s="28"/>
      <c r="I28" s="28"/>
      <c r="J28" s="18"/>
      <c r="K28" s="14"/>
      <c r="L28" s="15"/>
      <c r="M28" s="16"/>
      <c r="N28" s="16"/>
      <c r="O28" s="17"/>
      <c r="P28" s="17"/>
    </row>
    <row r="29" spans="1:16" s="62" customFormat="1" ht="12.75">
      <c r="A29" s="182" t="s">
        <v>13</v>
      </c>
      <c r="B29" s="182"/>
      <c r="C29" s="182"/>
      <c r="D29" s="182"/>
      <c r="E29" s="182"/>
      <c r="F29" s="182"/>
      <c r="G29" s="182"/>
      <c r="H29" s="182"/>
      <c r="I29" s="182"/>
    </row>
    <row r="30" spans="1:16" s="62" customFormat="1" ht="12.75">
      <c r="A30" s="183" t="s">
        <v>12</v>
      </c>
      <c r="B30" s="183"/>
      <c r="C30" s="183"/>
      <c r="D30" s="183"/>
      <c r="E30" s="183"/>
      <c r="F30" s="183"/>
      <c r="G30" s="183"/>
      <c r="H30" s="183"/>
      <c r="I30" s="183"/>
    </row>
    <row r="31" spans="1:16" s="62" customFormat="1" ht="24.4" customHeight="1">
      <c r="A31" s="181" t="s">
        <v>18</v>
      </c>
      <c r="B31" s="181"/>
      <c r="C31" s="181"/>
      <c r="D31" s="181"/>
      <c r="E31" s="181"/>
      <c r="F31" s="181"/>
      <c r="G31" s="181"/>
      <c r="H31" s="181"/>
      <c r="I31" s="181"/>
    </row>
    <row r="32" spans="1:16" s="62" customFormat="1" ht="12.75">
      <c r="A32" s="181" t="s">
        <v>34</v>
      </c>
      <c r="B32" s="181"/>
      <c r="C32" s="181"/>
      <c r="D32" s="181"/>
      <c r="E32" s="181"/>
      <c r="F32" s="181"/>
      <c r="G32" s="181"/>
      <c r="H32" s="181"/>
      <c r="I32" s="181"/>
    </row>
    <row r="33" spans="1:9" s="62" customFormat="1" ht="12.75">
      <c r="A33" s="180" t="s">
        <v>11</v>
      </c>
      <c r="B33" s="180"/>
      <c r="C33" s="180"/>
      <c r="D33" s="180"/>
      <c r="E33" s="180"/>
      <c r="F33" s="180"/>
      <c r="G33" s="180"/>
      <c r="H33" s="180"/>
      <c r="I33" s="180"/>
    </row>
    <row r="35" spans="1:9">
      <c r="G35" s="3"/>
    </row>
    <row r="36" spans="1:9">
      <c r="G36" s="3"/>
    </row>
    <row r="37" spans="1:9">
      <c r="G37" s="3"/>
    </row>
    <row r="38" spans="1:9">
      <c r="G38" s="3"/>
    </row>
    <row r="39" spans="1:9">
      <c r="G39" s="3"/>
    </row>
    <row r="40" spans="1:9">
      <c r="G40" s="3"/>
    </row>
    <row r="41" spans="1:9">
      <c r="G41" s="3"/>
    </row>
    <row r="42" spans="1:9">
      <c r="G42" s="3"/>
    </row>
    <row r="43" spans="1:9">
      <c r="G43" s="3"/>
    </row>
    <row r="44" spans="1:9">
      <c r="G44" s="3"/>
    </row>
    <row r="45" spans="1:9">
      <c r="G45" s="3"/>
    </row>
    <row r="46" spans="1:9">
      <c r="G46" s="3"/>
    </row>
  </sheetData>
  <mergeCells count="14">
    <mergeCell ref="A33:I33"/>
    <mergeCell ref="A1:C1"/>
    <mergeCell ref="C6:C7"/>
    <mergeCell ref="A31:I31"/>
    <mergeCell ref="A3:I3"/>
    <mergeCell ref="A5:A8"/>
    <mergeCell ref="B5:B8"/>
    <mergeCell ref="E5:F5"/>
    <mergeCell ref="H5:I6"/>
    <mergeCell ref="D6:D7"/>
    <mergeCell ref="E6:E7"/>
    <mergeCell ref="A29:I29"/>
    <mergeCell ref="A30:I30"/>
    <mergeCell ref="A32:I32"/>
  </mergeCells>
  <pageMargins left="0" right="0" top="0" bottom="0.39370078740157483" header="0.31496062992125984" footer="0.31496062992125984"/>
  <pageSetup scale="80" fitToHeight="100" orientation="landscape" r:id="rId1"/>
  <headerFoot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2"/>
  <sheetViews>
    <sheetView showGridLines="0" zoomScale="130" zoomScaleNormal="130" workbookViewId="0">
      <selection sqref="A1:C1"/>
    </sheetView>
  </sheetViews>
  <sheetFormatPr baseColWidth="10" defaultColWidth="11.42578125" defaultRowHeight="15"/>
  <cols>
    <col min="1" max="1" width="6.7109375" style="90" customWidth="1"/>
    <col min="2" max="2" width="61.7109375" style="3" customWidth="1"/>
    <col min="3" max="3" width="17.7109375" style="3" customWidth="1"/>
    <col min="4" max="6" width="17.7109375" style="2" customWidth="1"/>
    <col min="7" max="7" width="1.7109375" style="2" customWidth="1"/>
    <col min="8" max="9" width="16.7109375" style="2" customWidth="1"/>
    <col min="10" max="10" width="4.42578125" style="2" customWidth="1"/>
    <col min="11" max="16384" width="11.42578125" style="2"/>
  </cols>
  <sheetData>
    <row r="1" spans="1:10" s="1" customFormat="1" ht="53.25" customHeight="1">
      <c r="A1" s="167" t="s">
        <v>14</v>
      </c>
      <c r="B1" s="167"/>
      <c r="C1" s="167"/>
      <c r="D1" s="23" t="s">
        <v>35</v>
      </c>
    </row>
    <row r="2" spans="1:10" ht="12" customHeight="1">
      <c r="A2" s="119"/>
      <c r="B2" s="118"/>
      <c r="C2" s="117"/>
      <c r="D2" s="116"/>
      <c r="E2" s="116"/>
    </row>
    <row r="3" spans="1:10" s="113" customFormat="1" ht="60" customHeight="1" thickBot="1">
      <c r="A3" s="187" t="s">
        <v>415</v>
      </c>
      <c r="B3" s="170"/>
      <c r="C3" s="170"/>
      <c r="D3" s="170"/>
      <c r="E3" s="170"/>
      <c r="F3" s="170"/>
      <c r="G3" s="170"/>
      <c r="H3" s="170"/>
      <c r="I3" s="170"/>
      <c r="J3" s="115"/>
    </row>
    <row r="4" spans="1:10" s="113" customFormat="1" ht="5.25" customHeight="1">
      <c r="A4" s="7"/>
      <c r="B4" s="7"/>
      <c r="C4" s="7"/>
      <c r="D4" s="7"/>
      <c r="E4" s="7"/>
      <c r="F4" s="7"/>
      <c r="G4" s="7"/>
      <c r="H4" s="7"/>
      <c r="I4" s="7"/>
      <c r="J4" s="114"/>
    </row>
    <row r="5" spans="1:10" ht="18" customHeight="1">
      <c r="A5" s="171" t="s">
        <v>0</v>
      </c>
      <c r="B5" s="171" t="s">
        <v>414</v>
      </c>
      <c r="C5" s="112"/>
      <c r="D5" s="109"/>
      <c r="E5" s="172" t="s">
        <v>1</v>
      </c>
      <c r="F5" s="172"/>
      <c r="G5" s="111"/>
      <c r="H5" s="171" t="s">
        <v>2</v>
      </c>
      <c r="I5" s="171"/>
    </row>
    <row r="6" spans="1:10" ht="18" customHeight="1">
      <c r="A6" s="171"/>
      <c r="B6" s="171"/>
      <c r="C6" s="168" t="s">
        <v>3</v>
      </c>
      <c r="D6" s="168" t="s">
        <v>15</v>
      </c>
      <c r="E6" s="168" t="s">
        <v>4</v>
      </c>
      <c r="F6" s="66" t="s">
        <v>621</v>
      </c>
      <c r="G6" s="110"/>
      <c r="H6" s="173"/>
      <c r="I6" s="173"/>
    </row>
    <row r="7" spans="1:10" ht="24" customHeight="1">
      <c r="A7" s="171"/>
      <c r="B7" s="171"/>
      <c r="C7" s="168"/>
      <c r="D7" s="168"/>
      <c r="E7" s="168"/>
      <c r="F7" s="65" t="s">
        <v>413</v>
      </c>
      <c r="G7" s="109"/>
      <c r="H7" s="64" t="s">
        <v>15</v>
      </c>
      <c r="I7" s="64" t="s">
        <v>412</v>
      </c>
    </row>
    <row r="8" spans="1:10" ht="13.5" customHeight="1">
      <c r="A8" s="171"/>
      <c r="B8" s="171"/>
      <c r="C8" s="64" t="s">
        <v>5</v>
      </c>
      <c r="D8" s="64" t="s">
        <v>6</v>
      </c>
      <c r="E8" s="64" t="s">
        <v>7</v>
      </c>
      <c r="F8" s="165" t="s">
        <v>8</v>
      </c>
      <c r="G8" s="108"/>
      <c r="H8" s="65" t="s">
        <v>9</v>
      </c>
      <c r="I8" s="65" t="s">
        <v>10</v>
      </c>
    </row>
    <row r="9" spans="1:10" s="3" customFormat="1" ht="5.25" customHeight="1" thickBot="1">
      <c r="A9" s="8"/>
      <c r="B9" s="8"/>
      <c r="C9" s="9"/>
      <c r="D9" s="9"/>
      <c r="E9" s="9"/>
      <c r="F9" s="10"/>
      <c r="G9" s="10"/>
      <c r="H9" s="10"/>
      <c r="I9" s="10"/>
    </row>
    <row r="10" spans="1:10" s="3" customFormat="1" ht="5.25" customHeight="1" thickBot="1">
      <c r="A10" s="11"/>
      <c r="B10" s="11"/>
      <c r="C10" s="12"/>
      <c r="D10" s="12"/>
      <c r="E10" s="12"/>
      <c r="F10" s="13"/>
      <c r="G10" s="13"/>
      <c r="H10" s="13"/>
      <c r="I10" s="13"/>
    </row>
    <row r="11" spans="1:10" s="3" customFormat="1">
      <c r="A11" s="41" t="s">
        <v>17</v>
      </c>
      <c r="B11" s="41"/>
      <c r="C11" s="43">
        <f>+C12+C14+C21+C23+C25+C29+C32+C34+C36+C57+C64+C66+C69+C72+C74+C76</f>
        <v>39125536165.512405</v>
      </c>
      <c r="D11" s="43">
        <f>+D12+D14+D21+D23+D25+D29+D32+D34+D36+D57+D64+D66+D69+D72+D74+D76</f>
        <v>36059212576.259789</v>
      </c>
      <c r="E11" s="43">
        <f>+E12+E14+E21+E23+E25+E29+E32+E34+E36+E57+E64+E66+E69+E72+E74+E76</f>
        <v>18569848909.049961</v>
      </c>
      <c r="F11" s="43">
        <f>+F12+F14+F21+F23+F25+F29+F32+F34+F36+F57+F64+F66+F69+F72+F74+F76</f>
        <v>14155404588.615257</v>
      </c>
      <c r="G11" s="104"/>
      <c r="H11" s="162">
        <f t="shared" ref="H11:H42" si="0">IFERROR(F11/D11*100,"n.a.")</f>
        <v>39.256000276430647</v>
      </c>
      <c r="I11" s="162">
        <f t="shared" ref="I11:I42" si="1">IFERROR(F11/E11*100,"n.a.")</f>
        <v>76.227893172123032</v>
      </c>
    </row>
    <row r="12" spans="1:10">
      <c r="A12" s="185" t="s">
        <v>411</v>
      </c>
      <c r="B12" s="185"/>
      <c r="C12" s="43">
        <f>+C13</f>
        <v>193167300</v>
      </c>
      <c r="D12" s="43">
        <f>+D13</f>
        <v>143381878.41</v>
      </c>
      <c r="E12" s="43">
        <f>+E13</f>
        <v>58077110.890000015</v>
      </c>
      <c r="F12" s="43">
        <f>+F13</f>
        <v>57814454.320000015</v>
      </c>
      <c r="G12" s="104"/>
      <c r="H12" s="162">
        <f t="shared" si="0"/>
        <v>40.322009281172747</v>
      </c>
      <c r="I12" s="162">
        <f t="shared" si="1"/>
        <v>99.547745116837021</v>
      </c>
    </row>
    <row r="13" spans="1:10">
      <c r="A13" s="103"/>
      <c r="B13" s="102" t="s">
        <v>410</v>
      </c>
      <c r="C13" s="54">
        <v>193167300</v>
      </c>
      <c r="D13" s="54">
        <v>143381878.41</v>
      </c>
      <c r="E13" s="54">
        <v>58077110.890000015</v>
      </c>
      <c r="F13" s="54">
        <v>57814454.320000015</v>
      </c>
      <c r="G13" s="101"/>
      <c r="H13" s="163">
        <f t="shared" si="0"/>
        <v>40.322009281172747</v>
      </c>
      <c r="I13" s="163">
        <f t="shared" si="1"/>
        <v>99.547745116837021</v>
      </c>
    </row>
    <row r="14" spans="1:10">
      <c r="A14" s="186" t="s">
        <v>409</v>
      </c>
      <c r="B14" s="186"/>
      <c r="C14" s="43">
        <f>SUM(C15:C20)</f>
        <v>9911188523</v>
      </c>
      <c r="D14" s="43">
        <f>SUM(D15:D20)</f>
        <v>9531771949.2900009</v>
      </c>
      <c r="E14" s="43">
        <f>SUM(E15:E20)</f>
        <v>4799572468.4800005</v>
      </c>
      <c r="F14" s="43">
        <f>SUM(F15:F20)</f>
        <v>1947093283.4400001</v>
      </c>
      <c r="G14" s="104"/>
      <c r="H14" s="162">
        <f t="shared" si="0"/>
        <v>20.427401051963212</v>
      </c>
      <c r="I14" s="162">
        <f t="shared" si="1"/>
        <v>40.568056763952441</v>
      </c>
    </row>
    <row r="15" spans="1:10">
      <c r="A15" s="103"/>
      <c r="B15" s="102" t="s">
        <v>408</v>
      </c>
      <c r="C15" s="54">
        <v>17522878</v>
      </c>
      <c r="D15" s="54">
        <v>0</v>
      </c>
      <c r="E15" s="54">
        <v>0</v>
      </c>
      <c r="F15" s="54">
        <v>0</v>
      </c>
      <c r="G15" s="101"/>
      <c r="H15" s="163" t="str">
        <f t="shared" si="0"/>
        <v>n.a.</v>
      </c>
      <c r="I15" s="163" t="str">
        <f t="shared" si="1"/>
        <v>n.a.</v>
      </c>
    </row>
    <row r="16" spans="1:10">
      <c r="A16" s="103"/>
      <c r="B16" s="102" t="s">
        <v>407</v>
      </c>
      <c r="C16" s="54">
        <v>665061387</v>
      </c>
      <c r="D16" s="54">
        <v>480267052.85000002</v>
      </c>
      <c r="E16" s="54">
        <v>0</v>
      </c>
      <c r="F16" s="54">
        <v>0</v>
      </c>
      <c r="G16" s="101"/>
      <c r="H16" s="163">
        <f t="shared" si="0"/>
        <v>0</v>
      </c>
      <c r="I16" s="163" t="str">
        <f t="shared" si="1"/>
        <v>n.a.</v>
      </c>
    </row>
    <row r="17" spans="1:9" s="3" customFormat="1">
      <c r="A17" s="103"/>
      <c r="B17" s="102" t="s">
        <v>406</v>
      </c>
      <c r="C17" s="54">
        <v>444792390</v>
      </c>
      <c r="D17" s="54">
        <v>487115404.56</v>
      </c>
      <c r="E17" s="54">
        <v>432594690.63999999</v>
      </c>
      <c r="F17" s="54">
        <v>5892733.2999999998</v>
      </c>
      <c r="G17" s="101"/>
      <c r="H17" s="163">
        <f t="shared" si="0"/>
        <v>1.2097201699713784</v>
      </c>
      <c r="I17" s="163">
        <f t="shared" si="1"/>
        <v>1.362183454281888</v>
      </c>
    </row>
    <row r="18" spans="1:9">
      <c r="A18" s="103"/>
      <c r="B18" s="102" t="s">
        <v>405</v>
      </c>
      <c r="C18" s="54">
        <v>1158998352</v>
      </c>
      <c r="D18" s="54">
        <v>1158248352</v>
      </c>
      <c r="E18" s="54">
        <v>326735146.13999999</v>
      </c>
      <c r="F18" s="54">
        <v>117823783</v>
      </c>
      <c r="G18" s="101"/>
      <c r="H18" s="163">
        <f t="shared" si="0"/>
        <v>10.172583694727329</v>
      </c>
      <c r="I18" s="163">
        <f t="shared" si="1"/>
        <v>36.060945506460662</v>
      </c>
    </row>
    <row r="19" spans="1:9">
      <c r="A19" s="103"/>
      <c r="B19" s="102" t="s">
        <v>404</v>
      </c>
      <c r="C19" s="54">
        <v>2778306668</v>
      </c>
      <c r="D19" s="54">
        <v>2639391334.5999999</v>
      </c>
      <c r="E19" s="54">
        <v>2148925102.6900001</v>
      </c>
      <c r="F19" s="54">
        <v>642776767.13999999</v>
      </c>
      <c r="G19" s="101"/>
      <c r="H19" s="163">
        <f t="shared" si="0"/>
        <v>24.353219574292982</v>
      </c>
      <c r="I19" s="163">
        <f t="shared" si="1"/>
        <v>29.911548165889045</v>
      </c>
    </row>
    <row r="20" spans="1:9">
      <c r="A20" s="103"/>
      <c r="B20" s="102" t="s">
        <v>146</v>
      </c>
      <c r="C20" s="54">
        <v>4846506848</v>
      </c>
      <c r="D20" s="54">
        <v>4766749805.2799997</v>
      </c>
      <c r="E20" s="54">
        <v>1891317529.01</v>
      </c>
      <c r="F20" s="54">
        <v>1180600000</v>
      </c>
      <c r="G20" s="101"/>
      <c r="H20" s="163">
        <f t="shared" si="0"/>
        <v>24.76740018308243</v>
      </c>
      <c r="I20" s="163">
        <f t="shared" si="1"/>
        <v>62.422093693488833</v>
      </c>
    </row>
    <row r="21" spans="1:9" s="3" customFormat="1">
      <c r="A21" s="186" t="s">
        <v>403</v>
      </c>
      <c r="B21" s="186"/>
      <c r="C21" s="43">
        <f>+C22</f>
        <v>404800000.00000042</v>
      </c>
      <c r="D21" s="43">
        <f>+D22</f>
        <v>402890764.20000005</v>
      </c>
      <c r="E21" s="43">
        <f>+E22</f>
        <v>138003426.94000003</v>
      </c>
      <c r="F21" s="43">
        <f>+F22</f>
        <v>131541819.96000004</v>
      </c>
      <c r="G21" s="104"/>
      <c r="H21" s="162">
        <f t="shared" si="0"/>
        <v>32.649499975805107</v>
      </c>
      <c r="I21" s="162">
        <f t="shared" si="1"/>
        <v>95.317792374236248</v>
      </c>
    </row>
    <row r="22" spans="1:9" s="3" customFormat="1">
      <c r="A22" s="103"/>
      <c r="B22" s="102" t="s">
        <v>402</v>
      </c>
      <c r="C22" s="54">
        <v>404800000.00000042</v>
      </c>
      <c r="D22" s="54">
        <v>402890764.20000005</v>
      </c>
      <c r="E22" s="54">
        <v>138003426.94000003</v>
      </c>
      <c r="F22" s="54">
        <v>131541819.96000004</v>
      </c>
      <c r="G22" s="101"/>
      <c r="H22" s="163">
        <f t="shared" si="0"/>
        <v>32.649499975805107</v>
      </c>
      <c r="I22" s="163">
        <f t="shared" si="1"/>
        <v>95.317792374236248</v>
      </c>
    </row>
    <row r="23" spans="1:9" s="3" customFormat="1">
      <c r="A23" s="186" t="s">
        <v>401</v>
      </c>
      <c r="B23" s="186"/>
      <c r="C23" s="43">
        <f>SUM(C24:C24)</f>
        <v>3000000</v>
      </c>
      <c r="D23" s="43">
        <f>SUM(D24:D24)</f>
        <v>0</v>
      </c>
      <c r="E23" s="43">
        <f>SUM(E24:E24)</f>
        <v>0</v>
      </c>
      <c r="F23" s="43">
        <f>SUM(F24:F24)</f>
        <v>0</v>
      </c>
      <c r="G23" s="104"/>
      <c r="H23" s="162" t="str">
        <f t="shared" si="0"/>
        <v>n.a.</v>
      </c>
      <c r="I23" s="162" t="str">
        <f t="shared" si="1"/>
        <v>n.a.</v>
      </c>
    </row>
    <row r="24" spans="1:9" s="3" customFormat="1">
      <c r="A24" s="103"/>
      <c r="B24" s="102" t="s">
        <v>400</v>
      </c>
      <c r="C24" s="54">
        <v>3000000</v>
      </c>
      <c r="D24" s="54">
        <v>0</v>
      </c>
      <c r="E24" s="54">
        <v>0</v>
      </c>
      <c r="F24" s="54">
        <v>0</v>
      </c>
      <c r="G24" s="101"/>
      <c r="H24" s="163" t="str">
        <f t="shared" si="0"/>
        <v>n.a.</v>
      </c>
      <c r="I24" s="163" t="str">
        <f t="shared" si="1"/>
        <v>n.a.</v>
      </c>
    </row>
    <row r="25" spans="1:9" s="3" customFormat="1">
      <c r="A25" s="186" t="s">
        <v>143</v>
      </c>
      <c r="B25" s="186"/>
      <c r="C25" s="43">
        <f>SUM(C26:C28)</f>
        <v>69487179.776808575</v>
      </c>
      <c r="D25" s="43">
        <f>SUM(D26:D28)</f>
        <v>69104745.055568561</v>
      </c>
      <c r="E25" s="43">
        <f>SUM(E26:E28)</f>
        <v>35469980.380214259</v>
      </c>
      <c r="F25" s="43">
        <f>SUM(F26:F28)</f>
        <v>34604844.341898531</v>
      </c>
      <c r="G25" s="104"/>
      <c r="H25" s="162">
        <f t="shared" si="0"/>
        <v>50.075930841032779</v>
      </c>
      <c r="I25" s="162">
        <f t="shared" si="1"/>
        <v>97.560934545094042</v>
      </c>
    </row>
    <row r="26" spans="1:9" s="3" customFormat="1">
      <c r="A26" s="103"/>
      <c r="B26" s="102" t="s">
        <v>136</v>
      </c>
      <c r="C26" s="54">
        <v>51105317.176181406</v>
      </c>
      <c r="D26" s="54">
        <v>50765205.365835331</v>
      </c>
      <c r="E26" s="54">
        <v>25233746.717300098</v>
      </c>
      <c r="F26" s="54">
        <v>24445472.50763322</v>
      </c>
      <c r="G26" s="101"/>
      <c r="H26" s="163">
        <f t="shared" si="0"/>
        <v>48.153991166723166</v>
      </c>
      <c r="I26" s="163">
        <f t="shared" si="1"/>
        <v>96.876111112241432</v>
      </c>
    </row>
    <row r="27" spans="1:9" s="3" customFormat="1">
      <c r="A27" s="103"/>
      <c r="B27" s="102" t="s">
        <v>103</v>
      </c>
      <c r="C27" s="54">
        <v>959332.92551922798</v>
      </c>
      <c r="D27" s="54">
        <v>971385.79714041797</v>
      </c>
      <c r="E27" s="54">
        <v>523766.38319520396</v>
      </c>
      <c r="F27" s="54">
        <v>523766.38319520396</v>
      </c>
      <c r="G27" s="101"/>
      <c r="H27" s="163">
        <f t="shared" si="0"/>
        <v>53.919501884532004</v>
      </c>
      <c r="I27" s="163">
        <f t="shared" si="1"/>
        <v>100</v>
      </c>
    </row>
    <row r="28" spans="1:9" s="3" customFormat="1">
      <c r="A28" s="103"/>
      <c r="B28" s="102" t="s">
        <v>127</v>
      </c>
      <c r="C28" s="54">
        <v>17422529.675107937</v>
      </c>
      <c r="D28" s="54">
        <v>17368153.892592806</v>
      </c>
      <c r="E28" s="54">
        <v>9712467.2797189616</v>
      </c>
      <c r="F28" s="54">
        <v>9635605.4510701112</v>
      </c>
      <c r="G28" s="101"/>
      <c r="H28" s="163">
        <f t="shared" si="0"/>
        <v>55.478581722951667</v>
      </c>
      <c r="I28" s="163">
        <f t="shared" si="1"/>
        <v>99.20862715481833</v>
      </c>
    </row>
    <row r="29" spans="1:9" s="3" customFormat="1">
      <c r="A29" s="185" t="s">
        <v>399</v>
      </c>
      <c r="B29" s="185"/>
      <c r="C29" s="43">
        <f>SUM(C30:C31)</f>
        <v>358449607</v>
      </c>
      <c r="D29" s="43">
        <f>SUM(D30:D31)</f>
        <v>352165924.59000003</v>
      </c>
      <c r="E29" s="43">
        <f>SUM(E30:E31)</f>
        <v>140635934.55000001</v>
      </c>
      <c r="F29" s="43">
        <f>SUM(F30:F31)</f>
        <v>139015590.55000001</v>
      </c>
      <c r="G29" s="104"/>
      <c r="H29" s="162">
        <f t="shared" si="0"/>
        <v>39.474458158280157</v>
      </c>
      <c r="I29" s="162">
        <f t="shared" si="1"/>
        <v>98.847844965666354</v>
      </c>
    </row>
    <row r="30" spans="1:9" s="3" customFormat="1">
      <c r="A30" s="103"/>
      <c r="B30" s="102" t="s">
        <v>398</v>
      </c>
      <c r="C30" s="54">
        <v>13830433</v>
      </c>
      <c r="D30" s="54">
        <v>21286068.399999999</v>
      </c>
      <c r="E30" s="54">
        <v>2127117.36</v>
      </c>
      <c r="F30" s="54">
        <v>506773.36</v>
      </c>
      <c r="G30" s="101"/>
      <c r="H30" s="163">
        <f t="shared" si="0"/>
        <v>2.3807748358076308</v>
      </c>
      <c r="I30" s="163">
        <f t="shared" si="1"/>
        <v>23.82441935408773</v>
      </c>
    </row>
    <row r="31" spans="1:9" s="3" customFormat="1">
      <c r="A31" s="103"/>
      <c r="B31" s="102" t="s">
        <v>397</v>
      </c>
      <c r="C31" s="54">
        <v>344619174</v>
      </c>
      <c r="D31" s="54">
        <v>330879856.19000006</v>
      </c>
      <c r="E31" s="54">
        <v>138508817.19</v>
      </c>
      <c r="F31" s="54">
        <v>138508817.19</v>
      </c>
      <c r="G31" s="101"/>
      <c r="H31" s="163">
        <f t="shared" si="0"/>
        <v>41.860758398802176</v>
      </c>
      <c r="I31" s="163">
        <f t="shared" si="1"/>
        <v>100</v>
      </c>
    </row>
    <row r="32" spans="1:9" s="3" customFormat="1">
      <c r="A32" s="185" t="s">
        <v>396</v>
      </c>
      <c r="B32" s="185"/>
      <c r="C32" s="43">
        <f>+C33</f>
        <v>19526214</v>
      </c>
      <c r="D32" s="43">
        <f>+D33</f>
        <v>17713739.210000001</v>
      </c>
      <c r="E32" s="43">
        <f>+E33</f>
        <v>12571549.85</v>
      </c>
      <c r="F32" s="43">
        <f>+F33</f>
        <v>12492649.85</v>
      </c>
      <c r="G32" s="104"/>
      <c r="H32" s="162">
        <f t="shared" si="0"/>
        <v>70.525199123104841</v>
      </c>
      <c r="I32" s="162">
        <f t="shared" si="1"/>
        <v>99.372392418266557</v>
      </c>
    </row>
    <row r="33" spans="1:9" s="3" customFormat="1" ht="25.5">
      <c r="A33" s="103"/>
      <c r="B33" s="102" t="s">
        <v>328</v>
      </c>
      <c r="C33" s="54">
        <v>19526214</v>
      </c>
      <c r="D33" s="54">
        <v>17713739.210000001</v>
      </c>
      <c r="E33" s="54">
        <v>12571549.85</v>
      </c>
      <c r="F33" s="54">
        <v>12492649.85</v>
      </c>
      <c r="G33" s="101"/>
      <c r="H33" s="163">
        <f t="shared" si="0"/>
        <v>70.525199123104841</v>
      </c>
      <c r="I33" s="163">
        <f t="shared" si="1"/>
        <v>99.372392418266557</v>
      </c>
    </row>
    <row r="34" spans="1:9" s="3" customFormat="1">
      <c r="A34" s="185" t="s">
        <v>395</v>
      </c>
      <c r="B34" s="185"/>
      <c r="C34" s="43">
        <f>SUM(C35:C35)</f>
        <v>2084659274.8000002</v>
      </c>
      <c r="D34" s="43">
        <f>SUM(D35:D35)</f>
        <v>2038450673.2852275</v>
      </c>
      <c r="E34" s="43">
        <f>SUM(E35:E35)</f>
        <v>969832137.9901787</v>
      </c>
      <c r="F34" s="43">
        <f>SUM(F35:F35)</f>
        <v>384338212.20844793</v>
      </c>
      <c r="G34" s="104"/>
      <c r="H34" s="162">
        <f t="shared" si="0"/>
        <v>18.854427887089219</v>
      </c>
      <c r="I34" s="162">
        <f t="shared" si="1"/>
        <v>39.629354107085703</v>
      </c>
    </row>
    <row r="35" spans="1:9" s="3" customFormat="1">
      <c r="A35" s="103"/>
      <c r="B35" s="102" t="s">
        <v>322</v>
      </c>
      <c r="C35" s="54">
        <v>2084659274.8000002</v>
      </c>
      <c r="D35" s="54">
        <v>2038450673.2852275</v>
      </c>
      <c r="E35" s="54">
        <v>969832137.9901787</v>
      </c>
      <c r="F35" s="54">
        <v>384338212.20844793</v>
      </c>
      <c r="G35" s="101"/>
      <c r="H35" s="163">
        <f t="shared" si="0"/>
        <v>18.854427887089219</v>
      </c>
      <c r="I35" s="163">
        <f t="shared" si="1"/>
        <v>39.629354107085703</v>
      </c>
    </row>
    <row r="36" spans="1:9" s="3" customFormat="1">
      <c r="A36" s="186" t="s">
        <v>394</v>
      </c>
      <c r="B36" s="186"/>
      <c r="C36" s="43">
        <f>SUM(C37:C56)</f>
        <v>7972511785.6965008</v>
      </c>
      <c r="D36" s="43">
        <f>SUM(D37:D56)</f>
        <v>6455559919.4855003</v>
      </c>
      <c r="E36" s="43">
        <f>SUM(E37:E56)</f>
        <v>3547359852.9874721</v>
      </c>
      <c r="F36" s="43">
        <f>SUM(F37:F56)</f>
        <v>3015851683.0609078</v>
      </c>
      <c r="G36" s="104"/>
      <c r="H36" s="162">
        <f t="shared" si="0"/>
        <v>46.717120136362503</v>
      </c>
      <c r="I36" s="162">
        <f t="shared" si="1"/>
        <v>85.016795815655826</v>
      </c>
    </row>
    <row r="37" spans="1:9" s="3" customFormat="1">
      <c r="A37" s="102"/>
      <c r="B37" s="102" t="s">
        <v>393</v>
      </c>
      <c r="C37" s="54">
        <v>3344241.4500000007</v>
      </c>
      <c r="D37" s="54">
        <v>2408596.8120000004</v>
      </c>
      <c r="E37" s="54">
        <v>940921.01850000024</v>
      </c>
      <c r="F37" s="54">
        <v>523202.00399999996</v>
      </c>
      <c r="G37" s="101"/>
      <c r="H37" s="163">
        <f t="shared" si="0"/>
        <v>21.722274205185649</v>
      </c>
      <c r="I37" s="163">
        <f t="shared" si="1"/>
        <v>55.605305197037623</v>
      </c>
    </row>
    <row r="38" spans="1:9" s="3" customFormat="1">
      <c r="A38" s="102"/>
      <c r="B38" s="102" t="s">
        <v>392</v>
      </c>
      <c r="C38" s="54">
        <v>210213327</v>
      </c>
      <c r="D38" s="54">
        <v>210530098.82999995</v>
      </c>
      <c r="E38" s="54">
        <v>87851260.440000027</v>
      </c>
      <c r="F38" s="54">
        <v>77656660.440000042</v>
      </c>
      <c r="G38" s="101"/>
      <c r="H38" s="163">
        <f t="shared" si="0"/>
        <v>36.886250883635732</v>
      </c>
      <c r="I38" s="163">
        <f t="shared" si="1"/>
        <v>88.395613279831522</v>
      </c>
    </row>
    <row r="39" spans="1:9" s="3" customFormat="1">
      <c r="A39" s="102"/>
      <c r="B39" s="102" t="s">
        <v>391</v>
      </c>
      <c r="C39" s="54">
        <v>1390609787</v>
      </c>
      <c r="D39" s="54">
        <v>1385534884.53</v>
      </c>
      <c r="E39" s="54">
        <v>585568999.76999974</v>
      </c>
      <c r="F39" s="54">
        <v>562819994.61999941</v>
      </c>
      <c r="G39" s="101"/>
      <c r="H39" s="163">
        <f t="shared" si="0"/>
        <v>40.621134906388065</v>
      </c>
      <c r="I39" s="163">
        <f t="shared" si="1"/>
        <v>96.115059854784718</v>
      </c>
    </row>
    <row r="40" spans="1:9" s="3" customFormat="1">
      <c r="A40" s="102"/>
      <c r="B40" s="102" t="s">
        <v>390</v>
      </c>
      <c r="C40" s="54">
        <v>157816412</v>
      </c>
      <c r="D40" s="54">
        <v>158726278.34999996</v>
      </c>
      <c r="E40" s="54">
        <v>91242779.709999964</v>
      </c>
      <c r="F40" s="54">
        <v>49637644.860000014</v>
      </c>
      <c r="G40" s="101"/>
      <c r="H40" s="163">
        <f t="shared" si="0"/>
        <v>31.272480761217338</v>
      </c>
      <c r="I40" s="163">
        <f t="shared" si="1"/>
        <v>54.401723640780162</v>
      </c>
    </row>
    <row r="41" spans="1:9" s="3" customFormat="1">
      <c r="A41" s="102"/>
      <c r="B41" s="102" t="s">
        <v>389</v>
      </c>
      <c r="C41" s="54">
        <v>60391756.299999997</v>
      </c>
      <c r="D41" s="54">
        <v>59692800.055499993</v>
      </c>
      <c r="E41" s="54">
        <v>30170817.132500015</v>
      </c>
      <c r="F41" s="54">
        <v>25104246.391000006</v>
      </c>
      <c r="G41" s="101"/>
      <c r="H41" s="107">
        <f t="shared" si="0"/>
        <v>42.055735980987784</v>
      </c>
      <c r="I41" s="107">
        <f t="shared" si="1"/>
        <v>83.207048323386985</v>
      </c>
    </row>
    <row r="42" spans="1:9" s="3" customFormat="1">
      <c r="A42" s="102"/>
      <c r="B42" s="102" t="s">
        <v>388</v>
      </c>
      <c r="C42" s="54">
        <v>69319242.960000083</v>
      </c>
      <c r="D42" s="54">
        <v>63805492.756499909</v>
      </c>
      <c r="E42" s="54">
        <v>46627704.961199924</v>
      </c>
      <c r="F42" s="54">
        <v>33635310.12270005</v>
      </c>
      <c r="G42" s="101"/>
      <c r="H42" s="163">
        <f t="shared" si="0"/>
        <v>52.7153833778262</v>
      </c>
      <c r="I42" s="163">
        <f t="shared" si="1"/>
        <v>72.135890348214275</v>
      </c>
    </row>
    <row r="43" spans="1:9" s="3" customFormat="1">
      <c r="A43" s="102"/>
      <c r="B43" s="102" t="s">
        <v>387</v>
      </c>
      <c r="C43" s="54">
        <v>200000000</v>
      </c>
      <c r="D43" s="54">
        <v>200000000</v>
      </c>
      <c r="E43" s="54">
        <v>198870788.44</v>
      </c>
      <c r="F43" s="54">
        <v>198870788.44</v>
      </c>
      <c r="G43" s="101"/>
      <c r="H43" s="163">
        <f t="shared" ref="H43:H74" si="2">IFERROR(F43/D43*100,"n.a.")</f>
        <v>99.435394219999992</v>
      </c>
      <c r="I43" s="163">
        <f t="shared" ref="I43:I74" si="3">IFERROR(F43/E43*100,"n.a.")</f>
        <v>100</v>
      </c>
    </row>
    <row r="44" spans="1:9" s="3" customFormat="1">
      <c r="A44" s="102"/>
      <c r="B44" s="102" t="s">
        <v>386</v>
      </c>
      <c r="C44" s="54">
        <v>98355164</v>
      </c>
      <c r="D44" s="54">
        <v>128721747.00000003</v>
      </c>
      <c r="E44" s="54">
        <v>83691094.850000039</v>
      </c>
      <c r="F44" s="54">
        <v>58118408.529999979</v>
      </c>
      <c r="G44" s="101"/>
      <c r="H44" s="163">
        <f t="shared" si="2"/>
        <v>45.150419322696081</v>
      </c>
      <c r="I44" s="163">
        <f t="shared" si="3"/>
        <v>69.443957728317315</v>
      </c>
    </row>
    <row r="45" spans="1:9" s="3" customFormat="1">
      <c r="A45" s="102"/>
      <c r="B45" s="102" t="s">
        <v>385</v>
      </c>
      <c r="C45" s="54">
        <v>667578.07999999996</v>
      </c>
      <c r="D45" s="54">
        <v>657958.73919999995</v>
      </c>
      <c r="E45" s="54">
        <v>206432.98560000001</v>
      </c>
      <c r="F45" s="54">
        <v>5639.3696</v>
      </c>
      <c r="G45" s="101"/>
      <c r="H45" s="163">
        <f t="shared" si="2"/>
        <v>0.85710079736258327</v>
      </c>
      <c r="I45" s="163">
        <f t="shared" si="3"/>
        <v>2.7318161308422213</v>
      </c>
    </row>
    <row r="46" spans="1:9" s="3" customFormat="1">
      <c r="A46" s="102"/>
      <c r="B46" s="102" t="s">
        <v>384</v>
      </c>
      <c r="C46" s="54">
        <v>20340527.16</v>
      </c>
      <c r="D46" s="54">
        <v>15700464.396400003</v>
      </c>
      <c r="E46" s="54">
        <v>6643001.9080000008</v>
      </c>
      <c r="F46" s="54">
        <v>4078159.8975999998</v>
      </c>
      <c r="G46" s="101"/>
      <c r="H46" s="163">
        <f t="shared" si="2"/>
        <v>25.974772431158733</v>
      </c>
      <c r="I46" s="163">
        <f t="shared" si="3"/>
        <v>61.390316517729339</v>
      </c>
    </row>
    <row r="47" spans="1:9" s="3" customFormat="1">
      <c r="A47" s="102"/>
      <c r="B47" s="102" t="s">
        <v>383</v>
      </c>
      <c r="C47" s="54">
        <v>1280987849.8800001</v>
      </c>
      <c r="D47" s="54">
        <v>13413328.2698</v>
      </c>
      <c r="E47" s="54">
        <v>0</v>
      </c>
      <c r="F47" s="54">
        <v>0</v>
      </c>
      <c r="G47" s="101"/>
      <c r="H47" s="163">
        <f t="shared" si="2"/>
        <v>0</v>
      </c>
      <c r="I47" s="163" t="str">
        <f t="shared" si="3"/>
        <v>n.a.</v>
      </c>
    </row>
    <row r="48" spans="1:9" s="3" customFormat="1">
      <c r="A48" s="102"/>
      <c r="B48" s="102" t="s">
        <v>49</v>
      </c>
      <c r="C48" s="54">
        <v>10093768</v>
      </c>
      <c r="D48" s="54">
        <v>10236244.68</v>
      </c>
      <c r="E48" s="54">
        <v>3968962.61</v>
      </c>
      <c r="F48" s="54">
        <v>3662971.52</v>
      </c>
      <c r="G48" s="101"/>
      <c r="H48" s="163">
        <f t="shared" si="2"/>
        <v>35.784329453914538</v>
      </c>
      <c r="I48" s="163">
        <f t="shared" si="3"/>
        <v>92.290401294558933</v>
      </c>
    </row>
    <row r="49" spans="1:9" s="3" customFormat="1">
      <c r="A49" s="102"/>
      <c r="B49" s="102" t="s">
        <v>50</v>
      </c>
      <c r="C49" s="54">
        <v>3202130.2499999986</v>
      </c>
      <c r="D49" s="54">
        <v>3206383.0305000008</v>
      </c>
      <c r="E49" s="54">
        <v>1406224.9169999999</v>
      </c>
      <c r="F49" s="54">
        <v>1335107.6249999998</v>
      </c>
      <c r="G49" s="101"/>
      <c r="H49" s="163">
        <f t="shared" si="2"/>
        <v>41.639055979902814</v>
      </c>
      <c r="I49" s="163">
        <f t="shared" si="3"/>
        <v>94.942680140263775</v>
      </c>
    </row>
    <row r="50" spans="1:9" s="3" customFormat="1">
      <c r="A50" s="102"/>
      <c r="B50" s="102" t="s">
        <v>123</v>
      </c>
      <c r="C50" s="54">
        <v>96160691.120000005</v>
      </c>
      <c r="D50" s="54">
        <v>63320445.575600006</v>
      </c>
      <c r="E50" s="54">
        <v>30217758.6752</v>
      </c>
      <c r="F50" s="54">
        <v>10584154.741999999</v>
      </c>
      <c r="G50" s="101"/>
      <c r="H50" s="163">
        <f t="shared" si="2"/>
        <v>16.715224673148089</v>
      </c>
      <c r="I50" s="163">
        <f t="shared" si="3"/>
        <v>35.026273310887596</v>
      </c>
    </row>
    <row r="51" spans="1:9" s="3" customFormat="1">
      <c r="A51" s="102"/>
      <c r="B51" s="102" t="s">
        <v>382</v>
      </c>
      <c r="C51" s="54">
        <v>181276327</v>
      </c>
      <c r="D51" s="54">
        <v>181276327</v>
      </c>
      <c r="E51" s="54">
        <v>167023673.46000001</v>
      </c>
      <c r="F51" s="54">
        <v>142023673.46000001</v>
      </c>
      <c r="G51" s="101"/>
      <c r="H51" s="163">
        <f t="shared" si="2"/>
        <v>78.346508786003824</v>
      </c>
      <c r="I51" s="163">
        <f t="shared" si="3"/>
        <v>85.032061933431748</v>
      </c>
    </row>
    <row r="52" spans="1:9" s="3" customFormat="1">
      <c r="A52" s="102"/>
      <c r="B52" s="102" t="s">
        <v>381</v>
      </c>
      <c r="C52" s="54">
        <v>802067310.49650085</v>
      </c>
      <c r="D52" s="54">
        <v>767972747.36999989</v>
      </c>
      <c r="E52" s="54">
        <v>338432262.5794726</v>
      </c>
      <c r="F52" s="54">
        <v>230594457.77900818</v>
      </c>
      <c r="G52" s="106"/>
      <c r="H52" s="163">
        <f t="shared" si="2"/>
        <v>30.026385515462906</v>
      </c>
      <c r="I52" s="163">
        <f t="shared" si="3"/>
        <v>68.136074268291338</v>
      </c>
    </row>
    <row r="53" spans="1:9" s="3" customFormat="1">
      <c r="A53" s="102"/>
      <c r="B53" s="102" t="s">
        <v>380</v>
      </c>
      <c r="C53" s="54">
        <v>2000000000</v>
      </c>
      <c r="D53" s="54">
        <v>1940376196.3699999</v>
      </c>
      <c r="E53" s="54">
        <v>1027407306.51</v>
      </c>
      <c r="F53" s="54">
        <v>831893774.80000007</v>
      </c>
      <c r="G53" s="101"/>
      <c r="H53" s="163">
        <f t="shared" si="2"/>
        <v>42.872808703605159</v>
      </c>
      <c r="I53" s="163">
        <f t="shared" si="3"/>
        <v>80.970202326656619</v>
      </c>
    </row>
    <row r="54" spans="1:9" s="3" customFormat="1">
      <c r="A54" s="102"/>
      <c r="B54" s="102" t="s">
        <v>379</v>
      </c>
      <c r="C54" s="54">
        <v>1154519086</v>
      </c>
      <c r="D54" s="54">
        <v>1129227713.9999998</v>
      </c>
      <c r="E54" s="54">
        <v>847089863.01999998</v>
      </c>
      <c r="F54" s="54">
        <v>785307488.46000004</v>
      </c>
      <c r="G54" s="101"/>
      <c r="H54" s="163">
        <f t="shared" si="2"/>
        <v>69.543766834968082</v>
      </c>
      <c r="I54" s="163">
        <f t="shared" si="3"/>
        <v>92.706514709108106</v>
      </c>
    </row>
    <row r="55" spans="1:9" s="3" customFormat="1">
      <c r="A55" s="102"/>
      <c r="B55" s="102" t="s">
        <v>378</v>
      </c>
      <c r="C55" s="54">
        <v>145438239</v>
      </c>
      <c r="D55" s="54">
        <v>120752211.72</v>
      </c>
      <c r="E55" s="54">
        <v>0</v>
      </c>
      <c r="F55" s="54">
        <v>0</v>
      </c>
      <c r="G55" s="101"/>
      <c r="H55" s="163">
        <f t="shared" si="2"/>
        <v>0</v>
      </c>
      <c r="I55" s="163" t="str">
        <f t="shared" si="3"/>
        <v>n.a.</v>
      </c>
    </row>
    <row r="56" spans="1:9" s="3" customFormat="1">
      <c r="A56" s="102"/>
      <c r="B56" s="102" t="s">
        <v>377</v>
      </c>
      <c r="C56" s="54">
        <v>87708348</v>
      </c>
      <c r="D56" s="54">
        <v>0</v>
      </c>
      <c r="E56" s="54">
        <v>0</v>
      </c>
      <c r="F56" s="54">
        <v>0</v>
      </c>
      <c r="G56" s="101"/>
      <c r="H56" s="163" t="str">
        <f t="shared" si="2"/>
        <v>n.a.</v>
      </c>
      <c r="I56" s="163" t="str">
        <f t="shared" si="3"/>
        <v>n.a.</v>
      </c>
    </row>
    <row r="57" spans="1:9" s="3" customFormat="1">
      <c r="A57" s="186" t="s">
        <v>376</v>
      </c>
      <c r="B57" s="186"/>
      <c r="C57" s="43">
        <f>SUM(C58:C63)</f>
        <v>826560314.23909998</v>
      </c>
      <c r="D57" s="43">
        <f>SUM(D58:D63)</f>
        <v>933734743.6234901</v>
      </c>
      <c r="E57" s="43">
        <f>SUM(E58:E63)</f>
        <v>675910091.32209194</v>
      </c>
      <c r="F57" s="43">
        <f>SUM(F58:F63)</f>
        <v>635336118.90400302</v>
      </c>
      <c r="G57" s="104"/>
      <c r="H57" s="162">
        <f t="shared" si="2"/>
        <v>68.042463155916323</v>
      </c>
      <c r="I57" s="162">
        <f t="shared" si="3"/>
        <v>93.997134687140786</v>
      </c>
    </row>
    <row r="58" spans="1:9" s="3" customFormat="1">
      <c r="A58" s="102"/>
      <c r="B58" s="102" t="s">
        <v>49</v>
      </c>
      <c r="C58" s="54">
        <v>2333634.5891000014</v>
      </c>
      <c r="D58" s="54">
        <v>3840941.353490002</v>
      </c>
      <c r="E58" s="54">
        <v>942046.7300920001</v>
      </c>
      <c r="F58" s="54">
        <v>801367.8030030001</v>
      </c>
      <c r="G58" s="101"/>
      <c r="H58" s="163">
        <f t="shared" si="2"/>
        <v>20.863838555484627</v>
      </c>
      <c r="I58" s="163">
        <f t="shared" si="3"/>
        <v>85.066672109221017</v>
      </c>
    </row>
    <row r="59" spans="1:9" s="3" customFormat="1">
      <c r="A59" s="102"/>
      <c r="B59" s="102" t="s">
        <v>375</v>
      </c>
      <c r="C59" s="54">
        <v>166482407.5</v>
      </c>
      <c r="D59" s="54">
        <v>203694134.59000012</v>
      </c>
      <c r="E59" s="54">
        <v>71158582.664999962</v>
      </c>
      <c r="F59" s="54">
        <v>49611471.359999977</v>
      </c>
      <c r="G59" s="101"/>
      <c r="H59" s="163">
        <f t="shared" si="2"/>
        <v>24.355866436635008</v>
      </c>
      <c r="I59" s="163">
        <f t="shared" si="3"/>
        <v>69.719588982766325</v>
      </c>
    </row>
    <row r="60" spans="1:9" s="3" customFormat="1">
      <c r="A60" s="102"/>
      <c r="B60" s="102" t="s">
        <v>374</v>
      </c>
      <c r="C60" s="54">
        <v>45105501.5</v>
      </c>
      <c r="D60" s="54">
        <v>66371379.580000073</v>
      </c>
      <c r="E60" s="54">
        <v>25135430.490000006</v>
      </c>
      <c r="F60" s="54">
        <v>19438400.350000013</v>
      </c>
      <c r="G60" s="101"/>
      <c r="H60" s="163">
        <f t="shared" si="2"/>
        <v>29.287323049493242</v>
      </c>
      <c r="I60" s="163">
        <f t="shared" si="3"/>
        <v>77.334662550273308</v>
      </c>
    </row>
    <row r="61" spans="1:9" s="3" customFormat="1">
      <c r="A61" s="102"/>
      <c r="B61" s="102" t="s">
        <v>373</v>
      </c>
      <c r="C61" s="54">
        <v>67833546.200000003</v>
      </c>
      <c r="D61" s="54">
        <v>77088325.649999991</v>
      </c>
      <c r="E61" s="54">
        <v>29627930.874999996</v>
      </c>
      <c r="F61" s="54">
        <v>25172658.520000003</v>
      </c>
      <c r="G61" s="101"/>
      <c r="H61" s="163">
        <f t="shared" si="2"/>
        <v>32.654307001413002</v>
      </c>
      <c r="I61" s="163">
        <f t="shared" si="3"/>
        <v>84.9625936627274</v>
      </c>
    </row>
    <row r="62" spans="1:9" s="3" customFormat="1" ht="25.5">
      <c r="A62" s="102"/>
      <c r="B62" s="102" t="s">
        <v>372</v>
      </c>
      <c r="C62" s="54">
        <v>60931300.449999981</v>
      </c>
      <c r="D62" s="54">
        <v>60884085.45000001</v>
      </c>
      <c r="E62" s="54">
        <v>27190223.562000003</v>
      </c>
      <c r="F62" s="54">
        <v>23579651.871000007</v>
      </c>
      <c r="G62" s="101"/>
      <c r="H62" s="163">
        <f t="shared" si="2"/>
        <v>38.728760885082828</v>
      </c>
      <c r="I62" s="163">
        <f t="shared" si="3"/>
        <v>86.721066552589917</v>
      </c>
    </row>
    <row r="63" spans="1:9" s="3" customFormat="1">
      <c r="A63" s="102"/>
      <c r="B63" s="102" t="s">
        <v>371</v>
      </c>
      <c r="C63" s="54">
        <v>483873924</v>
      </c>
      <c r="D63" s="54">
        <v>521855877</v>
      </c>
      <c r="E63" s="54">
        <v>521855877</v>
      </c>
      <c r="F63" s="54">
        <v>516732569</v>
      </c>
      <c r="G63" s="101"/>
      <c r="H63" s="163">
        <f t="shared" si="2"/>
        <v>99.018252313368123</v>
      </c>
      <c r="I63" s="163">
        <f t="shared" si="3"/>
        <v>99.018252313368123</v>
      </c>
    </row>
    <row r="64" spans="1:9" s="3" customFormat="1">
      <c r="A64" s="186" t="s">
        <v>370</v>
      </c>
      <c r="B64" s="186"/>
      <c r="C64" s="43">
        <f>SUM(C65:C65)</f>
        <v>622300</v>
      </c>
      <c r="D64" s="43">
        <f>SUM(D65:D65)</f>
        <v>622300</v>
      </c>
      <c r="E64" s="43">
        <f>SUM(E65:E65)</f>
        <v>0</v>
      </c>
      <c r="F64" s="43">
        <f>SUM(F65:F65)</f>
        <v>0</v>
      </c>
      <c r="G64" s="104"/>
      <c r="H64" s="162">
        <f t="shared" si="2"/>
        <v>0</v>
      </c>
      <c r="I64" s="162" t="str">
        <f t="shared" si="3"/>
        <v>n.a.</v>
      </c>
    </row>
    <row r="65" spans="1:9" s="3" customFormat="1">
      <c r="A65" s="103"/>
      <c r="B65" s="102" t="s">
        <v>369</v>
      </c>
      <c r="C65" s="54">
        <v>622300</v>
      </c>
      <c r="D65" s="54">
        <v>622300</v>
      </c>
      <c r="E65" s="54">
        <v>0</v>
      </c>
      <c r="F65" s="54">
        <v>0</v>
      </c>
      <c r="G65" s="101"/>
      <c r="H65" s="163">
        <f t="shared" si="2"/>
        <v>0</v>
      </c>
      <c r="I65" s="163" t="str">
        <f t="shared" si="3"/>
        <v>n.a.</v>
      </c>
    </row>
    <row r="66" spans="1:9" s="3" customFormat="1">
      <c r="A66" s="186" t="s">
        <v>368</v>
      </c>
      <c r="B66" s="186"/>
      <c r="C66" s="43">
        <f>SUM(C67:C68)</f>
        <v>3824938000</v>
      </c>
      <c r="D66" s="43">
        <f>SUM(D67:D68)</f>
        <v>3824938000</v>
      </c>
      <c r="E66" s="43">
        <f>SUM(E67:E68)</f>
        <v>1853135666</v>
      </c>
      <c r="F66" s="43">
        <f>SUM(F67:F68)</f>
        <v>1853135666</v>
      </c>
      <c r="G66" s="104"/>
      <c r="H66" s="162">
        <f t="shared" si="2"/>
        <v>48.448776581476615</v>
      </c>
      <c r="I66" s="162">
        <f t="shared" si="3"/>
        <v>100</v>
      </c>
    </row>
    <row r="67" spans="1:9" s="3" customFormat="1">
      <c r="A67" s="103"/>
      <c r="B67" s="102" t="s">
        <v>367</v>
      </c>
      <c r="C67" s="54">
        <v>3644000000</v>
      </c>
      <c r="D67" s="54">
        <v>3644000000</v>
      </c>
      <c r="E67" s="54">
        <v>1762666666</v>
      </c>
      <c r="F67" s="54">
        <v>1762666666</v>
      </c>
      <c r="G67" s="101"/>
      <c r="H67" s="163">
        <f t="shared" si="2"/>
        <v>48.371752634467619</v>
      </c>
      <c r="I67" s="163">
        <f t="shared" si="3"/>
        <v>100</v>
      </c>
    </row>
    <row r="68" spans="1:9" s="3" customFormat="1">
      <c r="A68" s="103"/>
      <c r="B68" s="102" t="s">
        <v>366</v>
      </c>
      <c r="C68" s="54">
        <v>180938000</v>
      </c>
      <c r="D68" s="54">
        <v>180938000</v>
      </c>
      <c r="E68" s="54">
        <v>90469000</v>
      </c>
      <c r="F68" s="54">
        <v>90469000</v>
      </c>
      <c r="G68" s="101"/>
      <c r="H68" s="163">
        <f t="shared" si="2"/>
        <v>50</v>
      </c>
      <c r="I68" s="163">
        <f t="shared" si="3"/>
        <v>100</v>
      </c>
    </row>
    <row r="69" spans="1:9" s="3" customFormat="1">
      <c r="A69" s="186" t="s">
        <v>365</v>
      </c>
      <c r="B69" s="186"/>
      <c r="C69" s="43">
        <f>SUM(C70:C71)</f>
        <v>223035884</v>
      </c>
      <c r="D69" s="43">
        <f>SUM(D70:D71)</f>
        <v>225531888</v>
      </c>
      <c r="E69" s="43">
        <f>SUM(E70:E71)</f>
        <v>116082569</v>
      </c>
      <c r="F69" s="43">
        <f>SUM(F70:F71)</f>
        <v>116082569</v>
      </c>
      <c r="G69" s="104"/>
      <c r="H69" s="162">
        <f t="shared" si="2"/>
        <v>51.4705791847936</v>
      </c>
      <c r="I69" s="162">
        <f t="shared" si="3"/>
        <v>100</v>
      </c>
    </row>
    <row r="70" spans="1:9" s="3" customFormat="1">
      <c r="A70" s="105"/>
      <c r="B70" s="102" t="s">
        <v>364</v>
      </c>
      <c r="C70" s="54">
        <v>117025884</v>
      </c>
      <c r="D70" s="54">
        <v>119521888</v>
      </c>
      <c r="E70" s="54">
        <v>60481129</v>
      </c>
      <c r="F70" s="54">
        <v>60481129</v>
      </c>
      <c r="G70" s="101"/>
      <c r="H70" s="163">
        <f t="shared" si="2"/>
        <v>50.602554906093857</v>
      </c>
      <c r="I70" s="163">
        <f t="shared" si="3"/>
        <v>100</v>
      </c>
    </row>
    <row r="71" spans="1:9" s="3" customFormat="1">
      <c r="A71" s="105"/>
      <c r="B71" s="102" t="s">
        <v>363</v>
      </c>
      <c r="C71" s="54">
        <v>106010000</v>
      </c>
      <c r="D71" s="54">
        <v>106010000</v>
      </c>
      <c r="E71" s="54">
        <v>55601440</v>
      </c>
      <c r="F71" s="54">
        <v>55601440</v>
      </c>
      <c r="G71" s="101"/>
      <c r="H71" s="163">
        <f t="shared" si="2"/>
        <v>52.449240637675686</v>
      </c>
      <c r="I71" s="163">
        <f t="shared" si="3"/>
        <v>100</v>
      </c>
    </row>
    <row r="72" spans="1:9" s="3" customFormat="1">
      <c r="A72" s="186" t="s">
        <v>362</v>
      </c>
      <c r="B72" s="186"/>
      <c r="C72" s="43">
        <f>+C73</f>
        <v>64840182</v>
      </c>
      <c r="D72" s="43">
        <f>+D73</f>
        <v>46178584.110000007</v>
      </c>
      <c r="E72" s="43">
        <f>+E73</f>
        <v>31838402.109999999</v>
      </c>
      <c r="F72" s="43">
        <f>+F73</f>
        <v>8940011.0199999996</v>
      </c>
      <c r="G72" s="104"/>
      <c r="H72" s="162">
        <f t="shared" si="2"/>
        <v>19.35964731769252</v>
      </c>
      <c r="I72" s="162">
        <f t="shared" si="3"/>
        <v>28.079333218773773</v>
      </c>
    </row>
    <row r="73" spans="1:9" s="18" customFormat="1" ht="25.5">
      <c r="A73" s="103"/>
      <c r="B73" s="102" t="s">
        <v>45</v>
      </c>
      <c r="C73" s="54">
        <v>64840182</v>
      </c>
      <c r="D73" s="54">
        <v>46178584.110000007</v>
      </c>
      <c r="E73" s="54">
        <v>31838402.109999999</v>
      </c>
      <c r="F73" s="54">
        <v>8940011.0199999996</v>
      </c>
      <c r="G73" s="101"/>
      <c r="H73" s="163">
        <f t="shared" si="2"/>
        <v>19.35964731769252</v>
      </c>
      <c r="I73" s="163">
        <f t="shared" si="3"/>
        <v>28.079333218773773</v>
      </c>
    </row>
    <row r="74" spans="1:9" s="3" customFormat="1">
      <c r="A74" s="186" t="s">
        <v>622</v>
      </c>
      <c r="B74" s="186"/>
      <c r="C74" s="43">
        <f>+SUM(C75:C75)</f>
        <v>1475752188.0000002</v>
      </c>
      <c r="D74" s="43">
        <f>+SUM(D75:D75)</f>
        <v>324170054</v>
      </c>
      <c r="E74" s="43">
        <f>+SUM(E75:E75)</f>
        <v>165475279</v>
      </c>
      <c r="F74" s="43">
        <f>+SUM(F75:F75)</f>
        <v>146065570</v>
      </c>
      <c r="G74" s="104"/>
      <c r="H74" s="162">
        <f t="shared" si="2"/>
        <v>45.05831683021529</v>
      </c>
      <c r="I74" s="162">
        <f t="shared" si="3"/>
        <v>88.270327074051949</v>
      </c>
    </row>
    <row r="75" spans="1:9">
      <c r="A75" s="103"/>
      <c r="B75" s="102" t="s">
        <v>361</v>
      </c>
      <c r="C75" s="54">
        <v>1475752188.0000002</v>
      </c>
      <c r="D75" s="54">
        <v>324170054</v>
      </c>
      <c r="E75" s="54">
        <v>165475279</v>
      </c>
      <c r="F75" s="54">
        <v>146065570</v>
      </c>
      <c r="G75" s="101"/>
      <c r="H75" s="163">
        <f t="shared" ref="H75:H80" si="4">IFERROR(F75/D75*100,"n.a.")</f>
        <v>45.05831683021529</v>
      </c>
      <c r="I75" s="163">
        <f t="shared" ref="I75:I80" si="5">IFERROR(F75/E75*100,"n.a.")</f>
        <v>88.270327074051949</v>
      </c>
    </row>
    <row r="76" spans="1:9" s="3" customFormat="1">
      <c r="A76" s="186" t="s">
        <v>623</v>
      </c>
      <c r="B76" s="186"/>
      <c r="C76" s="43">
        <f>SUM(C77:C81)</f>
        <v>11692997413</v>
      </c>
      <c r="D76" s="43">
        <f>SUM(D77:D81)</f>
        <v>11692997413</v>
      </c>
      <c r="E76" s="43">
        <f>SUM(E77:E81)</f>
        <v>6025884439.5500002</v>
      </c>
      <c r="F76" s="43">
        <f>SUM(F77:F81)</f>
        <v>5673092115.96</v>
      </c>
      <c r="G76" s="104"/>
      <c r="H76" s="162">
        <f t="shared" si="4"/>
        <v>48.517004798553955</v>
      </c>
      <c r="I76" s="162">
        <f t="shared" si="5"/>
        <v>94.145385177410631</v>
      </c>
    </row>
    <row r="77" spans="1:9" s="18" customFormat="1" ht="25.5">
      <c r="A77" s="103"/>
      <c r="B77" s="102" t="s">
        <v>360</v>
      </c>
      <c r="C77" s="54">
        <v>11135793223</v>
      </c>
      <c r="D77" s="54">
        <v>11135793223</v>
      </c>
      <c r="E77" s="54">
        <v>5583946683.1999998</v>
      </c>
      <c r="F77" s="54">
        <v>5583946683.1999998</v>
      </c>
      <c r="G77" s="101"/>
      <c r="H77" s="163">
        <f t="shared" si="4"/>
        <v>50.144130475293402</v>
      </c>
      <c r="I77" s="163">
        <f t="shared" si="5"/>
        <v>100</v>
      </c>
    </row>
    <row r="78" spans="1:9" s="18" customFormat="1">
      <c r="A78" s="103"/>
      <c r="B78" s="102" t="s">
        <v>359</v>
      </c>
      <c r="C78" s="54">
        <v>1354037</v>
      </c>
      <c r="D78" s="54">
        <v>1354037</v>
      </c>
      <c r="E78" s="54">
        <v>628765</v>
      </c>
      <c r="F78" s="54">
        <v>628765</v>
      </c>
      <c r="G78" s="101"/>
      <c r="H78" s="163">
        <f t="shared" si="4"/>
        <v>46.43632337964177</v>
      </c>
      <c r="I78" s="163">
        <f t="shared" si="5"/>
        <v>100</v>
      </c>
    </row>
    <row r="79" spans="1:9" s="18" customFormat="1">
      <c r="A79" s="103"/>
      <c r="B79" s="102" t="s">
        <v>133</v>
      </c>
      <c r="C79" s="54">
        <v>466559527.99999994</v>
      </c>
      <c r="D79" s="54">
        <v>466559528</v>
      </c>
      <c r="E79" s="54">
        <v>399683753.47000003</v>
      </c>
      <c r="F79" s="54">
        <v>66600243</v>
      </c>
      <c r="G79" s="101"/>
      <c r="H79" s="163">
        <f t="shared" si="4"/>
        <v>14.274757882556843</v>
      </c>
      <c r="I79" s="163">
        <f t="shared" si="5"/>
        <v>16.663234975599018</v>
      </c>
    </row>
    <row r="80" spans="1:9" s="18" customFormat="1">
      <c r="A80" s="103"/>
      <c r="B80" s="102" t="s">
        <v>358</v>
      </c>
      <c r="C80" s="54">
        <v>89290625</v>
      </c>
      <c r="D80" s="54">
        <v>89290625</v>
      </c>
      <c r="E80" s="54">
        <v>41625237.880000003</v>
      </c>
      <c r="F80" s="54">
        <v>21916424.760000002</v>
      </c>
      <c r="G80" s="101"/>
      <c r="H80" s="163">
        <f t="shared" si="4"/>
        <v>24.545045753683549</v>
      </c>
      <c r="I80" s="163">
        <f t="shared" si="5"/>
        <v>52.651770599322759</v>
      </c>
    </row>
    <row r="81" spans="1:9" s="18" customFormat="1" ht="5.25" customHeight="1" thickBot="1">
      <c r="A81" s="100"/>
      <c r="B81" s="99"/>
      <c r="C81" s="98"/>
      <c r="D81" s="98"/>
      <c r="E81" s="98"/>
      <c r="F81" s="98"/>
      <c r="G81" s="97"/>
      <c r="H81" s="96"/>
      <c r="I81" s="96"/>
    </row>
    <row r="82" spans="1:9" s="3" customFormat="1" ht="9" customHeight="1">
      <c r="A82" s="174" t="s">
        <v>13</v>
      </c>
      <c r="B82" s="174"/>
      <c r="C82" s="174"/>
      <c r="D82" s="18"/>
      <c r="E82" s="18"/>
      <c r="F82" s="18"/>
      <c r="G82" s="18"/>
      <c r="H82" s="18"/>
    </row>
    <row r="83" spans="1:9" s="3" customFormat="1" ht="9" customHeight="1">
      <c r="A83" s="169" t="s">
        <v>12</v>
      </c>
      <c r="B83" s="169"/>
      <c r="C83" s="169"/>
      <c r="D83" s="95"/>
      <c r="E83" s="95"/>
      <c r="F83" s="95"/>
    </row>
    <row r="84" spans="1:9" s="3" customFormat="1" ht="9" customHeight="1">
      <c r="A84" s="169" t="s">
        <v>18</v>
      </c>
      <c r="B84" s="169"/>
      <c r="C84" s="169"/>
    </row>
    <row r="85" spans="1:9" s="3" customFormat="1" ht="9" customHeight="1">
      <c r="A85" s="184" t="s">
        <v>11</v>
      </c>
      <c r="B85" s="184"/>
      <c r="C85" s="184"/>
      <c r="D85" s="95"/>
      <c r="E85" s="95"/>
      <c r="F85" s="95"/>
    </row>
    <row r="86" spans="1:9" s="3" customFormat="1" ht="11.25" customHeight="1">
      <c r="A86" s="91"/>
      <c r="B86" s="91"/>
      <c r="C86" s="91"/>
      <c r="D86" s="95"/>
      <c r="E86" s="95"/>
      <c r="F86" s="95"/>
    </row>
    <row r="87" spans="1:9" s="3" customFormat="1" ht="18.75" customHeight="1">
      <c r="A87" s="91"/>
      <c r="B87" s="91"/>
      <c r="C87" s="94"/>
    </row>
    <row r="88" spans="1:9" s="3" customFormat="1" ht="11.25" customHeight="1">
      <c r="A88" s="91"/>
      <c r="B88" s="91"/>
      <c r="C88" s="91"/>
    </row>
    <row r="89" spans="1:9" s="3" customFormat="1" ht="11.25" customHeight="1">
      <c r="A89" s="91"/>
      <c r="B89" s="91"/>
      <c r="C89" s="91"/>
    </row>
    <row r="90" spans="1:9" s="3" customFormat="1" ht="11.25" customHeight="1">
      <c r="A90" s="91"/>
      <c r="B90" s="91"/>
      <c r="C90" s="91"/>
    </row>
    <row r="91" spans="1:9" s="3" customFormat="1" ht="11.25" customHeight="1">
      <c r="A91" s="91"/>
      <c r="B91" s="91"/>
      <c r="C91" s="91"/>
    </row>
    <row r="92" spans="1:9" s="3" customFormat="1" ht="11.25" customHeight="1">
      <c r="A92" s="91"/>
      <c r="B92" s="91"/>
      <c r="C92" s="91"/>
    </row>
    <row r="93" spans="1:9" s="3" customFormat="1" ht="11.25" customHeight="1">
      <c r="A93" s="91"/>
      <c r="B93" s="91"/>
      <c r="C93" s="91"/>
    </row>
    <row r="94" spans="1:9" s="3" customFormat="1" ht="11.25" customHeight="1">
      <c r="A94" s="91"/>
      <c r="B94" s="91"/>
      <c r="C94" s="91"/>
    </row>
    <row r="95" spans="1:9" s="3" customFormat="1" ht="11.25" customHeight="1">
      <c r="A95" s="91"/>
      <c r="B95" s="91"/>
      <c r="C95" s="91"/>
    </row>
    <row r="96" spans="1:9" s="3" customFormat="1" ht="11.25" customHeight="1">
      <c r="A96" s="91"/>
      <c r="B96" s="91"/>
      <c r="C96" s="91"/>
    </row>
    <row r="97" spans="1:3" s="3" customFormat="1" ht="11.25" customHeight="1">
      <c r="A97" s="91"/>
      <c r="B97" s="91"/>
      <c r="C97" s="91"/>
    </row>
    <row r="98" spans="1:3" s="3" customFormat="1" ht="11.25" customHeight="1">
      <c r="A98" s="91"/>
      <c r="B98" s="91"/>
      <c r="C98" s="91"/>
    </row>
    <row r="99" spans="1:3" s="3" customFormat="1" ht="11.25" customHeight="1">
      <c r="A99" s="91"/>
      <c r="B99" s="91"/>
      <c r="C99" s="91"/>
    </row>
    <row r="100" spans="1:3" s="3" customFormat="1" ht="11.25" customHeight="1">
      <c r="A100" s="91"/>
      <c r="B100" s="91"/>
      <c r="C100" s="91"/>
    </row>
    <row r="101" spans="1:3" s="3" customFormat="1" ht="11.25" customHeight="1">
      <c r="A101" s="91"/>
      <c r="B101" s="91"/>
      <c r="C101" s="91"/>
    </row>
    <row r="102" spans="1:3" s="3" customFormat="1" ht="11.25" customHeight="1">
      <c r="A102" s="91"/>
      <c r="B102" s="91"/>
      <c r="C102" s="91"/>
    </row>
    <row r="103" spans="1:3" s="3" customFormat="1" ht="11.25" customHeight="1">
      <c r="A103" s="91"/>
      <c r="B103" s="91"/>
      <c r="C103" s="91"/>
    </row>
    <row r="104" spans="1:3" s="3" customFormat="1" ht="11.25" customHeight="1">
      <c r="A104" s="91"/>
      <c r="B104" s="91"/>
      <c r="C104" s="91"/>
    </row>
    <row r="105" spans="1:3" s="3" customFormat="1" ht="11.25" customHeight="1">
      <c r="A105" s="91"/>
      <c r="B105" s="91"/>
      <c r="C105" s="91"/>
    </row>
    <row r="106" spans="1:3" s="3" customFormat="1" ht="11.25" customHeight="1">
      <c r="A106" s="91"/>
      <c r="B106" s="91"/>
      <c r="C106" s="91"/>
    </row>
    <row r="107" spans="1:3" s="3" customFormat="1" ht="11.25" customHeight="1">
      <c r="A107" s="91"/>
      <c r="B107" s="91"/>
      <c r="C107" s="91"/>
    </row>
    <row r="108" spans="1:3" s="3" customFormat="1" ht="11.25" customHeight="1">
      <c r="A108" s="91"/>
      <c r="B108" s="91"/>
      <c r="C108" s="91"/>
    </row>
    <row r="109" spans="1:3" s="3" customFormat="1" ht="11.25" customHeight="1">
      <c r="A109" s="91"/>
      <c r="B109" s="91"/>
      <c r="C109" s="91"/>
    </row>
    <row r="110" spans="1:3" s="3" customFormat="1" ht="11.25" customHeight="1">
      <c r="A110" s="91"/>
      <c r="B110" s="91"/>
      <c r="C110" s="91"/>
    </row>
    <row r="111" spans="1:3" s="3" customFormat="1" ht="11.25" customHeight="1">
      <c r="A111" s="91"/>
      <c r="B111" s="91"/>
      <c r="C111" s="91"/>
    </row>
    <row r="112" spans="1:3" s="3" customFormat="1" ht="11.25" customHeight="1">
      <c r="A112" s="91"/>
      <c r="B112" s="91"/>
      <c r="C112" s="91"/>
    </row>
    <row r="113" spans="1:3" s="3" customFormat="1" ht="11.25" customHeight="1">
      <c r="A113" s="91"/>
      <c r="B113" s="91"/>
      <c r="C113" s="91"/>
    </row>
    <row r="114" spans="1:3" s="3" customFormat="1" ht="11.25" customHeight="1">
      <c r="A114" s="91"/>
      <c r="B114" s="91"/>
      <c r="C114" s="91"/>
    </row>
    <row r="115" spans="1:3" s="3" customFormat="1" ht="11.25" customHeight="1">
      <c r="A115" s="91"/>
      <c r="B115" s="91"/>
      <c r="C115" s="91"/>
    </row>
    <row r="116" spans="1:3" s="3" customFormat="1" ht="11.25" customHeight="1">
      <c r="A116" s="91"/>
      <c r="B116" s="91"/>
      <c r="C116" s="91"/>
    </row>
    <row r="117" spans="1:3" s="3" customFormat="1" ht="11.25" customHeight="1">
      <c r="A117" s="91"/>
      <c r="B117" s="91"/>
      <c r="C117" s="91"/>
    </row>
    <row r="118" spans="1:3" s="3" customFormat="1" ht="11.25" customHeight="1">
      <c r="A118" s="91"/>
      <c r="B118" s="91"/>
      <c r="C118" s="91"/>
    </row>
    <row r="119" spans="1:3" s="3" customFormat="1" ht="11.25" customHeight="1">
      <c r="A119" s="91"/>
      <c r="B119" s="91"/>
      <c r="C119" s="91"/>
    </row>
    <row r="120" spans="1:3" s="3" customFormat="1" ht="11.25" customHeight="1">
      <c r="A120" s="91"/>
      <c r="B120" s="91"/>
      <c r="C120" s="91"/>
    </row>
    <row r="121" spans="1:3" s="3" customFormat="1" ht="11.25" customHeight="1">
      <c r="A121" s="91"/>
      <c r="B121" s="91"/>
      <c r="C121" s="91"/>
    </row>
    <row r="122" spans="1:3" s="3" customFormat="1" ht="11.25" customHeight="1">
      <c r="A122" s="91"/>
      <c r="B122" s="91"/>
      <c r="C122" s="91"/>
    </row>
    <row r="123" spans="1:3" s="3" customFormat="1" ht="11.25" customHeight="1">
      <c r="A123" s="91"/>
      <c r="B123" s="91"/>
      <c r="C123" s="91"/>
    </row>
    <row r="124" spans="1:3" s="3" customFormat="1" ht="11.25" customHeight="1">
      <c r="A124" s="91"/>
      <c r="B124" s="91"/>
      <c r="C124" s="91"/>
    </row>
    <row r="125" spans="1:3" s="3" customFormat="1" ht="11.25" customHeight="1">
      <c r="A125" s="91"/>
      <c r="B125" s="91"/>
      <c r="C125" s="91"/>
    </row>
    <row r="126" spans="1:3" s="3" customFormat="1" ht="11.25" customHeight="1">
      <c r="A126" s="91"/>
      <c r="B126" s="91"/>
      <c r="C126" s="91"/>
    </row>
    <row r="127" spans="1:3" s="3" customFormat="1" ht="11.25" customHeight="1">
      <c r="A127" s="91"/>
      <c r="B127" s="91"/>
      <c r="C127" s="91"/>
    </row>
    <row r="128" spans="1:3" s="3" customFormat="1" ht="11.25" customHeight="1">
      <c r="A128" s="91"/>
      <c r="B128" s="91"/>
      <c r="C128" s="91"/>
    </row>
    <row r="129" spans="1:3" s="3" customFormat="1" ht="11.25" customHeight="1">
      <c r="A129" s="91"/>
      <c r="B129" s="91"/>
      <c r="C129" s="91"/>
    </row>
    <row r="130" spans="1:3" s="3" customFormat="1" ht="11.25" customHeight="1">
      <c r="A130" s="91"/>
      <c r="B130" s="91"/>
      <c r="C130" s="91"/>
    </row>
    <row r="131" spans="1:3" s="3" customFormat="1" ht="11.25" customHeight="1">
      <c r="A131" s="91"/>
      <c r="B131" s="91"/>
      <c r="C131" s="91"/>
    </row>
    <row r="132" spans="1:3" s="3" customFormat="1" ht="11.25" customHeight="1">
      <c r="A132" s="91"/>
      <c r="B132" s="91"/>
      <c r="C132" s="91"/>
    </row>
    <row r="133" spans="1:3" s="3" customFormat="1" ht="11.25" customHeight="1">
      <c r="A133" s="91"/>
      <c r="B133" s="91"/>
      <c r="C133" s="91"/>
    </row>
    <row r="134" spans="1:3" s="3" customFormat="1" ht="11.25" customHeight="1">
      <c r="A134" s="91"/>
      <c r="B134" s="91"/>
      <c r="C134" s="91"/>
    </row>
    <row r="135" spans="1:3" s="3" customFormat="1" ht="11.25" customHeight="1">
      <c r="A135" s="91"/>
      <c r="B135" s="91"/>
      <c r="C135" s="91"/>
    </row>
    <row r="136" spans="1:3" s="3" customFormat="1" ht="11.25" customHeight="1">
      <c r="A136" s="91"/>
      <c r="B136" s="91"/>
      <c r="C136" s="91"/>
    </row>
    <row r="137" spans="1:3" s="3" customFormat="1" ht="11.25" customHeight="1">
      <c r="A137" s="91"/>
      <c r="B137" s="91"/>
      <c r="C137" s="91"/>
    </row>
    <row r="138" spans="1:3" s="3" customFormat="1" ht="11.25" customHeight="1">
      <c r="A138" s="91"/>
      <c r="B138" s="91"/>
      <c r="C138" s="91"/>
    </row>
    <row r="139" spans="1:3" s="3" customFormat="1" ht="11.25" customHeight="1">
      <c r="A139" s="91"/>
      <c r="B139" s="91"/>
      <c r="C139" s="91"/>
    </row>
    <row r="140" spans="1:3" s="3" customFormat="1" ht="11.25" customHeight="1">
      <c r="A140" s="91"/>
      <c r="B140" s="91"/>
      <c r="C140" s="91"/>
    </row>
    <row r="141" spans="1:3" s="3" customFormat="1" ht="11.25" customHeight="1">
      <c r="A141" s="91"/>
      <c r="B141" s="91"/>
      <c r="C141" s="91"/>
    </row>
    <row r="142" spans="1:3" s="3" customFormat="1" ht="11.25" customHeight="1">
      <c r="A142" s="91"/>
      <c r="B142" s="91"/>
      <c r="C142" s="91"/>
    </row>
    <row r="143" spans="1:3" s="3" customFormat="1" ht="11.25" customHeight="1">
      <c r="A143" s="91"/>
      <c r="B143" s="91"/>
      <c r="C143" s="91"/>
    </row>
    <row r="144" spans="1:3" s="3" customFormat="1" ht="11.25" customHeight="1">
      <c r="A144" s="91"/>
      <c r="B144" s="91"/>
      <c r="C144" s="91"/>
    </row>
    <row r="145" spans="1:3" s="3" customFormat="1" ht="11.25" customHeight="1">
      <c r="A145" s="91"/>
      <c r="B145" s="91"/>
      <c r="C145" s="91"/>
    </row>
    <row r="146" spans="1:3" s="3" customFormat="1" ht="11.25" customHeight="1">
      <c r="A146" s="91"/>
      <c r="B146" s="91"/>
      <c r="C146" s="91"/>
    </row>
    <row r="147" spans="1:3" s="3" customFormat="1" ht="11.25" customHeight="1">
      <c r="A147" s="91"/>
      <c r="B147" s="91"/>
      <c r="C147" s="91"/>
    </row>
    <row r="148" spans="1:3" s="3" customFormat="1" ht="11.25" customHeight="1">
      <c r="A148" s="91"/>
      <c r="B148" s="91"/>
      <c r="C148" s="91"/>
    </row>
    <row r="149" spans="1:3" s="3" customFormat="1" ht="11.25" customHeight="1">
      <c r="A149" s="91"/>
      <c r="B149" s="91"/>
      <c r="C149" s="91"/>
    </row>
    <row r="150" spans="1:3" s="3" customFormat="1" ht="11.25" customHeight="1">
      <c r="A150" s="91"/>
      <c r="B150" s="91"/>
      <c r="C150" s="91"/>
    </row>
    <row r="151" spans="1:3" s="3" customFormat="1" ht="11.25" customHeight="1">
      <c r="A151" s="91"/>
      <c r="B151" s="91"/>
      <c r="C151" s="91"/>
    </row>
    <row r="152" spans="1:3" s="3" customFormat="1" ht="11.25" customHeight="1">
      <c r="A152" s="91"/>
      <c r="B152" s="91"/>
      <c r="C152" s="91"/>
    </row>
    <row r="153" spans="1:3" s="3" customFormat="1" ht="11.25" customHeight="1">
      <c r="A153" s="91"/>
      <c r="B153" s="91"/>
      <c r="C153" s="91"/>
    </row>
    <row r="154" spans="1:3" s="3" customFormat="1" ht="11.25" customHeight="1">
      <c r="A154" s="91"/>
      <c r="B154" s="91"/>
      <c r="C154" s="91"/>
    </row>
    <row r="155" spans="1:3" s="3" customFormat="1" ht="11.25" customHeight="1">
      <c r="A155" s="91"/>
      <c r="B155" s="91"/>
      <c r="C155" s="91"/>
    </row>
    <row r="156" spans="1:3" s="3" customFormat="1" ht="11.25" customHeight="1">
      <c r="A156" s="91"/>
      <c r="B156" s="91"/>
      <c r="C156" s="91"/>
    </row>
    <row r="157" spans="1:3" s="3" customFormat="1" ht="11.25" customHeight="1">
      <c r="A157" s="91"/>
      <c r="B157" s="91"/>
      <c r="C157" s="91"/>
    </row>
    <row r="158" spans="1:3" s="3" customFormat="1" ht="11.25" customHeight="1">
      <c r="A158" s="91"/>
      <c r="B158" s="91"/>
      <c r="C158" s="91"/>
    </row>
    <row r="159" spans="1:3" s="3" customFormat="1" ht="11.25" customHeight="1">
      <c r="A159" s="91"/>
      <c r="B159" s="91"/>
      <c r="C159" s="91"/>
    </row>
    <row r="160" spans="1:3" s="3" customFormat="1" ht="11.25" customHeight="1">
      <c r="A160" s="91"/>
      <c r="B160" s="91"/>
      <c r="C160" s="91"/>
    </row>
    <row r="161" spans="1:3" s="3" customFormat="1" ht="11.25" customHeight="1">
      <c r="A161" s="91"/>
      <c r="B161" s="91"/>
      <c r="C161" s="91"/>
    </row>
    <row r="162" spans="1:3" s="3" customFormat="1" ht="11.25" customHeight="1">
      <c r="A162" s="91"/>
      <c r="B162" s="91"/>
      <c r="C162" s="91"/>
    </row>
    <row r="163" spans="1:3" s="3" customFormat="1" ht="11.25" customHeight="1">
      <c r="A163" s="91"/>
      <c r="B163" s="91"/>
      <c r="C163" s="91"/>
    </row>
    <row r="164" spans="1:3" s="3" customFormat="1" ht="11.25" customHeight="1">
      <c r="A164" s="91"/>
      <c r="B164" s="91"/>
      <c r="C164" s="91"/>
    </row>
    <row r="165" spans="1:3" s="3" customFormat="1" ht="11.25" customHeight="1">
      <c r="A165" s="91"/>
      <c r="B165" s="91"/>
      <c r="C165" s="91"/>
    </row>
    <row r="166" spans="1:3" s="3" customFormat="1" ht="11.25" customHeight="1">
      <c r="A166" s="91"/>
      <c r="B166" s="91"/>
      <c r="C166" s="91"/>
    </row>
    <row r="167" spans="1:3" s="3" customFormat="1" ht="11.25" customHeight="1">
      <c r="A167" s="91"/>
      <c r="B167" s="91"/>
      <c r="C167" s="91"/>
    </row>
    <row r="168" spans="1:3" s="3" customFormat="1" ht="11.25" customHeight="1">
      <c r="A168" s="91"/>
      <c r="B168" s="91"/>
      <c r="C168" s="91"/>
    </row>
    <row r="169" spans="1:3" s="3" customFormat="1" ht="11.25" customHeight="1">
      <c r="A169" s="91"/>
      <c r="B169" s="91"/>
      <c r="C169" s="91"/>
    </row>
    <row r="170" spans="1:3" s="3" customFormat="1" ht="11.25" customHeight="1">
      <c r="A170" s="91"/>
      <c r="B170" s="91"/>
      <c r="C170" s="91"/>
    </row>
    <row r="171" spans="1:3" s="3" customFormat="1" ht="11.25" customHeight="1">
      <c r="A171" s="91"/>
      <c r="B171" s="91"/>
      <c r="C171" s="91"/>
    </row>
    <row r="172" spans="1:3" s="3" customFormat="1" ht="11.25" customHeight="1">
      <c r="A172" s="91"/>
      <c r="B172" s="91"/>
      <c r="C172" s="91"/>
    </row>
    <row r="173" spans="1:3" s="3" customFormat="1" ht="11.25" customHeight="1">
      <c r="A173" s="91"/>
      <c r="B173" s="91"/>
      <c r="C173" s="91"/>
    </row>
    <row r="174" spans="1:3" s="3" customFormat="1" ht="11.25" customHeight="1">
      <c r="A174" s="91"/>
      <c r="B174" s="91"/>
      <c r="C174" s="91"/>
    </row>
    <row r="175" spans="1:3" s="3" customFormat="1" ht="11.25" customHeight="1">
      <c r="A175" s="91"/>
      <c r="B175" s="91"/>
      <c r="C175" s="91"/>
    </row>
    <row r="176" spans="1:3" s="3" customFormat="1" ht="11.25" customHeight="1">
      <c r="A176" s="91"/>
      <c r="B176" s="91"/>
      <c r="C176" s="91"/>
    </row>
    <row r="177" spans="1:3" s="3" customFormat="1" ht="11.25" customHeight="1">
      <c r="A177" s="91"/>
      <c r="B177" s="91"/>
      <c r="C177" s="91"/>
    </row>
    <row r="178" spans="1:3" s="3" customFormat="1" ht="11.25" customHeight="1">
      <c r="A178" s="91"/>
      <c r="B178" s="91"/>
      <c r="C178" s="91"/>
    </row>
    <row r="179" spans="1:3" s="3" customFormat="1" ht="11.25" customHeight="1">
      <c r="A179" s="91"/>
      <c r="B179" s="91"/>
      <c r="C179" s="91"/>
    </row>
    <row r="180" spans="1:3" s="3" customFormat="1" ht="11.25" customHeight="1">
      <c r="A180" s="91"/>
      <c r="B180" s="91"/>
      <c r="C180" s="91"/>
    </row>
    <row r="181" spans="1:3" s="3" customFormat="1" ht="11.25" customHeight="1">
      <c r="A181" s="91"/>
      <c r="B181" s="91"/>
      <c r="C181" s="91"/>
    </row>
    <row r="182" spans="1:3" s="3" customFormat="1" ht="11.25" customHeight="1">
      <c r="A182" s="91"/>
      <c r="B182" s="91"/>
      <c r="C182" s="91"/>
    </row>
    <row r="183" spans="1:3" s="3" customFormat="1" ht="11.25" customHeight="1">
      <c r="A183" s="91"/>
      <c r="B183" s="91"/>
      <c r="C183" s="91"/>
    </row>
    <row r="184" spans="1:3" s="3" customFormat="1" ht="11.25" customHeight="1">
      <c r="A184" s="91"/>
      <c r="B184" s="91"/>
      <c r="C184" s="91"/>
    </row>
    <row r="185" spans="1:3" s="3" customFormat="1" ht="11.25" customHeight="1">
      <c r="A185" s="91"/>
      <c r="B185" s="91"/>
      <c r="C185" s="91"/>
    </row>
    <row r="186" spans="1:3" s="3" customFormat="1" ht="11.25" customHeight="1">
      <c r="A186" s="91"/>
      <c r="B186" s="91"/>
      <c r="C186" s="91"/>
    </row>
    <row r="187" spans="1:3" s="3" customFormat="1">
      <c r="A187" s="91"/>
      <c r="B187" s="91"/>
      <c r="C187" s="91"/>
    </row>
    <row r="188" spans="1:3" s="3" customFormat="1">
      <c r="A188" s="93"/>
      <c r="B188" s="93"/>
      <c r="C188" s="93"/>
    </row>
    <row r="189" spans="1:3" s="3" customFormat="1">
      <c r="A189" s="91"/>
      <c r="B189" s="91"/>
      <c r="C189" s="91"/>
    </row>
    <row r="190" spans="1:3" s="3" customFormat="1">
      <c r="A190" s="93"/>
      <c r="B190" s="93"/>
      <c r="C190" s="93"/>
    </row>
    <row r="191" spans="1:3" s="3" customFormat="1">
      <c r="A191" s="93"/>
      <c r="B191" s="92"/>
      <c r="C191" s="92"/>
    </row>
    <row r="192" spans="1:3" s="3" customFormat="1">
      <c r="A192" s="91"/>
      <c r="B192" s="18"/>
      <c r="C192" s="18"/>
    </row>
  </sheetData>
  <mergeCells count="29">
    <mergeCell ref="A1:C1"/>
    <mergeCell ref="A25:B25"/>
    <mergeCell ref="A69:B69"/>
    <mergeCell ref="A3:I3"/>
    <mergeCell ref="B5:B8"/>
    <mergeCell ref="C6:C7"/>
    <mergeCell ref="A5:A8"/>
    <mergeCell ref="A57:B57"/>
    <mergeCell ref="A64:B64"/>
    <mergeCell ref="A66:B66"/>
    <mergeCell ref="E5:F5"/>
    <mergeCell ref="A32:B32"/>
    <mergeCell ref="H5:I6"/>
    <mergeCell ref="D6:D7"/>
    <mergeCell ref="E6:E7"/>
    <mergeCell ref="A34:B34"/>
    <mergeCell ref="A82:C82"/>
    <mergeCell ref="A84:C84"/>
    <mergeCell ref="A83:C83"/>
    <mergeCell ref="A85:C85"/>
    <mergeCell ref="A12:B12"/>
    <mergeCell ref="A14:B14"/>
    <mergeCell ref="A21:B21"/>
    <mergeCell ref="A23:B23"/>
    <mergeCell ref="A29:B29"/>
    <mergeCell ref="A74:B74"/>
    <mergeCell ref="A76:B76"/>
    <mergeCell ref="A72:B72"/>
    <mergeCell ref="A36:B36"/>
  </mergeCells>
  <pageMargins left="0" right="0" top="0" bottom="0" header="0.31496062992125984" footer="0.39370078740157483"/>
  <pageSetup scale="59"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
  <sheetViews>
    <sheetView showGridLines="0" zoomScale="130" zoomScaleNormal="13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21" style="3" customWidth="1"/>
    <col min="11" max="11" width="21.140625" style="3" bestFit="1" customWidth="1"/>
    <col min="12" max="12" width="15.28515625" style="3" bestFit="1" customWidth="1"/>
    <col min="13" max="14" width="11.5703125" style="3" bestFit="1" customWidth="1"/>
    <col min="15" max="16384" width="11.42578125" style="3"/>
  </cols>
  <sheetData>
    <row r="1" spans="1:16" s="1" customFormat="1" ht="53.25" customHeight="1">
      <c r="A1" s="167" t="s">
        <v>14</v>
      </c>
      <c r="B1" s="167"/>
      <c r="C1" s="167"/>
      <c r="D1" s="23" t="s">
        <v>35</v>
      </c>
      <c r="G1" s="21"/>
      <c r="H1" s="22"/>
      <c r="J1" s="20"/>
    </row>
    <row r="2" spans="1:16" s="2" customFormat="1" ht="12" customHeight="1">
      <c r="B2" s="26"/>
      <c r="C2" s="6"/>
      <c r="D2" s="6"/>
      <c r="E2" s="6"/>
      <c r="F2" s="6"/>
      <c r="G2" s="5"/>
      <c r="J2" s="3"/>
    </row>
    <row r="3" spans="1:16" ht="55.5" customHeight="1" thickBot="1">
      <c r="A3" s="170" t="s">
        <v>149</v>
      </c>
      <c r="B3" s="170"/>
      <c r="C3" s="170"/>
      <c r="D3" s="170"/>
      <c r="E3" s="170"/>
      <c r="F3" s="170"/>
      <c r="G3" s="170"/>
      <c r="H3" s="170"/>
      <c r="I3" s="170"/>
    </row>
    <row r="4" spans="1:16" ht="5.25" customHeight="1">
      <c r="A4" s="7"/>
      <c r="B4" s="7"/>
      <c r="C4" s="7"/>
      <c r="D4" s="7"/>
      <c r="E4" s="7"/>
      <c r="F4" s="7"/>
      <c r="G4" s="7"/>
      <c r="H4" s="7"/>
      <c r="I4" s="7"/>
    </row>
    <row r="5" spans="1:16" s="40" customFormat="1" ht="18" customHeight="1">
      <c r="A5" s="171" t="s">
        <v>0</v>
      </c>
      <c r="B5" s="168" t="s">
        <v>414</v>
      </c>
      <c r="C5" s="34"/>
      <c r="D5" s="65"/>
      <c r="E5" s="172" t="s">
        <v>1</v>
      </c>
      <c r="F5" s="172"/>
      <c r="G5" s="65"/>
      <c r="H5" s="171" t="s">
        <v>2</v>
      </c>
      <c r="I5" s="171"/>
      <c r="J5" s="39"/>
    </row>
    <row r="6" spans="1:16" s="40" customFormat="1" ht="18" customHeight="1">
      <c r="A6" s="171"/>
      <c r="B6" s="168"/>
      <c r="C6" s="168" t="s">
        <v>3</v>
      </c>
      <c r="D6" s="168" t="s">
        <v>15</v>
      </c>
      <c r="E6" s="168" t="s">
        <v>16</v>
      </c>
      <c r="F6" s="66" t="s">
        <v>19</v>
      </c>
      <c r="G6" s="64"/>
      <c r="H6" s="173"/>
      <c r="I6" s="173"/>
      <c r="J6" s="39"/>
    </row>
    <row r="7" spans="1:16" s="40" customFormat="1" ht="24" customHeight="1">
      <c r="A7" s="171"/>
      <c r="B7" s="168"/>
      <c r="C7" s="168"/>
      <c r="D7" s="168"/>
      <c r="E7" s="168"/>
      <c r="F7" s="65" t="s">
        <v>37</v>
      </c>
      <c r="G7" s="65"/>
      <c r="H7" s="64" t="s">
        <v>15</v>
      </c>
      <c r="I7" s="64" t="s">
        <v>4</v>
      </c>
      <c r="J7" s="39"/>
    </row>
    <row r="8" spans="1:16" s="40" customFormat="1" ht="13.5" customHeight="1">
      <c r="A8" s="171"/>
      <c r="B8" s="168"/>
      <c r="C8" s="64" t="s">
        <v>5</v>
      </c>
      <c r="D8" s="64" t="s">
        <v>6</v>
      </c>
      <c r="E8" s="64" t="s">
        <v>7</v>
      </c>
      <c r="F8" s="65" t="s">
        <v>8</v>
      </c>
      <c r="G8" s="65"/>
      <c r="H8" s="65" t="s">
        <v>9</v>
      </c>
      <c r="I8" s="65" t="s">
        <v>10</v>
      </c>
      <c r="J8" s="39"/>
    </row>
    <row r="9" spans="1:16" ht="5.25" customHeight="1" thickBot="1">
      <c r="A9" s="8"/>
      <c r="B9" s="24"/>
      <c r="C9" s="9"/>
      <c r="D9" s="9"/>
      <c r="E9" s="9"/>
      <c r="F9" s="10"/>
      <c r="G9" s="10"/>
      <c r="H9" s="10"/>
      <c r="I9" s="10"/>
      <c r="J9" s="4"/>
    </row>
    <row r="10" spans="1:16" ht="5.25" customHeight="1" thickBot="1">
      <c r="A10" s="11"/>
      <c r="B10" s="25"/>
      <c r="C10" s="12"/>
      <c r="D10" s="12"/>
      <c r="E10" s="12"/>
      <c r="F10" s="13"/>
      <c r="G10" s="13"/>
      <c r="H10" s="13"/>
      <c r="I10" s="13"/>
      <c r="J10" s="4"/>
    </row>
    <row r="11" spans="1:16" s="35" customFormat="1" ht="12.75">
      <c r="A11" s="41" t="s">
        <v>17</v>
      </c>
      <c r="B11" s="42"/>
      <c r="C11" s="43">
        <f>+C12+C14+C16+C18+C54+C57+C59+C61+C63+C67+C69+C82+C84+C86+C89</f>
        <v>311308509249.56061</v>
      </c>
      <c r="D11" s="43">
        <f>+D12+D14+D16+D18+D54+D57+D59+D61+D63+D67+D69+D82+D84+D86+D89</f>
        <v>309896718750.58215</v>
      </c>
      <c r="E11" s="43">
        <f>+E12+E14+E16+E18+E54+E57+E59+E61+E63+E67+E69+E82+E84+E86+E89</f>
        <v>158571002879.38641</v>
      </c>
      <c r="F11" s="43">
        <f>+F12+F14+F16+F18+F54+F57+F59+F61+F63+F67+F69+F82+F84+F86+F89</f>
        <v>147035695690.75684</v>
      </c>
      <c r="G11" s="44"/>
      <c r="H11" s="45">
        <f t="shared" ref="H11:H42" si="0">IFERROR(+F11/D11*100,"n.a")</f>
        <v>47.446677165077475</v>
      </c>
      <c r="I11" s="45">
        <f t="shared" ref="I11:I42" si="1">IFERROR(+F11/E11*100,"n.a.")</f>
        <v>92.725462424297305</v>
      </c>
      <c r="J11" s="46"/>
      <c r="K11" s="47"/>
      <c r="L11" s="48"/>
      <c r="M11" s="49"/>
      <c r="N11" s="49"/>
      <c r="O11" s="50"/>
      <c r="P11" s="50"/>
    </row>
    <row r="12" spans="1:16" s="35" customFormat="1" ht="12.75">
      <c r="A12" s="76" t="s">
        <v>148</v>
      </c>
      <c r="B12" s="51"/>
      <c r="C12" s="43">
        <f>+C13</f>
        <v>1850876863</v>
      </c>
      <c r="D12" s="43">
        <f>+D13</f>
        <v>1958872617.2799997</v>
      </c>
      <c r="E12" s="43">
        <f>+E13</f>
        <v>910701916.99000013</v>
      </c>
      <c r="F12" s="43">
        <f>+F13</f>
        <v>897226159.59000027</v>
      </c>
      <c r="G12" s="44"/>
      <c r="H12" s="45">
        <f t="shared" si="0"/>
        <v>45.80319065544176</v>
      </c>
      <c r="I12" s="45">
        <f t="shared" si="1"/>
        <v>98.520288894906557</v>
      </c>
      <c r="J12" s="46"/>
      <c r="K12" s="47"/>
      <c r="L12" s="48"/>
      <c r="M12" s="49"/>
      <c r="N12" s="49"/>
      <c r="O12" s="50"/>
      <c r="P12" s="50"/>
    </row>
    <row r="13" spans="1:16" s="35" customFormat="1" ht="12.75">
      <c r="A13" s="52"/>
      <c r="B13" s="53" t="s">
        <v>147</v>
      </c>
      <c r="C13" s="54">
        <v>1850876863</v>
      </c>
      <c r="D13" s="54">
        <v>1958872617.2799997</v>
      </c>
      <c r="E13" s="54">
        <v>910701916.99000013</v>
      </c>
      <c r="F13" s="54">
        <v>897226159.59000027</v>
      </c>
      <c r="G13" s="55"/>
      <c r="H13" s="56">
        <f t="shared" si="0"/>
        <v>45.80319065544176</v>
      </c>
      <c r="I13" s="56">
        <f t="shared" si="1"/>
        <v>98.520288894906557</v>
      </c>
      <c r="J13" s="46"/>
      <c r="K13" s="47"/>
      <c r="L13" s="48"/>
      <c r="M13" s="49"/>
      <c r="N13" s="49"/>
      <c r="O13" s="50"/>
      <c r="P13" s="50"/>
    </row>
    <row r="14" spans="1:16" s="35" customFormat="1" ht="12.75">
      <c r="A14" s="76" t="s">
        <v>32</v>
      </c>
      <c r="B14" s="51"/>
      <c r="C14" s="70">
        <f>SUM(C15)</f>
        <v>262279221</v>
      </c>
      <c r="D14" s="70">
        <f>SUM(D15)</f>
        <v>0</v>
      </c>
      <c r="E14" s="70">
        <f>SUM(E15)</f>
        <v>0</v>
      </c>
      <c r="F14" s="70">
        <f>SUM(F15)</f>
        <v>0</v>
      </c>
      <c r="G14" s="71"/>
      <c r="H14" s="45" t="str">
        <f t="shared" si="0"/>
        <v>n.a</v>
      </c>
      <c r="I14" s="45" t="str">
        <f t="shared" si="1"/>
        <v>n.a.</v>
      </c>
      <c r="J14" s="46"/>
      <c r="K14" s="47"/>
      <c r="L14" s="48"/>
      <c r="M14" s="49"/>
      <c r="N14" s="49"/>
      <c r="O14" s="50"/>
      <c r="P14" s="50"/>
    </row>
    <row r="15" spans="1:16" s="35" customFormat="1" ht="12.75">
      <c r="A15" s="52"/>
      <c r="B15" s="53" t="s">
        <v>146</v>
      </c>
      <c r="C15" s="54">
        <v>262279221</v>
      </c>
      <c r="D15" s="54">
        <v>0</v>
      </c>
      <c r="E15" s="54">
        <v>0</v>
      </c>
      <c r="F15" s="54">
        <v>0</v>
      </c>
      <c r="G15" s="71"/>
      <c r="H15" s="56" t="str">
        <f t="shared" si="0"/>
        <v>n.a</v>
      </c>
      <c r="I15" s="56" t="str">
        <f t="shared" si="1"/>
        <v>n.a.</v>
      </c>
      <c r="J15" s="46"/>
      <c r="K15" s="47"/>
      <c r="L15" s="48"/>
      <c r="M15" s="49"/>
      <c r="N15" s="49"/>
      <c r="O15" s="50"/>
      <c r="P15" s="50"/>
    </row>
    <row r="16" spans="1:16" s="35" customFormat="1" ht="12.75">
      <c r="A16" s="76" t="s">
        <v>145</v>
      </c>
      <c r="B16" s="53"/>
      <c r="C16" s="70">
        <f>SUM(C17)</f>
        <v>30000000</v>
      </c>
      <c r="D16" s="70">
        <f>SUM(D17)</f>
        <v>30000000</v>
      </c>
      <c r="E16" s="70">
        <f>SUM(E17)</f>
        <v>0</v>
      </c>
      <c r="F16" s="70">
        <f>SUM(F17)</f>
        <v>0</v>
      </c>
      <c r="G16" s="71"/>
      <c r="H16" s="45">
        <f t="shared" si="0"/>
        <v>0</v>
      </c>
      <c r="I16" s="45" t="str">
        <f t="shared" si="1"/>
        <v>n.a.</v>
      </c>
      <c r="J16" s="46"/>
      <c r="K16" s="47"/>
      <c r="L16" s="48"/>
      <c r="M16" s="49"/>
      <c r="N16" s="49"/>
      <c r="O16" s="50"/>
      <c r="P16" s="50"/>
    </row>
    <row r="17" spans="1:16" s="35" customFormat="1" ht="12.75">
      <c r="A17" s="52"/>
      <c r="B17" s="52" t="s">
        <v>144</v>
      </c>
      <c r="C17" s="54">
        <v>30000000</v>
      </c>
      <c r="D17" s="54">
        <v>30000000</v>
      </c>
      <c r="E17" s="54">
        <v>0</v>
      </c>
      <c r="F17" s="54">
        <v>0</v>
      </c>
      <c r="G17" s="71"/>
      <c r="H17" s="56">
        <f t="shared" si="0"/>
        <v>0</v>
      </c>
      <c r="I17" s="56" t="str">
        <f t="shared" si="1"/>
        <v>n.a.</v>
      </c>
      <c r="J17" s="46"/>
      <c r="K17" s="47"/>
      <c r="L17" s="48"/>
      <c r="M17" s="49"/>
      <c r="N17" s="49"/>
      <c r="O17" s="50"/>
      <c r="P17" s="50"/>
    </row>
    <row r="18" spans="1:16" s="35" customFormat="1" ht="12.75">
      <c r="A18" s="76" t="s">
        <v>143</v>
      </c>
      <c r="B18" s="53"/>
      <c r="C18" s="70">
        <f>SUM(C19+C24+C37+C51)</f>
        <v>246044177489.56943</v>
      </c>
      <c r="D18" s="70">
        <f>SUM(D19+D24+D37+D51)</f>
        <v>244596038632.07874</v>
      </c>
      <c r="E18" s="70">
        <f>SUM(E19+E24+E37+E51)</f>
        <v>129768213340.58603</v>
      </c>
      <c r="F18" s="70">
        <f>SUM(F19+F24+F37+F51)</f>
        <v>118843952576.28886</v>
      </c>
      <c r="G18" s="71"/>
      <c r="H18" s="45">
        <f t="shared" si="0"/>
        <v>48.587848454509889</v>
      </c>
      <c r="I18" s="45">
        <f t="shared" si="1"/>
        <v>91.581712899425028</v>
      </c>
      <c r="J18" s="46"/>
      <c r="K18" s="47"/>
      <c r="L18" s="48"/>
      <c r="M18" s="49"/>
      <c r="N18" s="49"/>
      <c r="O18" s="50"/>
      <c r="P18" s="50"/>
    </row>
    <row r="19" spans="1:16" s="35" customFormat="1" ht="12.75">
      <c r="A19" s="54"/>
      <c r="B19" s="70" t="s">
        <v>114</v>
      </c>
      <c r="C19" s="70">
        <f>SUM(C20:C23)</f>
        <v>29946444719.116001</v>
      </c>
      <c r="D19" s="70">
        <f>SUM(D20:D23)</f>
        <v>29941464888.035988</v>
      </c>
      <c r="E19" s="70">
        <f>SUM(E20:E23)</f>
        <v>19074825121.311405</v>
      </c>
      <c r="F19" s="70">
        <f>SUM(F20:F23)</f>
        <v>10493072231.680305</v>
      </c>
      <c r="G19" s="71"/>
      <c r="H19" s="45">
        <f t="shared" si="0"/>
        <v>35.045286765087866</v>
      </c>
      <c r="I19" s="45">
        <f t="shared" si="1"/>
        <v>55.010057313484303</v>
      </c>
      <c r="J19" s="46"/>
      <c r="K19" s="47"/>
      <c r="L19" s="48"/>
      <c r="M19" s="49"/>
      <c r="N19" s="49"/>
      <c r="O19" s="50"/>
      <c r="P19" s="50"/>
    </row>
    <row r="20" spans="1:16" s="35" customFormat="1" ht="12.75">
      <c r="A20" s="54"/>
      <c r="B20" s="54" t="s">
        <v>139</v>
      </c>
      <c r="C20" s="54">
        <v>29376016030.116001</v>
      </c>
      <c r="D20" s="54">
        <v>29376016030.115986</v>
      </c>
      <c r="E20" s="54">
        <v>18846800894.636101</v>
      </c>
      <c r="F20" s="54">
        <v>10265048391.375002</v>
      </c>
      <c r="G20" s="71"/>
      <c r="H20" s="56">
        <f t="shared" si="0"/>
        <v>34.943636948085064</v>
      </c>
      <c r="I20" s="56">
        <f t="shared" si="1"/>
        <v>54.465733727236909</v>
      </c>
      <c r="J20" s="46"/>
      <c r="K20" s="47"/>
      <c r="L20" s="48"/>
      <c r="M20" s="49"/>
      <c r="N20" s="49"/>
      <c r="O20" s="50"/>
      <c r="P20" s="50"/>
    </row>
    <row r="21" spans="1:16" s="35" customFormat="1" ht="12.75">
      <c r="A21" s="54"/>
      <c r="B21" s="54" t="s">
        <v>103</v>
      </c>
      <c r="C21" s="54">
        <v>120504749</v>
      </c>
      <c r="D21" s="54">
        <v>118640535.57999995</v>
      </c>
      <c r="E21" s="54">
        <v>117410419.32999995</v>
      </c>
      <c r="F21" s="54">
        <v>117410419.32999995</v>
      </c>
      <c r="G21" s="71"/>
      <c r="H21" s="56">
        <f t="shared" si="0"/>
        <v>98.963156863725956</v>
      </c>
      <c r="I21" s="56">
        <f t="shared" si="1"/>
        <v>100</v>
      </c>
      <c r="J21" s="46"/>
      <c r="K21" s="47"/>
      <c r="L21" s="48"/>
      <c r="M21" s="49"/>
      <c r="N21" s="49"/>
      <c r="O21" s="50"/>
      <c r="P21" s="50"/>
    </row>
    <row r="22" spans="1:16" s="35" customFormat="1" ht="12.75">
      <c r="A22" s="54"/>
      <c r="B22" s="54" t="s">
        <v>84</v>
      </c>
      <c r="C22" s="54">
        <v>218483940</v>
      </c>
      <c r="D22" s="54">
        <v>215368322.33999991</v>
      </c>
      <c r="E22" s="54">
        <v>107912306.91999999</v>
      </c>
      <c r="F22" s="54">
        <v>107911920.54999998</v>
      </c>
      <c r="G22" s="71"/>
      <c r="H22" s="56">
        <f t="shared" si="0"/>
        <v>50.10575342628173</v>
      </c>
      <c r="I22" s="56">
        <f t="shared" si="1"/>
        <v>99.999641959280609</v>
      </c>
      <c r="J22" s="46"/>
      <c r="K22" s="47"/>
      <c r="L22" s="48"/>
      <c r="M22" s="49"/>
      <c r="N22" s="49"/>
      <c r="O22" s="50"/>
      <c r="P22" s="50"/>
    </row>
    <row r="23" spans="1:16" s="35" customFormat="1" ht="12.75">
      <c r="A23" s="54"/>
      <c r="B23" s="54" t="s">
        <v>68</v>
      </c>
      <c r="C23" s="54">
        <v>231440000</v>
      </c>
      <c r="D23" s="54">
        <v>231439999.99999997</v>
      </c>
      <c r="E23" s="54">
        <v>2701500.425305</v>
      </c>
      <c r="F23" s="54">
        <v>2701500.425305</v>
      </c>
      <c r="G23" s="71"/>
      <c r="H23" s="56">
        <f t="shared" si="0"/>
        <v>1.1672573562500002</v>
      </c>
      <c r="I23" s="56">
        <f t="shared" si="1"/>
        <v>100</v>
      </c>
      <c r="J23" s="46"/>
      <c r="K23" s="47"/>
      <c r="L23" s="48"/>
      <c r="M23" s="49"/>
      <c r="N23" s="49"/>
      <c r="O23" s="50"/>
      <c r="P23" s="50"/>
    </row>
    <row r="24" spans="1:16" s="35" customFormat="1" ht="12.75">
      <c r="A24" s="54"/>
      <c r="B24" s="51" t="s">
        <v>107</v>
      </c>
      <c r="C24" s="70">
        <f>SUM(C25:C36)</f>
        <v>94147201926.648621</v>
      </c>
      <c r="D24" s="70">
        <f>SUM(D25:D36)</f>
        <v>94184671145.318649</v>
      </c>
      <c r="E24" s="70">
        <f>SUM(E25:E36)</f>
        <v>47074784739.371292</v>
      </c>
      <c r="F24" s="70">
        <f>SUM(F25:F36)</f>
        <v>45720871876.94899</v>
      </c>
      <c r="G24" s="71"/>
      <c r="H24" s="45">
        <f t="shared" si="0"/>
        <v>48.543856787911608</v>
      </c>
      <c r="I24" s="45">
        <f t="shared" si="1"/>
        <v>97.123910666998867</v>
      </c>
      <c r="J24" s="46"/>
      <c r="K24" s="47"/>
      <c r="L24" s="48"/>
      <c r="M24" s="49"/>
      <c r="N24" s="49"/>
      <c r="O24" s="50"/>
      <c r="P24" s="50"/>
    </row>
    <row r="25" spans="1:16" s="35" customFormat="1" ht="12.75">
      <c r="A25" s="54"/>
      <c r="B25" s="54" t="s">
        <v>142</v>
      </c>
      <c r="C25" s="54">
        <v>3459374461</v>
      </c>
      <c r="D25" s="54">
        <v>3182324042.8199997</v>
      </c>
      <c r="E25" s="54">
        <v>1107325447.6500001</v>
      </c>
      <c r="F25" s="54">
        <v>1100899408.7200003</v>
      </c>
      <c r="G25" s="71"/>
      <c r="H25" s="56">
        <f t="shared" si="0"/>
        <v>34.594195748351389</v>
      </c>
      <c r="I25" s="56">
        <f t="shared" si="1"/>
        <v>99.419679287273908</v>
      </c>
      <c r="J25" s="46"/>
      <c r="K25" s="47"/>
      <c r="L25" s="48"/>
      <c r="M25" s="49"/>
      <c r="N25" s="49"/>
      <c r="O25" s="50"/>
      <c r="P25" s="50"/>
    </row>
    <row r="26" spans="1:16" s="35" customFormat="1" ht="12.75">
      <c r="A26" s="54"/>
      <c r="B26" s="54" t="s">
        <v>141</v>
      </c>
      <c r="C26" s="54">
        <v>41097483127</v>
      </c>
      <c r="D26" s="54">
        <v>40166554218.250015</v>
      </c>
      <c r="E26" s="54">
        <v>15946685230.140003</v>
      </c>
      <c r="F26" s="54">
        <v>15880288386.309999</v>
      </c>
      <c r="G26" s="71"/>
      <c r="H26" s="56">
        <f t="shared" si="0"/>
        <v>39.536098366871251</v>
      </c>
      <c r="I26" s="56">
        <f t="shared" si="1"/>
        <v>99.58363231686225</v>
      </c>
      <c r="J26" s="46"/>
      <c r="K26" s="47"/>
      <c r="L26" s="48"/>
      <c r="M26" s="49"/>
      <c r="N26" s="49"/>
      <c r="O26" s="50"/>
      <c r="P26" s="50"/>
    </row>
    <row r="27" spans="1:16" s="35" customFormat="1" ht="12.75">
      <c r="A27" s="54"/>
      <c r="B27" s="54" t="s">
        <v>135</v>
      </c>
      <c r="C27" s="54">
        <v>560172</v>
      </c>
      <c r="D27" s="54">
        <v>560172</v>
      </c>
      <c r="E27" s="54">
        <v>189645.96999999997</v>
      </c>
      <c r="F27" s="54">
        <v>170367.96</v>
      </c>
      <c r="G27" s="71"/>
      <c r="H27" s="56">
        <f t="shared" si="0"/>
        <v>30.413508708039672</v>
      </c>
      <c r="I27" s="56">
        <f t="shared" si="1"/>
        <v>89.83473785390747</v>
      </c>
      <c r="J27" s="46"/>
      <c r="K27" s="47"/>
      <c r="L27" s="48"/>
      <c r="M27" s="49"/>
      <c r="N27" s="49"/>
      <c r="O27" s="50"/>
      <c r="P27" s="50"/>
    </row>
    <row r="28" spans="1:16" s="35" customFormat="1" ht="12.75">
      <c r="A28" s="54"/>
      <c r="B28" s="54" t="s">
        <v>140</v>
      </c>
      <c r="C28" s="54">
        <v>32307655</v>
      </c>
      <c r="D28" s="54">
        <v>39307654.999999993</v>
      </c>
      <c r="E28" s="54">
        <v>19004343.669999998</v>
      </c>
      <c r="F28" s="54">
        <v>18975912.299999997</v>
      </c>
      <c r="G28" s="71"/>
      <c r="H28" s="56">
        <f t="shared" si="0"/>
        <v>48.275360868003958</v>
      </c>
      <c r="I28" s="56">
        <f t="shared" si="1"/>
        <v>99.850395412261022</v>
      </c>
      <c r="J28" s="46"/>
      <c r="K28" s="47"/>
      <c r="L28" s="48"/>
      <c r="M28" s="49"/>
      <c r="N28" s="49"/>
      <c r="O28" s="50"/>
      <c r="P28" s="50"/>
    </row>
    <row r="29" spans="1:16" s="35" customFormat="1" ht="12.75">
      <c r="A29" s="54"/>
      <c r="B29" s="54" t="s">
        <v>139</v>
      </c>
      <c r="C29" s="54">
        <v>3484140212.6486273</v>
      </c>
      <c r="D29" s="54">
        <v>4978703798.0086279</v>
      </c>
      <c r="E29" s="54">
        <v>1437817015.3112833</v>
      </c>
      <c r="F29" s="54">
        <v>195833599.99898559</v>
      </c>
      <c r="G29" s="71"/>
      <c r="H29" s="56">
        <f t="shared" si="0"/>
        <v>3.9334254043655847</v>
      </c>
      <c r="I29" s="56">
        <f t="shared" si="1"/>
        <v>13.620203260467617</v>
      </c>
      <c r="J29" s="46"/>
      <c r="K29" s="47"/>
      <c r="L29" s="48"/>
      <c r="M29" s="49"/>
      <c r="N29" s="49"/>
      <c r="O29" s="50"/>
      <c r="P29" s="50"/>
    </row>
    <row r="30" spans="1:16" s="35" customFormat="1" ht="12.75">
      <c r="A30" s="54"/>
      <c r="B30" s="54" t="s">
        <v>103</v>
      </c>
      <c r="C30" s="54">
        <v>2083365869</v>
      </c>
      <c r="D30" s="54">
        <v>2083365868.9999998</v>
      </c>
      <c r="E30" s="54">
        <v>26985825.969999999</v>
      </c>
      <c r="F30" s="54">
        <v>26985625.59</v>
      </c>
      <c r="G30" s="71"/>
      <c r="H30" s="56">
        <f t="shared" si="0"/>
        <v>1.2952897996237647</v>
      </c>
      <c r="I30" s="56">
        <f t="shared" si="1"/>
        <v>99.999257462046103</v>
      </c>
      <c r="J30" s="46"/>
      <c r="K30" s="47"/>
      <c r="L30" s="48"/>
      <c r="M30" s="49"/>
      <c r="N30" s="49"/>
      <c r="O30" s="50"/>
      <c r="P30" s="50"/>
    </row>
    <row r="31" spans="1:16" s="35" customFormat="1" ht="12.75">
      <c r="A31" s="54"/>
      <c r="B31" s="54" t="s">
        <v>84</v>
      </c>
      <c r="C31" s="54">
        <v>33016265</v>
      </c>
      <c r="D31" s="54">
        <v>33016265.000000004</v>
      </c>
      <c r="E31" s="54">
        <v>7566000</v>
      </c>
      <c r="F31" s="54">
        <v>7566000</v>
      </c>
      <c r="G31" s="71"/>
      <c r="H31" s="56">
        <f t="shared" si="0"/>
        <v>22.915977927848591</v>
      </c>
      <c r="I31" s="56">
        <f t="shared" si="1"/>
        <v>100</v>
      </c>
      <c r="J31" s="46"/>
      <c r="K31" s="47"/>
      <c r="L31" s="48"/>
      <c r="M31" s="49"/>
      <c r="N31" s="49"/>
      <c r="O31" s="50"/>
      <c r="P31" s="50"/>
    </row>
    <row r="32" spans="1:16" s="35" customFormat="1" ht="12.75">
      <c r="A32" s="54"/>
      <c r="B32" s="54" t="s">
        <v>132</v>
      </c>
      <c r="C32" s="54">
        <v>44492367</v>
      </c>
      <c r="D32" s="54">
        <v>44492367</v>
      </c>
      <c r="E32" s="54">
        <v>1550455.35</v>
      </c>
      <c r="F32" s="54">
        <v>1550096.54</v>
      </c>
      <c r="G32" s="71"/>
      <c r="H32" s="56">
        <f t="shared" si="0"/>
        <v>3.4839606083443484</v>
      </c>
      <c r="I32" s="56">
        <f t="shared" si="1"/>
        <v>99.976857766332955</v>
      </c>
      <c r="J32" s="46"/>
      <c r="K32" s="47"/>
      <c r="L32" s="48"/>
      <c r="M32" s="49"/>
      <c r="N32" s="49"/>
      <c r="O32" s="50"/>
      <c r="P32" s="50"/>
    </row>
    <row r="33" spans="1:16" s="35" customFormat="1" ht="12.75">
      <c r="A33" s="54"/>
      <c r="B33" s="54" t="s">
        <v>127</v>
      </c>
      <c r="C33" s="54">
        <v>26296991767</v>
      </c>
      <c r="D33" s="54">
        <v>26296991767.000008</v>
      </c>
      <c r="E33" s="54">
        <v>13814634719.830002</v>
      </c>
      <c r="F33" s="54">
        <v>13775581461.900002</v>
      </c>
      <c r="G33" s="55"/>
      <c r="H33" s="56">
        <f t="shared" si="0"/>
        <v>52.384628568758671</v>
      </c>
      <c r="I33" s="56">
        <f t="shared" si="1"/>
        <v>99.717305171493663</v>
      </c>
      <c r="J33" s="46"/>
      <c r="K33" s="47"/>
      <c r="L33" s="48"/>
      <c r="M33" s="49"/>
      <c r="N33" s="49"/>
      <c r="O33" s="50"/>
      <c r="P33" s="50"/>
    </row>
    <row r="34" spans="1:16" s="35" customFormat="1" ht="12.75">
      <c r="A34" s="54"/>
      <c r="B34" s="54" t="s">
        <v>138</v>
      </c>
      <c r="C34" s="54">
        <v>274400000</v>
      </c>
      <c r="D34" s="54">
        <v>46400000</v>
      </c>
      <c r="E34" s="54">
        <v>26582055.48</v>
      </c>
      <c r="F34" s="54">
        <v>26577017.630000003</v>
      </c>
      <c r="G34" s="71"/>
      <c r="H34" s="56">
        <f t="shared" si="0"/>
        <v>57.278055237068969</v>
      </c>
      <c r="I34" s="56">
        <f t="shared" si="1"/>
        <v>99.98104792910469</v>
      </c>
      <c r="J34" s="46"/>
      <c r="K34" s="47"/>
      <c r="L34" s="48"/>
      <c r="M34" s="49"/>
      <c r="N34" s="49"/>
      <c r="O34" s="50"/>
      <c r="P34" s="50"/>
    </row>
    <row r="35" spans="1:16" s="35" customFormat="1" ht="12.75">
      <c r="A35" s="54"/>
      <c r="B35" s="54" t="s">
        <v>87</v>
      </c>
      <c r="C35" s="54">
        <v>61070031</v>
      </c>
      <c r="D35" s="54">
        <v>32954991.239999998</v>
      </c>
      <c r="E35" s="54">
        <v>0</v>
      </c>
      <c r="F35" s="54">
        <v>0</v>
      </c>
      <c r="G35" s="71"/>
      <c r="H35" s="56">
        <f t="shared" si="0"/>
        <v>0</v>
      </c>
      <c r="I35" s="56" t="str">
        <f t="shared" si="1"/>
        <v>n.a.</v>
      </c>
      <c r="J35" s="46"/>
      <c r="K35" s="47"/>
      <c r="L35" s="48"/>
      <c r="M35" s="49"/>
      <c r="N35" s="49"/>
      <c r="O35" s="50"/>
      <c r="P35" s="50"/>
    </row>
    <row r="36" spans="1:16" s="35" customFormat="1" ht="25.5">
      <c r="A36" s="54"/>
      <c r="B36" s="54" t="s">
        <v>137</v>
      </c>
      <c r="C36" s="54">
        <v>17280000000</v>
      </c>
      <c r="D36" s="54">
        <v>17280000000</v>
      </c>
      <c r="E36" s="54">
        <v>14686444000</v>
      </c>
      <c r="F36" s="54">
        <v>14686444000</v>
      </c>
      <c r="G36" s="71"/>
      <c r="H36" s="56">
        <f t="shared" si="0"/>
        <v>84.990995370370371</v>
      </c>
      <c r="I36" s="56">
        <f t="shared" si="1"/>
        <v>100</v>
      </c>
      <c r="J36" s="46"/>
      <c r="K36" s="47"/>
      <c r="L36" s="48"/>
      <c r="M36" s="49"/>
      <c r="N36" s="49"/>
      <c r="O36" s="50"/>
      <c r="P36" s="50"/>
    </row>
    <row r="37" spans="1:16" s="35" customFormat="1" ht="12.75">
      <c r="A37" s="51"/>
      <c r="B37" s="51" t="s">
        <v>105</v>
      </c>
      <c r="C37" s="70">
        <f>SUM(C38:C50)</f>
        <v>120661956276.80481</v>
      </c>
      <c r="D37" s="70">
        <f>SUM(D38:D50)</f>
        <v>119173737746.72409</v>
      </c>
      <c r="E37" s="70">
        <f>SUM(E38:E50)</f>
        <v>62917125080.903336</v>
      </c>
      <c r="F37" s="70">
        <f>SUM(F38:F50)</f>
        <v>61933837068.659569</v>
      </c>
      <c r="G37" s="71"/>
      <c r="H37" s="45">
        <f t="shared" si="0"/>
        <v>51.969366942476412</v>
      </c>
      <c r="I37" s="45">
        <f t="shared" si="1"/>
        <v>98.437169513102546</v>
      </c>
      <c r="J37" s="46"/>
      <c r="K37" s="47"/>
      <c r="L37" s="48"/>
      <c r="M37" s="49"/>
      <c r="N37" s="49"/>
      <c r="O37" s="50"/>
      <c r="P37" s="50"/>
    </row>
    <row r="38" spans="1:16" s="35" customFormat="1" ht="12.75">
      <c r="A38" s="54"/>
      <c r="B38" s="54" t="s">
        <v>136</v>
      </c>
      <c r="C38" s="54">
        <v>46162420238.42421</v>
      </c>
      <c r="D38" s="54">
        <v>45767851288.864212</v>
      </c>
      <c r="E38" s="54">
        <v>22651418525.23222</v>
      </c>
      <c r="F38" s="54">
        <v>21915281914.082226</v>
      </c>
      <c r="G38" s="71"/>
      <c r="H38" s="56">
        <f t="shared" si="0"/>
        <v>47.883571758183976</v>
      </c>
      <c r="I38" s="56">
        <f t="shared" si="1"/>
        <v>96.750152268256457</v>
      </c>
      <c r="J38" s="46"/>
      <c r="K38" s="47"/>
      <c r="L38" s="48"/>
      <c r="M38" s="49"/>
      <c r="N38" s="49"/>
      <c r="O38" s="50"/>
      <c r="P38" s="50"/>
    </row>
    <row r="39" spans="1:16" s="35" customFormat="1" ht="12.75">
      <c r="A39" s="54"/>
      <c r="B39" s="54" t="s">
        <v>135</v>
      </c>
      <c r="C39" s="54">
        <v>4023676722.0282683</v>
      </c>
      <c r="D39" s="54">
        <v>4155579679.4756594</v>
      </c>
      <c r="E39" s="54">
        <v>2079594564.4412699</v>
      </c>
      <c r="F39" s="54">
        <v>2079536440.0549133</v>
      </c>
      <c r="G39" s="71"/>
      <c r="H39" s="56">
        <f t="shared" si="0"/>
        <v>50.042030244918898</v>
      </c>
      <c r="I39" s="56">
        <f t="shared" si="1"/>
        <v>99.997205013546846</v>
      </c>
      <c r="J39" s="46"/>
      <c r="K39" s="47"/>
      <c r="L39" s="48"/>
      <c r="M39" s="49"/>
      <c r="N39" s="49"/>
      <c r="O39" s="50"/>
      <c r="P39" s="50"/>
    </row>
    <row r="40" spans="1:16" s="35" customFormat="1" ht="12.75">
      <c r="A40" s="54"/>
      <c r="B40" s="54" t="s">
        <v>134</v>
      </c>
      <c r="C40" s="54">
        <v>350601371</v>
      </c>
      <c r="D40" s="54">
        <v>350601371</v>
      </c>
      <c r="E40" s="54">
        <v>269181214</v>
      </c>
      <c r="F40" s="54">
        <v>269181214</v>
      </c>
      <c r="G40" s="71"/>
      <c r="H40" s="56">
        <f t="shared" si="0"/>
        <v>76.776999825251679</v>
      </c>
      <c r="I40" s="56">
        <f t="shared" si="1"/>
        <v>100</v>
      </c>
      <c r="J40" s="46"/>
      <c r="K40" s="47"/>
      <c r="L40" s="48"/>
      <c r="M40" s="49"/>
      <c r="N40" s="49"/>
      <c r="O40" s="50"/>
      <c r="P40" s="50"/>
    </row>
    <row r="41" spans="1:16" s="35" customFormat="1" ht="12.75">
      <c r="A41" s="54"/>
      <c r="B41" s="54" t="s">
        <v>133</v>
      </c>
      <c r="C41" s="54">
        <v>0</v>
      </c>
      <c r="D41" s="54">
        <v>0</v>
      </c>
      <c r="E41" s="54">
        <v>0</v>
      </c>
      <c r="F41" s="54">
        <v>0</v>
      </c>
      <c r="G41" s="71"/>
      <c r="H41" s="56" t="str">
        <f t="shared" si="0"/>
        <v>n.a</v>
      </c>
      <c r="I41" s="56" t="str">
        <f t="shared" si="1"/>
        <v>n.a.</v>
      </c>
      <c r="J41" s="46"/>
      <c r="K41" s="47"/>
      <c r="L41" s="48"/>
      <c r="M41" s="49"/>
      <c r="N41" s="49"/>
      <c r="O41" s="50"/>
      <c r="P41" s="50"/>
    </row>
    <row r="42" spans="1:16" s="35" customFormat="1" ht="12.75">
      <c r="A42" s="54"/>
      <c r="B42" s="54" t="s">
        <v>103</v>
      </c>
      <c r="C42" s="54">
        <v>3939510602</v>
      </c>
      <c r="D42" s="54">
        <v>2819510602</v>
      </c>
      <c r="E42" s="54">
        <v>1384920781.03</v>
      </c>
      <c r="F42" s="54">
        <v>1361143890.28</v>
      </c>
      <c r="G42" s="71"/>
      <c r="H42" s="56">
        <f t="shared" si="0"/>
        <v>48.275891898206808</v>
      </c>
      <c r="I42" s="56">
        <f t="shared" si="1"/>
        <v>98.283158785998097</v>
      </c>
      <c r="J42" s="46"/>
      <c r="K42" s="47"/>
      <c r="L42" s="48"/>
      <c r="M42" s="49"/>
      <c r="N42" s="49"/>
      <c r="O42" s="50"/>
      <c r="P42" s="50"/>
    </row>
    <row r="43" spans="1:16" s="35" customFormat="1" ht="12.75">
      <c r="A43" s="54"/>
      <c r="B43" s="54" t="s">
        <v>84</v>
      </c>
      <c r="C43" s="54">
        <v>37807842</v>
      </c>
      <c r="D43" s="54">
        <v>37807842</v>
      </c>
      <c r="E43" s="54">
        <v>0</v>
      </c>
      <c r="F43" s="54">
        <v>0</v>
      </c>
      <c r="G43" s="71"/>
      <c r="H43" s="56">
        <f t="shared" ref="H43:H74" si="2">IFERROR(+F43/D43*100,"n.a")</f>
        <v>0</v>
      </c>
      <c r="I43" s="56" t="str">
        <f t="shared" ref="I43:I74" si="3">IFERROR(+F43/E43*100,"n.a.")</f>
        <v>n.a.</v>
      </c>
      <c r="J43" s="46"/>
      <c r="K43" s="47"/>
      <c r="L43" s="48"/>
      <c r="M43" s="49"/>
      <c r="N43" s="49"/>
      <c r="O43" s="50"/>
      <c r="P43" s="50"/>
    </row>
    <row r="44" spans="1:16" s="35" customFormat="1" ht="12.75">
      <c r="A44" s="54"/>
      <c r="B44" s="54" t="s">
        <v>132</v>
      </c>
      <c r="C44" s="54">
        <v>246641468</v>
      </c>
      <c r="D44" s="54">
        <v>246641468</v>
      </c>
      <c r="E44" s="54">
        <v>3552597.81</v>
      </c>
      <c r="F44" s="54">
        <v>3552597.81</v>
      </c>
      <c r="G44" s="71"/>
      <c r="H44" s="56">
        <f t="shared" si="2"/>
        <v>1.4403895009252865</v>
      </c>
      <c r="I44" s="56">
        <f t="shared" si="3"/>
        <v>100</v>
      </c>
      <c r="J44" s="46"/>
      <c r="K44" s="47"/>
      <c r="L44" s="48"/>
      <c r="M44" s="49"/>
      <c r="N44" s="49"/>
      <c r="O44" s="50"/>
      <c r="P44" s="50"/>
    </row>
    <row r="45" spans="1:16" s="35" customFormat="1" ht="12.75">
      <c r="A45" s="54"/>
      <c r="B45" s="54" t="s">
        <v>131</v>
      </c>
      <c r="C45" s="54">
        <v>1117083738</v>
      </c>
      <c r="D45" s="54">
        <v>1117083738</v>
      </c>
      <c r="E45" s="54">
        <v>776916271.79000008</v>
      </c>
      <c r="F45" s="54">
        <v>776914772.24000013</v>
      </c>
      <c r="G45" s="71"/>
      <c r="H45" s="56">
        <f t="shared" si="2"/>
        <v>69.548481086204845</v>
      </c>
      <c r="I45" s="56">
        <f t="shared" si="3"/>
        <v>99.999806986923247</v>
      </c>
      <c r="J45" s="46"/>
      <c r="K45" s="47"/>
      <c r="L45" s="48"/>
      <c r="M45" s="49"/>
      <c r="N45" s="49"/>
      <c r="O45" s="50"/>
      <c r="P45" s="50"/>
    </row>
    <row r="46" spans="1:16" s="35" customFormat="1" ht="12.75">
      <c r="A46" s="54"/>
      <c r="B46" s="54" t="s">
        <v>127</v>
      </c>
      <c r="C46" s="54">
        <v>58664606934.352333</v>
      </c>
      <c r="D46" s="54">
        <v>58654901271.384209</v>
      </c>
      <c r="E46" s="54">
        <v>32264397326.599846</v>
      </c>
      <c r="F46" s="54">
        <v>32041082440.192429</v>
      </c>
      <c r="G46" s="71"/>
      <c r="H46" s="56">
        <f t="shared" si="2"/>
        <v>54.626436573381831</v>
      </c>
      <c r="I46" s="56">
        <f t="shared" si="3"/>
        <v>99.30785973112441</v>
      </c>
      <c r="J46" s="46"/>
      <c r="K46" s="47"/>
      <c r="L46" s="48"/>
      <c r="M46" s="49"/>
      <c r="N46" s="49"/>
      <c r="O46" s="50"/>
      <c r="P46" s="50"/>
    </row>
    <row r="47" spans="1:16" s="35" customFormat="1" ht="12.75">
      <c r="A47" s="54"/>
      <c r="B47" s="54" t="s">
        <v>130</v>
      </c>
      <c r="C47" s="54">
        <v>354878247</v>
      </c>
      <c r="D47" s="54">
        <v>354878247</v>
      </c>
      <c r="E47" s="54">
        <v>0</v>
      </c>
      <c r="F47" s="54">
        <v>0</v>
      </c>
      <c r="G47" s="71"/>
      <c r="H47" s="56">
        <f t="shared" si="2"/>
        <v>0</v>
      </c>
      <c r="I47" s="56" t="str">
        <f t="shared" si="3"/>
        <v>n.a.</v>
      </c>
      <c r="J47" s="46"/>
      <c r="K47" s="47"/>
      <c r="L47" s="48"/>
      <c r="M47" s="49"/>
      <c r="N47" s="49"/>
      <c r="O47" s="50"/>
      <c r="P47" s="50"/>
    </row>
    <row r="48" spans="1:16" s="35" customFormat="1" ht="12.75">
      <c r="A48" s="54"/>
      <c r="B48" s="54" t="s">
        <v>87</v>
      </c>
      <c r="C48" s="54">
        <v>444729114</v>
      </c>
      <c r="D48" s="54">
        <v>348882239</v>
      </c>
      <c r="E48" s="54">
        <v>101675000</v>
      </c>
      <c r="F48" s="54">
        <v>101675000</v>
      </c>
      <c r="G48" s="71"/>
      <c r="H48" s="56">
        <f t="shared" si="2"/>
        <v>29.143071396076426</v>
      </c>
      <c r="I48" s="56">
        <f t="shared" si="3"/>
        <v>100</v>
      </c>
      <c r="J48" s="46"/>
      <c r="K48" s="47"/>
      <c r="L48" s="48"/>
      <c r="M48" s="49"/>
      <c r="N48" s="49"/>
      <c r="O48" s="50"/>
      <c r="P48" s="50"/>
    </row>
    <row r="49" spans="1:16" s="35" customFormat="1" ht="12.75">
      <c r="A49" s="54"/>
      <c r="B49" s="54" t="s">
        <v>70</v>
      </c>
      <c r="C49" s="54">
        <v>4320000000</v>
      </c>
      <c r="D49" s="54">
        <v>4320000000</v>
      </c>
      <c r="E49" s="54">
        <v>3385468800</v>
      </c>
      <c r="F49" s="54">
        <v>3385468800</v>
      </c>
      <c r="G49" s="71"/>
      <c r="H49" s="56">
        <f t="shared" si="2"/>
        <v>78.367333333333335</v>
      </c>
      <c r="I49" s="56">
        <f t="shared" si="3"/>
        <v>100</v>
      </c>
      <c r="J49" s="46"/>
      <c r="K49" s="47"/>
      <c r="L49" s="48"/>
      <c r="M49" s="49"/>
      <c r="N49" s="49"/>
      <c r="O49" s="50"/>
      <c r="P49" s="50"/>
    </row>
    <row r="50" spans="1:16" s="35" customFormat="1" ht="12.75">
      <c r="A50" s="54"/>
      <c r="B50" s="54" t="s">
        <v>129</v>
      </c>
      <c r="C50" s="54">
        <v>1000000000</v>
      </c>
      <c r="D50" s="54">
        <v>1000000000</v>
      </c>
      <c r="E50" s="54">
        <v>0</v>
      </c>
      <c r="F50" s="54">
        <v>0</v>
      </c>
      <c r="G50" s="71"/>
      <c r="H50" s="56">
        <f t="shared" si="2"/>
        <v>0</v>
      </c>
      <c r="I50" s="56" t="str">
        <f t="shared" si="3"/>
        <v>n.a.</v>
      </c>
      <c r="J50" s="46"/>
      <c r="K50" s="47"/>
      <c r="L50" s="48"/>
      <c r="M50" s="49"/>
      <c r="N50" s="49"/>
      <c r="O50" s="50"/>
      <c r="P50" s="50"/>
    </row>
    <row r="51" spans="1:16" s="35" customFormat="1" ht="12.75">
      <c r="A51" s="54"/>
      <c r="B51" s="51" t="s">
        <v>128</v>
      </c>
      <c r="C51" s="70">
        <f>SUM(C52:C53)</f>
        <v>1288574567</v>
      </c>
      <c r="D51" s="70">
        <f>SUM(D52:D53)</f>
        <v>1296164852</v>
      </c>
      <c r="E51" s="70">
        <f>SUM(E52:E53)</f>
        <v>701478399</v>
      </c>
      <c r="F51" s="70">
        <f>SUM(F52:F53)</f>
        <v>696171399</v>
      </c>
      <c r="G51" s="71"/>
      <c r="H51" s="45">
        <f t="shared" si="2"/>
        <v>53.710096977695244</v>
      </c>
      <c r="I51" s="45">
        <f t="shared" si="3"/>
        <v>99.243454964890518</v>
      </c>
      <c r="J51" s="46"/>
      <c r="K51" s="47"/>
      <c r="L51" s="48"/>
      <c r="M51" s="49"/>
      <c r="N51" s="49"/>
      <c r="O51" s="50"/>
      <c r="P51" s="50"/>
    </row>
    <row r="52" spans="1:16" s="35" customFormat="1" ht="12.75">
      <c r="A52" s="54"/>
      <c r="B52" s="54" t="s">
        <v>103</v>
      </c>
      <c r="C52" s="54">
        <v>115983130</v>
      </c>
      <c r="D52" s="54">
        <v>123573415</v>
      </c>
      <c r="E52" s="54">
        <v>51734145</v>
      </c>
      <c r="F52" s="54">
        <v>51734145</v>
      </c>
      <c r="G52" s="71"/>
      <c r="H52" s="56">
        <f t="shared" si="2"/>
        <v>41.865109093246311</v>
      </c>
      <c r="I52" s="56">
        <f t="shared" si="3"/>
        <v>100</v>
      </c>
      <c r="J52" s="46"/>
      <c r="K52" s="47"/>
      <c r="L52" s="48"/>
      <c r="M52" s="49"/>
      <c r="N52" s="49"/>
      <c r="O52" s="50"/>
      <c r="P52" s="50"/>
    </row>
    <row r="53" spans="1:16" s="35" customFormat="1" ht="12.75">
      <c r="A53" s="54"/>
      <c r="B53" s="54" t="s">
        <v>127</v>
      </c>
      <c r="C53" s="54">
        <v>1172591437</v>
      </c>
      <c r="D53" s="54">
        <v>1172591437</v>
      </c>
      <c r="E53" s="54">
        <v>649744254</v>
      </c>
      <c r="F53" s="54">
        <v>644437254</v>
      </c>
      <c r="G53" s="71"/>
      <c r="H53" s="56">
        <f t="shared" si="2"/>
        <v>54.958379676449908</v>
      </c>
      <c r="I53" s="56">
        <f t="shared" si="3"/>
        <v>99.183217093905995</v>
      </c>
      <c r="J53" s="46"/>
      <c r="K53" s="47"/>
      <c r="L53" s="48"/>
      <c r="M53" s="49"/>
      <c r="N53" s="49"/>
      <c r="O53" s="50"/>
      <c r="P53" s="50"/>
    </row>
    <row r="54" spans="1:16" s="35" customFormat="1" ht="12.75">
      <c r="A54" s="76" t="s">
        <v>23</v>
      </c>
      <c r="B54" s="53"/>
      <c r="C54" s="70">
        <f>SUM(C55:C56)</f>
        <v>1138948991</v>
      </c>
      <c r="D54" s="70">
        <f>SUM(D55:D56)</f>
        <v>1072676184.78</v>
      </c>
      <c r="E54" s="70">
        <f>SUM(E55:E56)</f>
        <v>440516074.68000007</v>
      </c>
      <c r="F54" s="70">
        <f>SUM(F55:F56)</f>
        <v>299830177.97000003</v>
      </c>
      <c r="G54" s="71"/>
      <c r="H54" s="45">
        <f t="shared" si="2"/>
        <v>27.951602004801995</v>
      </c>
      <c r="I54" s="45">
        <f t="shared" si="3"/>
        <v>68.063390918890505</v>
      </c>
      <c r="J54" s="46"/>
      <c r="K54" s="47"/>
      <c r="L54" s="48"/>
      <c r="M54" s="49"/>
      <c r="N54" s="49"/>
      <c r="O54" s="50"/>
      <c r="P54" s="50"/>
    </row>
    <row r="55" spans="1:16" s="35" customFormat="1" ht="12.75">
      <c r="A55" s="54"/>
      <c r="B55" s="54" t="s">
        <v>126</v>
      </c>
      <c r="C55" s="54">
        <v>776052108</v>
      </c>
      <c r="D55" s="54">
        <v>792513999</v>
      </c>
      <c r="E55" s="54">
        <v>396950575.2700001</v>
      </c>
      <c r="F55" s="54">
        <v>281995932.68000001</v>
      </c>
      <c r="G55" s="71"/>
      <c r="H55" s="56">
        <f t="shared" si="2"/>
        <v>35.582454446965549</v>
      </c>
      <c r="I55" s="56">
        <f t="shared" si="3"/>
        <v>71.040565311736955</v>
      </c>
      <c r="J55" s="46"/>
      <c r="K55" s="47"/>
      <c r="L55" s="48"/>
      <c r="M55" s="49"/>
      <c r="N55" s="49"/>
      <c r="O55" s="50"/>
      <c r="P55" s="50"/>
    </row>
    <row r="56" spans="1:16" s="35" customFormat="1" ht="12.75">
      <c r="A56" s="54"/>
      <c r="B56" s="54" t="s">
        <v>78</v>
      </c>
      <c r="C56" s="54">
        <v>362896883</v>
      </c>
      <c r="D56" s="54">
        <v>280162185.78000003</v>
      </c>
      <c r="E56" s="54">
        <v>43565499.409999996</v>
      </c>
      <c r="F56" s="54">
        <v>17834245.289999999</v>
      </c>
      <c r="G56" s="71"/>
      <c r="H56" s="56">
        <f t="shared" si="2"/>
        <v>6.365686090129417</v>
      </c>
      <c r="I56" s="56">
        <f t="shared" si="3"/>
        <v>40.936625383677658</v>
      </c>
      <c r="J56" s="46"/>
      <c r="K56" s="47"/>
      <c r="L56" s="48"/>
      <c r="M56" s="49"/>
      <c r="N56" s="49"/>
      <c r="O56" s="50"/>
      <c r="P56" s="50"/>
    </row>
    <row r="57" spans="1:16" s="35" customFormat="1" ht="12.75">
      <c r="A57" s="76" t="s">
        <v>125</v>
      </c>
      <c r="B57" s="53"/>
      <c r="C57" s="70">
        <f>SUM(C58)</f>
        <v>593516029</v>
      </c>
      <c r="D57" s="70">
        <f>SUM(D58)</f>
        <v>551567286.43999994</v>
      </c>
      <c r="E57" s="70">
        <f>SUM(E58)</f>
        <v>391571333.68000007</v>
      </c>
      <c r="F57" s="70">
        <f>SUM(F58)</f>
        <v>391571333.68000007</v>
      </c>
      <c r="G57" s="71"/>
      <c r="H57" s="45">
        <f t="shared" si="2"/>
        <v>70.992486919833965</v>
      </c>
      <c r="I57" s="45">
        <f t="shared" si="3"/>
        <v>100</v>
      </c>
      <c r="J57" s="46"/>
      <c r="K57" s="47"/>
      <c r="L57" s="48"/>
      <c r="M57" s="49"/>
      <c r="N57" s="49"/>
      <c r="O57" s="50"/>
      <c r="P57" s="50"/>
    </row>
    <row r="58" spans="1:16" s="35" customFormat="1" ht="12.75">
      <c r="A58" s="54"/>
      <c r="B58" s="54" t="s">
        <v>124</v>
      </c>
      <c r="C58" s="54">
        <v>593516029</v>
      </c>
      <c r="D58" s="54">
        <v>551567286.43999994</v>
      </c>
      <c r="E58" s="54">
        <v>391571333.68000007</v>
      </c>
      <c r="F58" s="54">
        <v>391571333.68000007</v>
      </c>
      <c r="G58" s="71"/>
      <c r="H58" s="56">
        <f t="shared" si="2"/>
        <v>70.992486919833965</v>
      </c>
      <c r="I58" s="56">
        <f t="shared" si="3"/>
        <v>100</v>
      </c>
      <c r="J58" s="46"/>
      <c r="K58" s="47"/>
      <c r="L58" s="48"/>
      <c r="M58" s="49"/>
      <c r="N58" s="49"/>
      <c r="O58" s="50"/>
      <c r="P58" s="50"/>
    </row>
    <row r="59" spans="1:16" s="35" customFormat="1" ht="12.75">
      <c r="A59" s="76" t="s">
        <v>25</v>
      </c>
      <c r="B59" s="53"/>
      <c r="C59" s="70">
        <f>SUM(C60)</f>
        <v>323022.81</v>
      </c>
      <c r="D59" s="70">
        <f>SUM(D60)</f>
        <v>268716.42</v>
      </c>
      <c r="E59" s="70">
        <f>SUM(E60)</f>
        <v>72231.899999999994</v>
      </c>
      <c r="F59" s="70">
        <f>SUM(F60)</f>
        <v>0</v>
      </c>
      <c r="G59" s="71"/>
      <c r="H59" s="45">
        <f t="shared" si="2"/>
        <v>0</v>
      </c>
      <c r="I59" s="45">
        <f t="shared" si="3"/>
        <v>0</v>
      </c>
      <c r="J59" s="46"/>
      <c r="K59" s="47"/>
      <c r="L59" s="48"/>
      <c r="M59" s="49"/>
      <c r="N59" s="49"/>
      <c r="O59" s="50"/>
      <c r="P59" s="50"/>
    </row>
    <row r="60" spans="1:16" s="35" customFormat="1" ht="12.75">
      <c r="A60" s="54"/>
      <c r="B60" s="54" t="s">
        <v>123</v>
      </c>
      <c r="C60" s="54">
        <v>323022.81</v>
      </c>
      <c r="D60" s="54">
        <v>268716.42</v>
      </c>
      <c r="E60" s="54">
        <v>72231.899999999994</v>
      </c>
      <c r="F60" s="54">
        <v>0</v>
      </c>
      <c r="G60" s="71"/>
      <c r="H60" s="56">
        <f t="shared" si="2"/>
        <v>0</v>
      </c>
      <c r="I60" s="56">
        <f t="shared" si="3"/>
        <v>0</v>
      </c>
      <c r="J60" s="46"/>
      <c r="K60" s="47"/>
      <c r="L60" s="48"/>
      <c r="M60" s="49"/>
      <c r="N60" s="49"/>
      <c r="O60" s="50"/>
      <c r="P60" s="50"/>
    </row>
    <row r="61" spans="1:16" s="35" customFormat="1" ht="12.75">
      <c r="A61" s="76" t="s">
        <v>67</v>
      </c>
      <c r="B61" s="53"/>
      <c r="C61" s="70">
        <f>SUM(C62)</f>
        <v>5358331389.3449993</v>
      </c>
      <c r="D61" s="70">
        <f>SUM(D62)</f>
        <v>5358331389.3449993</v>
      </c>
      <c r="E61" s="70">
        <f>SUM(E62)</f>
        <v>2679165694.5899997</v>
      </c>
      <c r="F61" s="70">
        <f>SUM(F62)</f>
        <v>2679165694.5899997</v>
      </c>
      <c r="G61" s="71"/>
      <c r="H61" s="45">
        <f t="shared" si="2"/>
        <v>49.999999998460339</v>
      </c>
      <c r="I61" s="45">
        <f t="shared" si="3"/>
        <v>100</v>
      </c>
      <c r="J61" s="46"/>
      <c r="K61" s="47"/>
      <c r="L61" s="48"/>
      <c r="M61" s="49"/>
      <c r="N61" s="49"/>
      <c r="O61" s="50"/>
      <c r="P61" s="50"/>
    </row>
    <row r="62" spans="1:16" s="35" customFormat="1" ht="12.75">
      <c r="A62" s="54"/>
      <c r="B62" s="54" t="s">
        <v>122</v>
      </c>
      <c r="C62" s="54">
        <v>5358331389.3449993</v>
      </c>
      <c r="D62" s="54">
        <v>5358331389.3449993</v>
      </c>
      <c r="E62" s="54">
        <v>2679165694.5899997</v>
      </c>
      <c r="F62" s="54">
        <v>2679165694.5899997</v>
      </c>
      <c r="G62" s="71"/>
      <c r="H62" s="56">
        <f t="shared" si="2"/>
        <v>49.999999998460339</v>
      </c>
      <c r="I62" s="56">
        <f t="shared" si="3"/>
        <v>100</v>
      </c>
      <c r="J62" s="46"/>
      <c r="K62" s="47"/>
      <c r="L62" s="48"/>
      <c r="M62" s="49"/>
      <c r="N62" s="49"/>
      <c r="O62" s="50"/>
      <c r="P62" s="50"/>
    </row>
    <row r="63" spans="1:16" s="35" customFormat="1" ht="17.25">
      <c r="A63" s="76" t="s">
        <v>121</v>
      </c>
      <c r="B63" s="76"/>
      <c r="C63" s="70">
        <f>SUM(C64:C66)</f>
        <v>260458179.35638571</v>
      </c>
      <c r="D63" s="70">
        <f>SUM(D64:D66)</f>
        <v>227809164.31638575</v>
      </c>
      <c r="E63" s="70">
        <f>SUM(E64:E66)</f>
        <v>82694275.023059666</v>
      </c>
      <c r="F63" s="70">
        <f>SUM(F64:F66)</f>
        <v>42427495.408359095</v>
      </c>
      <c r="G63" s="71"/>
      <c r="H63" s="45">
        <f t="shared" si="2"/>
        <v>18.624138996197264</v>
      </c>
      <c r="I63" s="45">
        <f t="shared" si="3"/>
        <v>51.306448235416532</v>
      </c>
      <c r="J63" s="46"/>
      <c r="K63" s="47"/>
      <c r="L63" s="48"/>
      <c r="M63" s="49"/>
      <c r="N63" s="49"/>
      <c r="O63" s="50"/>
      <c r="P63" s="50"/>
    </row>
    <row r="64" spans="1:16" s="35" customFormat="1" ht="12.75">
      <c r="A64" s="54"/>
      <c r="B64" s="54" t="s">
        <v>120</v>
      </c>
      <c r="C64" s="54">
        <v>95856476</v>
      </c>
      <c r="D64" s="54">
        <v>140921301.98000002</v>
      </c>
      <c r="E64" s="54">
        <v>38281811.890000001</v>
      </c>
      <c r="F64" s="54">
        <v>37709556.479999997</v>
      </c>
      <c r="G64" s="71"/>
      <c r="H64" s="56">
        <f t="shared" si="2"/>
        <v>26.759301787711166</v>
      </c>
      <c r="I64" s="56">
        <f t="shared" si="3"/>
        <v>98.505150666211051</v>
      </c>
      <c r="J64" s="46"/>
      <c r="K64" s="47"/>
      <c r="L64" s="48"/>
      <c r="M64" s="49"/>
      <c r="N64" s="49"/>
      <c r="O64" s="50"/>
      <c r="P64" s="50"/>
    </row>
    <row r="65" spans="1:16" s="35" customFormat="1" ht="12.75" customHeight="1">
      <c r="A65" s="54"/>
      <c r="B65" s="54" t="s">
        <v>119</v>
      </c>
      <c r="C65" s="54">
        <v>20057736.539999999</v>
      </c>
      <c r="D65" s="54">
        <v>22123445.52</v>
      </c>
      <c r="E65" s="54">
        <v>2712600</v>
      </c>
      <c r="F65" s="54">
        <v>2712600</v>
      </c>
      <c r="G65" s="71"/>
      <c r="H65" s="56">
        <f t="shared" si="2"/>
        <v>12.261200442524922</v>
      </c>
      <c r="I65" s="56">
        <f t="shared" si="3"/>
        <v>100</v>
      </c>
      <c r="J65" s="46"/>
      <c r="K65" s="47"/>
      <c r="L65" s="48"/>
      <c r="M65" s="49"/>
      <c r="N65" s="49"/>
      <c r="O65" s="50"/>
      <c r="P65" s="50"/>
    </row>
    <row r="66" spans="1:16" s="35" customFormat="1" ht="18.75" customHeight="1">
      <c r="A66" s="54"/>
      <c r="B66" s="54" t="s">
        <v>118</v>
      </c>
      <c r="C66" s="54">
        <v>144543966.81638572</v>
      </c>
      <c r="D66" s="54">
        <v>64764416.816385709</v>
      </c>
      <c r="E66" s="54">
        <v>41699863.133059658</v>
      </c>
      <c r="F66" s="54">
        <v>2005338.9283590997</v>
      </c>
      <c r="G66" s="71"/>
      <c r="H66" s="56">
        <f t="shared" si="2"/>
        <v>3.0963591227022973</v>
      </c>
      <c r="I66" s="56">
        <f t="shared" si="3"/>
        <v>4.8089820390064224</v>
      </c>
      <c r="J66" s="46"/>
      <c r="K66" s="47"/>
      <c r="L66" s="48"/>
      <c r="M66" s="49"/>
      <c r="N66" s="49"/>
      <c r="O66" s="50"/>
      <c r="P66" s="50"/>
    </row>
    <row r="67" spans="1:16" s="35" customFormat="1" ht="12.75">
      <c r="A67" s="76" t="s">
        <v>117</v>
      </c>
      <c r="B67" s="53"/>
      <c r="C67" s="70">
        <f>SUM(C68)</f>
        <v>1055388302</v>
      </c>
      <c r="D67" s="70">
        <f>SUM(D68)</f>
        <v>1058686184.5100003</v>
      </c>
      <c r="E67" s="70">
        <f>SUM(E68)</f>
        <v>568190805.29999995</v>
      </c>
      <c r="F67" s="70">
        <f>SUM(F68)</f>
        <v>503165699.52999991</v>
      </c>
      <c r="G67" s="71"/>
      <c r="H67" s="45">
        <f t="shared" si="2"/>
        <v>47.527369950792725</v>
      </c>
      <c r="I67" s="45">
        <f t="shared" si="3"/>
        <v>88.555762401739784</v>
      </c>
      <c r="J67" s="46"/>
      <c r="K67" s="47"/>
      <c r="L67" s="48"/>
      <c r="M67" s="49"/>
      <c r="N67" s="49"/>
      <c r="O67" s="50"/>
      <c r="P67" s="50"/>
    </row>
    <row r="68" spans="1:16" s="35" customFormat="1" ht="12.75">
      <c r="A68" s="54"/>
      <c r="B68" s="77" t="s">
        <v>116</v>
      </c>
      <c r="C68" s="54">
        <v>1055388302</v>
      </c>
      <c r="D68" s="54">
        <v>1058686184.5100003</v>
      </c>
      <c r="E68" s="54">
        <v>568190805.29999995</v>
      </c>
      <c r="F68" s="54">
        <v>503165699.52999991</v>
      </c>
      <c r="G68" s="71"/>
      <c r="H68" s="56">
        <f t="shared" si="2"/>
        <v>47.527369950792725</v>
      </c>
      <c r="I68" s="56">
        <f t="shared" si="3"/>
        <v>88.555762401739784</v>
      </c>
      <c r="J68" s="46"/>
      <c r="K68" s="47"/>
      <c r="L68" s="48"/>
      <c r="M68" s="49"/>
      <c r="N68" s="49"/>
      <c r="O68" s="50"/>
      <c r="P68" s="50"/>
    </row>
    <row r="69" spans="1:16" s="35" customFormat="1" ht="12.75">
      <c r="A69" s="76" t="s">
        <v>115</v>
      </c>
      <c r="B69" s="53"/>
      <c r="C69" s="70">
        <f>SUM(C70+C77+C80)</f>
        <v>15667388432.069767</v>
      </c>
      <c r="D69" s="70">
        <f>SUM(D70+D77+D80)</f>
        <v>15535159754.977089</v>
      </c>
      <c r="E69" s="70">
        <f>SUM(E70+E77+E80)</f>
        <v>7566434493.0550499</v>
      </c>
      <c r="F69" s="70">
        <f>SUM(F70+F77+F80)</f>
        <v>7451298073.6564693</v>
      </c>
      <c r="G69" s="71"/>
      <c r="H69" s="45">
        <f t="shared" si="2"/>
        <v>47.964090432151842</v>
      </c>
      <c r="I69" s="45">
        <f t="shared" si="3"/>
        <v>98.478326621286953</v>
      </c>
      <c r="J69" s="46"/>
      <c r="K69" s="47"/>
      <c r="L69" s="48"/>
      <c r="M69" s="49"/>
      <c r="N69" s="49"/>
      <c r="O69" s="50"/>
      <c r="P69" s="50"/>
    </row>
    <row r="70" spans="1:16" s="35" customFormat="1" ht="12.75">
      <c r="A70" s="54"/>
      <c r="B70" s="70" t="s">
        <v>114</v>
      </c>
      <c r="C70" s="70">
        <f>SUM(C71:C76)</f>
        <v>5922044832.069768</v>
      </c>
      <c r="D70" s="70">
        <f>SUM(D71:D76)</f>
        <v>5799561498.9770899</v>
      </c>
      <c r="E70" s="70">
        <f>SUM(E71:E76)</f>
        <v>2791473304.0550494</v>
      </c>
      <c r="F70" s="70">
        <f>SUM(F71:F76)</f>
        <v>2676336884.6564698</v>
      </c>
      <c r="G70" s="71"/>
      <c r="H70" s="45">
        <f t="shared" si="2"/>
        <v>46.147228288354462</v>
      </c>
      <c r="I70" s="45">
        <f t="shared" si="3"/>
        <v>95.875424664411952</v>
      </c>
      <c r="J70" s="46"/>
      <c r="K70" s="47"/>
      <c r="L70" s="48"/>
      <c r="M70" s="49"/>
      <c r="N70" s="49"/>
      <c r="O70" s="50"/>
      <c r="P70" s="50"/>
    </row>
    <row r="71" spans="1:16" s="35" customFormat="1" ht="12.75">
      <c r="A71" s="54"/>
      <c r="B71" s="54" t="s">
        <v>113</v>
      </c>
      <c r="C71" s="54">
        <v>4614524893.9680567</v>
      </c>
      <c r="D71" s="54">
        <v>4614524893.9680576</v>
      </c>
      <c r="E71" s="54">
        <v>2182429743.3594055</v>
      </c>
      <c r="F71" s="54">
        <v>2067293323.9608262</v>
      </c>
      <c r="G71" s="71"/>
      <c r="H71" s="56">
        <f t="shared" si="2"/>
        <v>44.799700325880096</v>
      </c>
      <c r="I71" s="56">
        <f t="shared" si="3"/>
        <v>94.724392858514179</v>
      </c>
      <c r="J71" s="46"/>
      <c r="K71" s="47"/>
      <c r="L71" s="48"/>
      <c r="M71" s="49"/>
      <c r="N71" s="49"/>
      <c r="O71" s="50"/>
      <c r="P71" s="50"/>
    </row>
    <row r="72" spans="1:16" s="35" customFormat="1" ht="12.75">
      <c r="A72" s="54"/>
      <c r="B72" s="54" t="s">
        <v>112</v>
      </c>
      <c r="C72" s="54">
        <v>142964242.39878798</v>
      </c>
      <c r="D72" s="54">
        <v>142821278.16173559</v>
      </c>
      <c r="E72" s="54">
        <v>72417650.556706324</v>
      </c>
      <c r="F72" s="54">
        <v>72417650.556706324</v>
      </c>
      <c r="G72" s="71"/>
      <c r="H72" s="56">
        <f t="shared" si="2"/>
        <v>50.705085046710018</v>
      </c>
      <c r="I72" s="56">
        <f t="shared" si="3"/>
        <v>100</v>
      </c>
      <c r="J72" s="46"/>
      <c r="K72" s="47"/>
      <c r="L72" s="48"/>
      <c r="M72" s="49"/>
      <c r="N72" s="49"/>
      <c r="O72" s="50"/>
      <c r="P72" s="50"/>
    </row>
    <row r="73" spans="1:16" s="35" customFormat="1" ht="12.75">
      <c r="A73" s="54"/>
      <c r="B73" s="54" t="s">
        <v>111</v>
      </c>
      <c r="C73" s="54">
        <v>185802715.18728551</v>
      </c>
      <c r="D73" s="54">
        <v>185616912.47118056</v>
      </c>
      <c r="E73" s="54">
        <v>98390672.182495505</v>
      </c>
      <c r="F73" s="54">
        <v>98390672.182495505</v>
      </c>
      <c r="G73" s="71"/>
      <c r="H73" s="56">
        <f t="shared" si="2"/>
        <v>53.007385411483952</v>
      </c>
      <c r="I73" s="56">
        <f t="shared" si="3"/>
        <v>100</v>
      </c>
      <c r="J73" s="46"/>
      <c r="K73" s="47"/>
      <c r="L73" s="48"/>
      <c r="M73" s="49"/>
      <c r="N73" s="49"/>
      <c r="O73" s="50"/>
      <c r="P73" s="50"/>
    </row>
    <row r="74" spans="1:16" s="35" customFormat="1" ht="12.75">
      <c r="A74" s="54"/>
      <c r="B74" s="54" t="s">
        <v>110</v>
      </c>
      <c r="C74" s="54">
        <v>133686313.75193895</v>
      </c>
      <c r="D74" s="54">
        <v>133552627.43511485</v>
      </c>
      <c r="E74" s="54">
        <v>66915335.049642123</v>
      </c>
      <c r="F74" s="54">
        <v>66915335.049642123</v>
      </c>
      <c r="G74" s="71"/>
      <c r="H74" s="56">
        <f t="shared" si="2"/>
        <v>50.104094793756296</v>
      </c>
      <c r="I74" s="56">
        <f t="shared" si="3"/>
        <v>100</v>
      </c>
      <c r="J74" s="46"/>
      <c r="K74" s="47"/>
      <c r="L74" s="48"/>
      <c r="M74" s="49"/>
      <c r="N74" s="49"/>
      <c r="O74" s="50"/>
      <c r="P74" s="50"/>
    </row>
    <row r="75" spans="1:16" s="35" customFormat="1" ht="12.75">
      <c r="A75" s="54"/>
      <c r="B75" s="54" t="s">
        <v>109</v>
      </c>
      <c r="C75" s="54">
        <v>78636984.107500002</v>
      </c>
      <c r="D75" s="54">
        <v>78558347.122500002</v>
      </c>
      <c r="E75" s="54">
        <v>39279173.574000001</v>
      </c>
      <c r="F75" s="54">
        <v>39279173.574000001</v>
      </c>
      <c r="G75" s="71"/>
      <c r="H75" s="56">
        <f t="shared" ref="H75:H91" si="4">IFERROR(+F75/D75*100,"n.a")</f>
        <v>50.000000016229976</v>
      </c>
      <c r="I75" s="56">
        <f t="shared" ref="I75:I91" si="5">IFERROR(+F75/E75*100,"n.a.")</f>
        <v>100</v>
      </c>
      <c r="J75" s="46"/>
      <c r="K75" s="47"/>
      <c r="L75" s="48"/>
      <c r="M75" s="49"/>
      <c r="N75" s="49"/>
      <c r="O75" s="50"/>
      <c r="P75" s="50"/>
    </row>
    <row r="76" spans="1:16" s="35" customFormat="1" ht="12.75">
      <c r="A76" s="54"/>
      <c r="B76" s="54" t="s">
        <v>108</v>
      </c>
      <c r="C76" s="54">
        <v>766429682.65619957</v>
      </c>
      <c r="D76" s="54">
        <v>644487439.81850052</v>
      </c>
      <c r="E76" s="54">
        <v>332040729.33280003</v>
      </c>
      <c r="F76" s="54">
        <v>332040729.33280003</v>
      </c>
      <c r="G76" s="71"/>
      <c r="H76" s="56">
        <f t="shared" si="4"/>
        <v>51.520124182142133</v>
      </c>
      <c r="I76" s="56">
        <f t="shared" si="5"/>
        <v>100</v>
      </c>
      <c r="J76" s="46"/>
      <c r="K76" s="47"/>
      <c r="L76" s="48"/>
      <c r="M76" s="49"/>
      <c r="N76" s="49"/>
      <c r="O76" s="50"/>
      <c r="P76" s="50"/>
    </row>
    <row r="77" spans="1:16" s="35" customFormat="1" ht="12.75">
      <c r="A77" s="54"/>
      <c r="B77" s="51" t="s">
        <v>107</v>
      </c>
      <c r="C77" s="70">
        <f>SUM(C78:C79)</f>
        <v>5223717013</v>
      </c>
      <c r="D77" s="70">
        <f>SUM(D78:D79)</f>
        <v>5218493296</v>
      </c>
      <c r="E77" s="70">
        <f>SUM(E78:E79)</f>
        <v>2516408711</v>
      </c>
      <c r="F77" s="70">
        <f>SUM(F78:F79)</f>
        <v>2516408711</v>
      </c>
      <c r="G77" s="71"/>
      <c r="H77" s="45">
        <f t="shared" si="4"/>
        <v>48.220981962913307</v>
      </c>
      <c r="I77" s="45">
        <f t="shared" si="5"/>
        <v>100</v>
      </c>
      <c r="J77" s="46"/>
      <c r="K77" s="47"/>
      <c r="L77" s="48"/>
      <c r="M77" s="49"/>
      <c r="N77" s="49"/>
      <c r="O77" s="50"/>
      <c r="P77" s="50"/>
    </row>
    <row r="78" spans="1:16" s="35" customFormat="1" ht="12.75">
      <c r="A78" s="54"/>
      <c r="B78" s="54" t="s">
        <v>104</v>
      </c>
      <c r="C78" s="54">
        <v>682291480</v>
      </c>
      <c r="D78" s="54">
        <v>681609189</v>
      </c>
      <c r="E78" s="54">
        <v>340804596</v>
      </c>
      <c r="F78" s="54">
        <v>340804596</v>
      </c>
      <c r="G78" s="71"/>
      <c r="H78" s="56">
        <f t="shared" si="4"/>
        <v>50.000000220067456</v>
      </c>
      <c r="I78" s="56">
        <f t="shared" si="5"/>
        <v>100</v>
      </c>
      <c r="J78" s="46"/>
      <c r="K78" s="47"/>
      <c r="L78" s="48"/>
      <c r="M78" s="49"/>
      <c r="N78" s="49"/>
      <c r="O78" s="50"/>
      <c r="P78" s="50"/>
    </row>
    <row r="79" spans="1:16" s="35" customFormat="1" ht="12.75">
      <c r="A79" s="54"/>
      <c r="B79" s="54" t="s">
        <v>106</v>
      </c>
      <c r="C79" s="54">
        <v>4541425533</v>
      </c>
      <c r="D79" s="54">
        <v>4536884107</v>
      </c>
      <c r="E79" s="54">
        <v>2175604115</v>
      </c>
      <c r="F79" s="54">
        <v>2175604115</v>
      </c>
      <c r="G79" s="71"/>
      <c r="H79" s="56">
        <f t="shared" si="4"/>
        <v>47.953707074933668</v>
      </c>
      <c r="I79" s="56">
        <f t="shared" si="5"/>
        <v>100</v>
      </c>
      <c r="J79" s="46"/>
      <c r="K79" s="47"/>
      <c r="L79" s="48"/>
      <c r="M79" s="49"/>
      <c r="N79" s="49"/>
      <c r="O79" s="50"/>
      <c r="P79" s="50"/>
    </row>
    <row r="80" spans="1:16" s="35" customFormat="1" ht="12.75">
      <c r="A80" s="54"/>
      <c r="B80" s="51" t="s">
        <v>105</v>
      </c>
      <c r="C80" s="70">
        <f>SUM(C81)</f>
        <v>4521626587</v>
      </c>
      <c r="D80" s="70">
        <f>SUM(D81)</f>
        <v>4517104960</v>
      </c>
      <c r="E80" s="70">
        <f>SUM(E81)</f>
        <v>2258552478</v>
      </c>
      <c r="F80" s="70">
        <f>SUM(F81)</f>
        <v>2258552478</v>
      </c>
      <c r="G80" s="71"/>
      <c r="H80" s="45">
        <f t="shared" si="4"/>
        <v>49.999999955723858</v>
      </c>
      <c r="I80" s="45">
        <f t="shared" si="5"/>
        <v>100</v>
      </c>
      <c r="J80" s="46"/>
      <c r="K80" s="47"/>
      <c r="L80" s="48"/>
      <c r="M80" s="49"/>
      <c r="N80" s="49"/>
      <c r="O80" s="50"/>
      <c r="P80" s="50"/>
    </row>
    <row r="81" spans="1:16" s="35" customFormat="1" ht="12.75">
      <c r="A81" s="54"/>
      <c r="B81" s="54" t="s">
        <v>104</v>
      </c>
      <c r="C81" s="54">
        <v>4521626587</v>
      </c>
      <c r="D81" s="54">
        <v>4517104960</v>
      </c>
      <c r="E81" s="54">
        <v>2258552478</v>
      </c>
      <c r="F81" s="54">
        <v>2258552478</v>
      </c>
      <c r="G81" s="71"/>
      <c r="H81" s="56">
        <f t="shared" si="4"/>
        <v>49.999999955723858</v>
      </c>
      <c r="I81" s="56">
        <f t="shared" si="5"/>
        <v>100</v>
      </c>
      <c r="J81" s="46"/>
      <c r="K81" s="47"/>
      <c r="L81" s="48"/>
      <c r="M81" s="49"/>
      <c r="N81" s="49"/>
      <c r="O81" s="50"/>
      <c r="P81" s="50"/>
    </row>
    <row r="82" spans="1:16" s="35" customFormat="1" ht="12.75">
      <c r="A82" s="76" t="s">
        <v>51</v>
      </c>
      <c r="B82" s="53"/>
      <c r="C82" s="70">
        <f>SUM(C83)</f>
        <v>128540944</v>
      </c>
      <c r="D82" s="70">
        <f>SUM(D83)</f>
        <v>128540945.03499746</v>
      </c>
      <c r="E82" s="70">
        <f>SUM(E83)</f>
        <v>52315787.7925198</v>
      </c>
      <c r="F82" s="70">
        <f>SUM(F83)</f>
        <v>32963819.931401581</v>
      </c>
      <c r="G82" s="71"/>
      <c r="H82" s="45">
        <f t="shared" si="4"/>
        <v>25.644606800134088</v>
      </c>
      <c r="I82" s="45">
        <f t="shared" si="5"/>
        <v>63.00931577697623</v>
      </c>
      <c r="J82" s="46"/>
      <c r="K82" s="47"/>
      <c r="L82" s="48"/>
      <c r="M82" s="49"/>
      <c r="N82" s="49"/>
      <c r="O82" s="50"/>
      <c r="P82" s="50"/>
    </row>
    <row r="83" spans="1:16" s="35" customFormat="1" ht="12.75">
      <c r="A83" s="54"/>
      <c r="B83" s="54" t="s">
        <v>44</v>
      </c>
      <c r="C83" s="54">
        <v>128540944</v>
      </c>
      <c r="D83" s="54">
        <v>128540945.03499746</v>
      </c>
      <c r="E83" s="54">
        <v>52315787.7925198</v>
      </c>
      <c r="F83" s="54">
        <v>32963819.931401581</v>
      </c>
      <c r="G83" s="71"/>
      <c r="H83" s="56">
        <f t="shared" si="4"/>
        <v>25.644606800134088</v>
      </c>
      <c r="I83" s="56">
        <f t="shared" si="5"/>
        <v>63.00931577697623</v>
      </c>
      <c r="J83" s="46"/>
      <c r="K83" s="47"/>
      <c r="L83" s="48"/>
      <c r="M83" s="49"/>
      <c r="N83" s="49"/>
      <c r="O83" s="50"/>
      <c r="P83" s="50"/>
    </row>
    <row r="84" spans="1:16" s="35" customFormat="1" ht="12.75">
      <c r="A84" s="76" t="s">
        <v>43</v>
      </c>
      <c r="B84" s="54"/>
      <c r="C84" s="70">
        <f>SUM(C85)</f>
        <v>15173830</v>
      </c>
      <c r="D84" s="70">
        <f>SUM(D85)</f>
        <v>15173830</v>
      </c>
      <c r="E84" s="70">
        <f>SUM(E85)</f>
        <v>2708655</v>
      </c>
      <c r="F84" s="70">
        <f>SUM(F85)</f>
        <v>2708655</v>
      </c>
      <c r="G84" s="71"/>
      <c r="H84" s="45">
        <f t="shared" si="4"/>
        <v>17.850832650688719</v>
      </c>
      <c r="I84" s="45">
        <f t="shared" si="5"/>
        <v>100</v>
      </c>
      <c r="J84" s="46"/>
      <c r="K84" s="47"/>
      <c r="L84" s="48"/>
      <c r="M84" s="49"/>
      <c r="N84" s="49"/>
      <c r="O84" s="50"/>
      <c r="P84" s="50"/>
    </row>
    <row r="85" spans="1:16" s="35" customFormat="1" ht="12.75">
      <c r="A85" s="54"/>
      <c r="B85" s="54" t="s">
        <v>103</v>
      </c>
      <c r="C85" s="54">
        <v>15173830</v>
      </c>
      <c r="D85" s="54">
        <v>15173830</v>
      </c>
      <c r="E85" s="54">
        <v>2708655</v>
      </c>
      <c r="F85" s="54">
        <v>2708655</v>
      </c>
      <c r="G85" s="71"/>
      <c r="H85" s="56">
        <f t="shared" si="4"/>
        <v>17.850832650688719</v>
      </c>
      <c r="I85" s="56">
        <f t="shared" si="5"/>
        <v>100</v>
      </c>
      <c r="J85" s="46"/>
      <c r="K85" s="47"/>
      <c r="L85" s="48"/>
      <c r="M85" s="49"/>
      <c r="N85" s="49"/>
      <c r="O85" s="50"/>
      <c r="P85" s="50"/>
    </row>
    <row r="86" spans="1:16" s="35" customFormat="1" ht="12.75">
      <c r="A86" s="76" t="s">
        <v>102</v>
      </c>
      <c r="B86" s="53"/>
      <c r="C86" s="70">
        <f>SUM(C87:C88)</f>
        <v>36576958186</v>
      </c>
      <c r="D86" s="70">
        <f>SUM(D87:D88)</f>
        <v>37086971601.009895</v>
      </c>
      <c r="E86" s="70">
        <f>SUM(E87:E88)</f>
        <v>14737755307.87978</v>
      </c>
      <c r="F86" s="70">
        <f>SUM(F87:F88)</f>
        <v>14640394608.251783</v>
      </c>
      <c r="G86" s="71"/>
      <c r="H86" s="45">
        <f t="shared" si="4"/>
        <v>39.475842799343361</v>
      </c>
      <c r="I86" s="45">
        <f t="shared" si="5"/>
        <v>99.339379046577463</v>
      </c>
      <c r="J86" s="46"/>
      <c r="K86" s="47"/>
      <c r="L86" s="48"/>
      <c r="M86" s="49"/>
      <c r="N86" s="49"/>
      <c r="O86" s="50"/>
      <c r="P86" s="50"/>
    </row>
    <row r="87" spans="1:16" s="35" customFormat="1" ht="12.75">
      <c r="A87" s="54"/>
      <c r="B87" s="54" t="s">
        <v>101</v>
      </c>
      <c r="C87" s="54">
        <v>420421933</v>
      </c>
      <c r="D87" s="54">
        <v>449091128.43665457</v>
      </c>
      <c r="E87" s="54">
        <v>202034703.36342999</v>
      </c>
      <c r="F87" s="54">
        <v>149444337.53346217</v>
      </c>
      <c r="G87" s="71"/>
      <c r="H87" s="56">
        <f t="shared" si="4"/>
        <v>33.27706295461627</v>
      </c>
      <c r="I87" s="56">
        <f t="shared" si="5"/>
        <v>73.969637416515681</v>
      </c>
      <c r="J87" s="46"/>
      <c r="K87" s="47"/>
      <c r="L87" s="48"/>
      <c r="M87" s="49"/>
      <c r="N87" s="49"/>
      <c r="O87" s="50"/>
      <c r="P87" s="50"/>
    </row>
    <row r="88" spans="1:16" s="35" customFormat="1" ht="12.75">
      <c r="A88" s="54"/>
      <c r="B88" s="54" t="s">
        <v>100</v>
      </c>
      <c r="C88" s="54">
        <v>36156536253</v>
      </c>
      <c r="D88" s="54">
        <v>36637880472.573242</v>
      </c>
      <c r="E88" s="54">
        <v>14535720604.51635</v>
      </c>
      <c r="F88" s="54">
        <v>14490950270.718321</v>
      </c>
      <c r="G88" s="71"/>
      <c r="H88" s="56">
        <f t="shared" si="4"/>
        <v>39.551824733873744</v>
      </c>
      <c r="I88" s="56">
        <f t="shared" si="5"/>
        <v>99.691997837492025</v>
      </c>
      <c r="J88" s="46"/>
      <c r="K88" s="47"/>
      <c r="L88" s="48"/>
      <c r="M88" s="49"/>
      <c r="N88" s="49"/>
      <c r="O88" s="50"/>
      <c r="P88" s="50"/>
    </row>
    <row r="89" spans="1:16" s="35" customFormat="1" ht="12.75">
      <c r="A89" s="76" t="s">
        <v>99</v>
      </c>
      <c r="B89" s="53"/>
      <c r="C89" s="70">
        <f>SUM(C90,C91)</f>
        <v>2326148370.410006</v>
      </c>
      <c r="D89" s="70">
        <f>SUM(D90,D91)</f>
        <v>2276622444.3900037</v>
      </c>
      <c r="E89" s="70">
        <f>SUM(E90,E91)</f>
        <v>1370662962.9099958</v>
      </c>
      <c r="F89" s="70">
        <f>SUM(F90,F91)</f>
        <v>1250991396.8599999</v>
      </c>
      <c r="G89" s="71"/>
      <c r="H89" s="45">
        <f t="shared" si="4"/>
        <v>54.949444952660542</v>
      </c>
      <c r="I89" s="45">
        <f t="shared" si="5"/>
        <v>91.269074215303348</v>
      </c>
      <c r="J89" s="46"/>
      <c r="K89" s="47"/>
      <c r="L89" s="48"/>
      <c r="M89" s="49"/>
      <c r="N89" s="49"/>
      <c r="O89" s="50"/>
      <c r="P89" s="50"/>
    </row>
    <row r="90" spans="1:16" s="35" customFormat="1" ht="12.75">
      <c r="A90" s="54"/>
      <c r="B90" s="54" t="s">
        <v>98</v>
      </c>
      <c r="C90" s="54">
        <v>349857379.21000069</v>
      </c>
      <c r="D90" s="54">
        <v>297398915.80000013</v>
      </c>
      <c r="E90" s="54">
        <v>120105665.52000012</v>
      </c>
      <c r="F90" s="54">
        <v>120105665.52000012</v>
      </c>
      <c r="G90" s="71"/>
      <c r="H90" s="56">
        <f t="shared" si="4"/>
        <v>40.385374370621719</v>
      </c>
      <c r="I90" s="56">
        <f t="shared" si="5"/>
        <v>100</v>
      </c>
      <c r="J90" s="46"/>
      <c r="K90" s="47"/>
      <c r="L90" s="48"/>
      <c r="M90" s="49"/>
      <c r="N90" s="49"/>
      <c r="O90" s="50"/>
      <c r="P90" s="50"/>
    </row>
    <row r="91" spans="1:16" s="35" customFormat="1" ht="12.75">
      <c r="A91" s="54"/>
      <c r="B91" s="54" t="s">
        <v>97</v>
      </c>
      <c r="C91" s="54">
        <v>1976290991.2000053</v>
      </c>
      <c r="D91" s="54">
        <v>1979223528.5900037</v>
      </c>
      <c r="E91" s="54">
        <v>1250557297.3899956</v>
      </c>
      <c r="F91" s="54">
        <v>1130885731.3399997</v>
      </c>
      <c r="G91" s="71"/>
      <c r="H91" s="56">
        <f t="shared" si="4"/>
        <v>57.1378479996972</v>
      </c>
      <c r="I91" s="56">
        <f t="shared" si="5"/>
        <v>90.430541143555814</v>
      </c>
      <c r="J91" s="46"/>
      <c r="K91" s="47"/>
      <c r="L91" s="48"/>
      <c r="M91" s="49"/>
      <c r="N91" s="49"/>
      <c r="O91" s="50"/>
      <c r="P91" s="50"/>
    </row>
    <row r="92" spans="1:16" s="5" customFormat="1" ht="5.25" customHeight="1" thickBot="1">
      <c r="A92" s="27"/>
      <c r="B92" s="31"/>
      <c r="C92" s="32"/>
      <c r="D92" s="32"/>
      <c r="E92" s="32"/>
      <c r="F92" s="32"/>
      <c r="G92" s="33"/>
      <c r="H92" s="28"/>
      <c r="I92" s="28"/>
      <c r="J92" s="18"/>
      <c r="K92" s="47"/>
      <c r="L92" s="15"/>
      <c r="M92" s="16"/>
      <c r="N92" s="16"/>
      <c r="O92" s="17"/>
      <c r="P92" s="17"/>
    </row>
    <row r="93" spans="1:16" s="62" customFormat="1" ht="9">
      <c r="A93" s="169" t="s">
        <v>13</v>
      </c>
      <c r="B93" s="169"/>
      <c r="C93" s="169"/>
      <c r="D93" s="169"/>
      <c r="E93" s="169"/>
      <c r="F93" s="169"/>
      <c r="G93" s="169"/>
      <c r="H93" s="75"/>
      <c r="I93" s="75"/>
    </row>
    <row r="94" spans="1:16" s="62" customFormat="1" ht="9">
      <c r="A94" s="175" t="s">
        <v>12</v>
      </c>
      <c r="B94" s="175"/>
      <c r="C94" s="175"/>
      <c r="D94" s="175"/>
      <c r="E94" s="175"/>
      <c r="F94" s="175"/>
      <c r="G94" s="175"/>
      <c r="H94" s="75"/>
      <c r="I94" s="75"/>
    </row>
    <row r="95" spans="1:16" s="62" customFormat="1" ht="19.5" customHeight="1">
      <c r="A95" s="169" t="s">
        <v>18</v>
      </c>
      <c r="B95" s="169"/>
      <c r="C95" s="169"/>
      <c r="D95" s="169"/>
      <c r="E95" s="169"/>
      <c r="F95" s="169"/>
      <c r="G95" s="169"/>
      <c r="H95" s="169"/>
      <c r="I95" s="169"/>
    </row>
    <row r="96" spans="1:16" s="62" customFormat="1" ht="18.75" customHeight="1">
      <c r="A96" s="169" t="s">
        <v>96</v>
      </c>
      <c r="B96" s="169"/>
      <c r="C96" s="169"/>
      <c r="D96" s="169"/>
      <c r="E96" s="169"/>
      <c r="F96" s="169"/>
      <c r="G96" s="169"/>
      <c r="H96" s="169"/>
      <c r="I96" s="169"/>
    </row>
    <row r="97" spans="1:10" s="62" customFormat="1" ht="9">
      <c r="A97" s="72" t="s">
        <v>11</v>
      </c>
      <c r="B97" s="74"/>
      <c r="C97" s="72"/>
      <c r="D97" s="73"/>
      <c r="E97" s="73"/>
      <c r="F97" s="73"/>
      <c r="G97" s="73"/>
      <c r="H97" s="72"/>
      <c r="I97" s="72"/>
    </row>
    <row r="99" spans="1:10">
      <c r="C99" s="19"/>
      <c r="D99" s="19"/>
      <c r="E99" s="19"/>
      <c r="F99" s="19"/>
      <c r="G99" s="29"/>
      <c r="H99" s="19"/>
      <c r="I99" s="19"/>
      <c r="J99" s="19"/>
    </row>
  </sheetData>
  <mergeCells count="13">
    <mergeCell ref="H5:I6"/>
    <mergeCell ref="D6:D7"/>
    <mergeCell ref="E6:E7"/>
    <mergeCell ref="A96:I96"/>
    <mergeCell ref="A1:C1"/>
    <mergeCell ref="A94:G94"/>
    <mergeCell ref="A93:G93"/>
    <mergeCell ref="C6:C7"/>
    <mergeCell ref="A95:I95"/>
    <mergeCell ref="A3:I3"/>
    <mergeCell ref="A5:A8"/>
    <mergeCell ref="B5:B8"/>
    <mergeCell ref="E5:F5"/>
  </mergeCells>
  <pageMargins left="0" right="0" top="0" bottom="0.39370078740157483" header="0.31496062992125984" footer="0.31496062992125984"/>
  <pageSetup scale="80" fitToHeight="100" orientation="landscape" r:id="rId1"/>
  <headerFooter>
    <oddFooter>&amp;R&amp;P/&amp;N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35"/>
  <sheetViews>
    <sheetView showGridLines="0" zoomScale="130" zoomScaleNormal="130" workbookViewId="0">
      <selection sqref="A1:C1"/>
    </sheetView>
  </sheetViews>
  <sheetFormatPr baseColWidth="10" defaultRowHeight="15"/>
  <cols>
    <col min="1" max="1" width="6.5703125" style="3" customWidth="1"/>
    <col min="2" max="2" width="56" style="30" customWidth="1"/>
    <col min="3" max="6" width="17.7109375" style="3" customWidth="1"/>
    <col min="7" max="7" width="1.7109375" style="18" customWidth="1"/>
    <col min="8" max="9" width="16.7109375" style="3" customWidth="1"/>
    <col min="10" max="10" width="16.7109375" style="3" bestFit="1" customWidth="1"/>
    <col min="11" max="16384" width="11.42578125" style="3"/>
  </cols>
  <sheetData>
    <row r="1" spans="1:11" s="1" customFormat="1" ht="53.25" customHeight="1">
      <c r="A1" s="167" t="s">
        <v>14</v>
      </c>
      <c r="B1" s="167"/>
      <c r="C1" s="167"/>
      <c r="D1" s="23" t="s">
        <v>35</v>
      </c>
      <c r="G1" s="21"/>
      <c r="H1" s="22"/>
      <c r="J1" s="20"/>
    </row>
    <row r="2" spans="1:11" s="2" customFormat="1" ht="12" customHeight="1">
      <c r="B2" s="26"/>
      <c r="C2" s="6"/>
      <c r="D2" s="6"/>
      <c r="E2" s="6"/>
      <c r="F2" s="6"/>
      <c r="G2" s="5"/>
      <c r="J2" s="3"/>
    </row>
    <row r="3" spans="1:11" ht="60" customHeight="1" thickBot="1">
      <c r="A3" s="170" t="s">
        <v>306</v>
      </c>
      <c r="B3" s="170"/>
      <c r="C3" s="170"/>
      <c r="D3" s="170"/>
      <c r="E3" s="170"/>
      <c r="F3" s="170"/>
      <c r="G3" s="170"/>
      <c r="H3" s="170"/>
      <c r="I3" s="170"/>
    </row>
    <row r="4" spans="1:11" ht="5.25" customHeight="1">
      <c r="A4" s="7"/>
      <c r="B4" s="7"/>
      <c r="C4" s="7"/>
      <c r="D4" s="7"/>
      <c r="E4" s="7"/>
      <c r="F4" s="7"/>
      <c r="G4" s="7"/>
      <c r="H4" s="7"/>
      <c r="I4" s="7"/>
    </row>
    <row r="5" spans="1:11" s="40" customFormat="1" ht="18" customHeight="1">
      <c r="A5" s="171" t="s">
        <v>0</v>
      </c>
      <c r="B5" s="168" t="s">
        <v>414</v>
      </c>
      <c r="C5" s="34"/>
      <c r="D5" s="65"/>
      <c r="E5" s="172" t="s">
        <v>1</v>
      </c>
      <c r="F5" s="172"/>
      <c r="G5" s="65"/>
      <c r="H5" s="171" t="s">
        <v>2</v>
      </c>
      <c r="I5" s="171"/>
      <c r="J5" s="39"/>
    </row>
    <row r="6" spans="1:11" s="40" customFormat="1" ht="18" customHeight="1">
      <c r="A6" s="171"/>
      <c r="B6" s="168"/>
      <c r="C6" s="168" t="s">
        <v>3</v>
      </c>
      <c r="D6" s="168" t="s">
        <v>15</v>
      </c>
      <c r="E6" s="168" t="s">
        <v>16</v>
      </c>
      <c r="F6" s="66" t="s">
        <v>19</v>
      </c>
      <c r="G6" s="64"/>
      <c r="H6" s="173"/>
      <c r="I6" s="173"/>
      <c r="J6" s="39"/>
    </row>
    <row r="7" spans="1:11" s="40" customFormat="1" ht="24" customHeight="1">
      <c r="A7" s="171"/>
      <c r="B7" s="168"/>
      <c r="C7" s="168"/>
      <c r="D7" s="168"/>
      <c r="E7" s="168"/>
      <c r="F7" s="65" t="s">
        <v>413</v>
      </c>
      <c r="G7" s="65"/>
      <c r="H7" s="64" t="s">
        <v>15</v>
      </c>
      <c r="I7" s="64" t="s">
        <v>4</v>
      </c>
      <c r="J7" s="39"/>
    </row>
    <row r="8" spans="1:11" s="40" customFormat="1" ht="13.5" customHeight="1">
      <c r="A8" s="171"/>
      <c r="B8" s="168"/>
      <c r="C8" s="64" t="s">
        <v>5</v>
      </c>
      <c r="D8" s="64" t="s">
        <v>6</v>
      </c>
      <c r="E8" s="64" t="s">
        <v>7</v>
      </c>
      <c r="F8" s="65" t="s">
        <v>8</v>
      </c>
      <c r="G8" s="65"/>
      <c r="H8" s="65" t="s">
        <v>9</v>
      </c>
      <c r="I8" s="65" t="s">
        <v>10</v>
      </c>
      <c r="J8" s="39"/>
    </row>
    <row r="9" spans="1:11" ht="5.25" customHeight="1" thickBot="1">
      <c r="A9" s="8"/>
      <c r="B9" s="24"/>
      <c r="C9" s="9"/>
      <c r="D9" s="9"/>
      <c r="E9" s="9"/>
      <c r="F9" s="10"/>
      <c r="G9" s="10"/>
      <c r="H9" s="10"/>
      <c r="I9" s="10"/>
      <c r="J9" s="4"/>
    </row>
    <row r="10" spans="1:11" ht="5.25" customHeight="1" thickBot="1">
      <c r="A10" s="11"/>
      <c r="B10" s="25"/>
      <c r="C10" s="12"/>
      <c r="D10" s="12"/>
      <c r="E10" s="12"/>
      <c r="F10" s="13"/>
      <c r="G10" s="13"/>
      <c r="H10" s="13"/>
      <c r="I10" s="13"/>
      <c r="J10" s="4"/>
    </row>
    <row r="11" spans="1:11" s="35" customFormat="1" ht="12.75">
      <c r="A11" s="41" t="s">
        <v>17</v>
      </c>
      <c r="B11" s="42"/>
      <c r="C11" s="43">
        <f>+C12+C17+C19+C21+C49+C64+C66+C71+C73+C77+C79+C90+C101+C103+C105+C107+C112+C117</f>
        <v>762007318920.80847</v>
      </c>
      <c r="D11" s="43">
        <f>+D12+D17+D19+D21+D49+D64+D66+D71+D73+D77+D79+D90+D101+D103+D105+D107+D112+D117</f>
        <v>748874559940.51453</v>
      </c>
      <c r="E11" s="43">
        <f>+E12+E17+E19+E21+E49+E64+E66+E71+E73+E77+E79+E90+E101+E103+E105+E107+E112+E117</f>
        <v>368814070413.29541</v>
      </c>
      <c r="F11" s="43">
        <f>+F12+F17+F19+F21+F49+F64+F66+F71+F73+F77+F79+F90+F101+F103+F105+F107+F112+F117</f>
        <v>338354308179.95233</v>
      </c>
      <c r="G11" s="44"/>
      <c r="H11" s="45">
        <f t="shared" ref="H11:H44" si="0">IFERROR(+F11/D11*100,"n.a")</f>
        <v>45.181706827753487</v>
      </c>
      <c r="I11" s="45">
        <f t="shared" ref="I11:I44" si="1">IFERROR(+F11/E11*100,"n.a.")</f>
        <v>91.74116047166811</v>
      </c>
      <c r="J11" s="83"/>
      <c r="K11" s="50"/>
    </row>
    <row r="12" spans="1:11" s="35" customFormat="1" ht="12.75">
      <c r="A12" s="41" t="s">
        <v>20</v>
      </c>
      <c r="B12" s="51"/>
      <c r="C12" s="70">
        <f>SUM(C13:C16)</f>
        <v>97248253</v>
      </c>
      <c r="D12" s="70">
        <f>SUM(D13:D16)</f>
        <v>92067146.5</v>
      </c>
      <c r="E12" s="70">
        <f>SUM(E13:E16)</f>
        <v>52247307.539999999</v>
      </c>
      <c r="F12" s="70">
        <f>SUM(F13:F16)</f>
        <v>52146279.880000003</v>
      </c>
      <c r="G12" s="71"/>
      <c r="H12" s="45">
        <f t="shared" si="0"/>
        <v>56.639400548815757</v>
      </c>
      <c r="I12" s="45">
        <f t="shared" si="1"/>
        <v>99.806635662665201</v>
      </c>
      <c r="J12" s="46"/>
      <c r="K12" s="50"/>
    </row>
    <row r="13" spans="1:11" s="35" customFormat="1" ht="12.75">
      <c r="A13" s="52"/>
      <c r="B13" s="53" t="s">
        <v>305</v>
      </c>
      <c r="C13" s="54">
        <v>551227</v>
      </c>
      <c r="D13" s="54">
        <v>495613.5</v>
      </c>
      <c r="E13" s="54">
        <v>0</v>
      </c>
      <c r="F13" s="54">
        <v>0</v>
      </c>
      <c r="G13" s="55"/>
      <c r="H13" s="56">
        <f t="shared" si="0"/>
        <v>0</v>
      </c>
      <c r="I13" s="56" t="str">
        <f t="shared" si="1"/>
        <v>n.a.</v>
      </c>
      <c r="J13" s="46"/>
      <c r="K13" s="50"/>
    </row>
    <row r="14" spans="1:11" s="35" customFormat="1" ht="12.75">
      <c r="A14" s="52"/>
      <c r="B14" s="53" t="s">
        <v>304</v>
      </c>
      <c r="C14" s="54">
        <v>37583192</v>
      </c>
      <c r="D14" s="54">
        <v>37583192</v>
      </c>
      <c r="E14" s="54">
        <v>37583192</v>
      </c>
      <c r="F14" s="54">
        <v>37583192</v>
      </c>
      <c r="G14" s="55"/>
      <c r="H14" s="56">
        <f t="shared" si="0"/>
        <v>100</v>
      </c>
      <c r="I14" s="56">
        <f t="shared" si="1"/>
        <v>100</v>
      </c>
      <c r="J14" s="46"/>
      <c r="K14" s="50"/>
    </row>
    <row r="15" spans="1:11" s="35" customFormat="1" ht="25.5">
      <c r="A15" s="52"/>
      <c r="B15" s="53" t="s">
        <v>303</v>
      </c>
      <c r="C15" s="54">
        <v>6685046</v>
      </c>
      <c r="D15" s="54">
        <v>6685046</v>
      </c>
      <c r="E15" s="54">
        <v>607731.54</v>
      </c>
      <c r="F15" s="54">
        <v>607731.54</v>
      </c>
      <c r="G15" s="55"/>
      <c r="H15" s="56">
        <f t="shared" si="0"/>
        <v>9.0909103692031454</v>
      </c>
      <c r="I15" s="56">
        <f t="shared" si="1"/>
        <v>100</v>
      </c>
      <c r="J15" s="46"/>
      <c r="K15" s="50"/>
    </row>
    <row r="16" spans="1:11" s="35" customFormat="1" ht="25.5">
      <c r="A16" s="52"/>
      <c r="B16" s="53" t="s">
        <v>302</v>
      </c>
      <c r="C16" s="54">
        <v>52428788</v>
      </c>
      <c r="D16" s="54">
        <v>47303295</v>
      </c>
      <c r="E16" s="54">
        <v>14056384</v>
      </c>
      <c r="F16" s="54">
        <v>13955356.340000002</v>
      </c>
      <c r="G16" s="55"/>
      <c r="H16" s="56">
        <f t="shared" si="0"/>
        <v>29.501869457508196</v>
      </c>
      <c r="I16" s="56">
        <f t="shared" si="1"/>
        <v>99.281268496933507</v>
      </c>
      <c r="J16" s="46"/>
      <c r="K16" s="50"/>
    </row>
    <row r="17" spans="1:11" s="35" customFormat="1" ht="12.75">
      <c r="A17" s="41" t="s">
        <v>249</v>
      </c>
      <c r="B17" s="51"/>
      <c r="C17" s="70">
        <f>SUM(C18)</f>
        <v>3000000</v>
      </c>
      <c r="D17" s="70">
        <f>SUM(D18)</f>
        <v>2250000</v>
      </c>
      <c r="E17" s="70">
        <f>SUM(E18)</f>
        <v>1500000</v>
      </c>
      <c r="F17" s="70">
        <f>SUM(F18)</f>
        <v>1433952.99</v>
      </c>
      <c r="G17" s="70">
        <f>SUM(G18)</f>
        <v>0</v>
      </c>
      <c r="H17" s="45">
        <f t="shared" si="0"/>
        <v>63.731243999999997</v>
      </c>
      <c r="I17" s="45">
        <f t="shared" si="1"/>
        <v>95.596866000000006</v>
      </c>
      <c r="J17" s="46"/>
      <c r="K17" s="50"/>
    </row>
    <row r="18" spans="1:11" s="35" customFormat="1" ht="12.75">
      <c r="A18" s="52"/>
      <c r="B18" s="53" t="s">
        <v>301</v>
      </c>
      <c r="C18" s="54">
        <v>3000000</v>
      </c>
      <c r="D18" s="54">
        <v>2250000</v>
      </c>
      <c r="E18" s="54">
        <v>1500000</v>
      </c>
      <c r="F18" s="54">
        <v>1433952.99</v>
      </c>
      <c r="G18" s="55"/>
      <c r="H18" s="56">
        <f t="shared" si="0"/>
        <v>63.731243999999997</v>
      </c>
      <c r="I18" s="56">
        <f t="shared" si="1"/>
        <v>95.596866000000006</v>
      </c>
      <c r="J18" s="46"/>
      <c r="K18" s="50"/>
    </row>
    <row r="19" spans="1:11" s="35" customFormat="1" ht="12.75">
      <c r="A19" s="41" t="s">
        <v>434</v>
      </c>
      <c r="B19" s="51"/>
      <c r="C19" s="70">
        <f>SUM(C20)</f>
        <v>796431145</v>
      </c>
      <c r="D19" s="70">
        <f>SUM(D20)</f>
        <v>790835791.13</v>
      </c>
      <c r="E19" s="70">
        <f>SUM(E20)</f>
        <v>369478464.96000004</v>
      </c>
      <c r="F19" s="70">
        <f>SUM(F20)</f>
        <v>352836770.47000003</v>
      </c>
      <c r="G19" s="70">
        <f>SUM(G20)</f>
        <v>0</v>
      </c>
      <c r="H19" s="45">
        <f t="shared" si="0"/>
        <v>44.615680578371759</v>
      </c>
      <c r="I19" s="45">
        <f t="shared" si="1"/>
        <v>95.495895953827343</v>
      </c>
      <c r="J19" s="46"/>
      <c r="K19" s="50"/>
    </row>
    <row r="20" spans="1:11" s="35" customFormat="1" ht="25.5">
      <c r="A20" s="52"/>
      <c r="B20" s="53" t="s">
        <v>300</v>
      </c>
      <c r="C20" s="54">
        <v>796431145</v>
      </c>
      <c r="D20" s="54">
        <v>790835791.13</v>
      </c>
      <c r="E20" s="54">
        <v>369478464.96000004</v>
      </c>
      <c r="F20" s="54">
        <v>352836770.47000003</v>
      </c>
      <c r="G20" s="55"/>
      <c r="H20" s="56">
        <f t="shared" si="0"/>
        <v>44.615680578371759</v>
      </c>
      <c r="I20" s="56">
        <f t="shared" si="1"/>
        <v>95.495895953827343</v>
      </c>
      <c r="J20" s="46"/>
      <c r="K20" s="50"/>
    </row>
    <row r="21" spans="1:11" s="35" customFormat="1" ht="12.75">
      <c r="A21" s="41" t="s">
        <v>143</v>
      </c>
      <c r="B21" s="51"/>
      <c r="C21" s="70">
        <f>SUM(C22:C48)</f>
        <v>153817288765.396</v>
      </c>
      <c r="D21" s="70">
        <f>SUM(D22:D48)</f>
        <v>154682289438.72345</v>
      </c>
      <c r="E21" s="70">
        <f>SUM(E22:E48)</f>
        <v>82118591795.352829</v>
      </c>
      <c r="F21" s="70">
        <f>SUM(F22:F48)</f>
        <v>69389663703.799332</v>
      </c>
      <c r="G21" s="71"/>
      <c r="H21" s="45">
        <f t="shared" si="0"/>
        <v>44.859475480732179</v>
      </c>
      <c r="I21" s="45">
        <f t="shared" si="1"/>
        <v>84.499334665558848</v>
      </c>
      <c r="J21" s="46"/>
      <c r="K21" s="50"/>
    </row>
    <row r="22" spans="1:11" s="35" customFormat="1" ht="12.75">
      <c r="A22" s="52"/>
      <c r="B22" s="53" t="s">
        <v>299</v>
      </c>
      <c r="C22" s="54">
        <v>2054948750</v>
      </c>
      <c r="D22" s="54">
        <v>3299985477.4699998</v>
      </c>
      <c r="E22" s="54">
        <v>791065726.46000016</v>
      </c>
      <c r="F22" s="54">
        <v>788588446.54000032</v>
      </c>
      <c r="G22" s="55"/>
      <c r="H22" s="56">
        <f t="shared" si="0"/>
        <v>23.89672475603097</v>
      </c>
      <c r="I22" s="56">
        <f t="shared" si="1"/>
        <v>99.686842718988018</v>
      </c>
      <c r="J22" s="46"/>
      <c r="K22" s="50"/>
    </row>
    <row r="23" spans="1:11" s="35" customFormat="1" ht="12.75">
      <c r="A23" s="52"/>
      <c r="B23" s="53" t="s">
        <v>298</v>
      </c>
      <c r="C23" s="54">
        <v>168948874</v>
      </c>
      <c r="D23" s="54">
        <v>166602305.58000001</v>
      </c>
      <c r="E23" s="54">
        <v>87158795.040000007</v>
      </c>
      <c r="F23" s="54">
        <v>86918723.550000012</v>
      </c>
      <c r="G23" s="55"/>
      <c r="H23" s="56">
        <f t="shared" si="0"/>
        <v>52.171380970633031</v>
      </c>
      <c r="I23" s="56">
        <f t="shared" si="1"/>
        <v>99.72455850279961</v>
      </c>
      <c r="J23" s="46"/>
      <c r="K23" s="50"/>
    </row>
    <row r="24" spans="1:11" s="35" customFormat="1" ht="12.75">
      <c r="A24" s="52"/>
      <c r="B24" s="53" t="s">
        <v>142</v>
      </c>
      <c r="C24" s="54">
        <v>1729687230.5</v>
      </c>
      <c r="D24" s="54">
        <v>1591162021.4099998</v>
      </c>
      <c r="E24" s="54">
        <v>553662723.82500005</v>
      </c>
      <c r="F24" s="54">
        <v>550449704.36000001</v>
      </c>
      <c r="G24" s="55"/>
      <c r="H24" s="56">
        <f t="shared" si="0"/>
        <v>34.594195748351382</v>
      </c>
      <c r="I24" s="56">
        <f t="shared" si="1"/>
        <v>99.419679287273894</v>
      </c>
      <c r="J24" s="46"/>
      <c r="K24" s="50"/>
    </row>
    <row r="25" spans="1:11" s="35" customFormat="1" ht="12.75">
      <c r="A25" s="52"/>
      <c r="B25" s="53" t="s">
        <v>141</v>
      </c>
      <c r="C25" s="54">
        <v>41097483127</v>
      </c>
      <c r="D25" s="54">
        <v>40166554218.250031</v>
      </c>
      <c r="E25" s="54">
        <v>15946685230.140003</v>
      </c>
      <c r="F25" s="54">
        <v>15880288386.310001</v>
      </c>
      <c r="G25" s="55"/>
      <c r="H25" s="56">
        <f t="shared" si="0"/>
        <v>39.536098366871244</v>
      </c>
      <c r="I25" s="56">
        <f t="shared" si="1"/>
        <v>99.583632316862264</v>
      </c>
      <c r="J25" s="46"/>
      <c r="K25" s="50"/>
    </row>
    <row r="26" spans="1:11" s="35" customFormat="1" ht="12.75">
      <c r="A26" s="52"/>
      <c r="B26" s="53" t="s">
        <v>297</v>
      </c>
      <c r="C26" s="54">
        <v>172497049</v>
      </c>
      <c r="D26" s="54">
        <v>169581211.30000004</v>
      </c>
      <c r="E26" s="54">
        <v>65891383.419999994</v>
      </c>
      <c r="F26" s="54">
        <v>65806466.890000001</v>
      </c>
      <c r="G26" s="55"/>
      <c r="H26" s="56">
        <f t="shared" si="0"/>
        <v>38.805281779467975</v>
      </c>
      <c r="I26" s="56">
        <f t="shared" si="1"/>
        <v>99.871126503053176</v>
      </c>
      <c r="J26" s="46"/>
      <c r="K26" s="50"/>
    </row>
    <row r="27" spans="1:11" s="35" customFormat="1" ht="12.75">
      <c r="A27" s="52"/>
      <c r="B27" s="53" t="s">
        <v>135</v>
      </c>
      <c r="C27" s="54">
        <v>5493621</v>
      </c>
      <c r="D27" s="54">
        <v>5493621</v>
      </c>
      <c r="E27" s="54">
        <v>554912.97</v>
      </c>
      <c r="F27" s="54">
        <v>535634.96</v>
      </c>
      <c r="G27" s="55"/>
      <c r="H27" s="56">
        <f t="shared" si="0"/>
        <v>9.7501258277555003</v>
      </c>
      <c r="I27" s="56">
        <f t="shared" si="1"/>
        <v>96.525939914505869</v>
      </c>
      <c r="J27" s="46"/>
      <c r="K27" s="50"/>
    </row>
    <row r="28" spans="1:11" s="35" customFormat="1" ht="12.75">
      <c r="A28" s="52"/>
      <c r="B28" s="53" t="s">
        <v>296</v>
      </c>
      <c r="C28" s="54">
        <v>2134111</v>
      </c>
      <c r="D28" s="54">
        <v>2134111.797213376</v>
      </c>
      <c r="E28" s="54">
        <v>420813.49993695656</v>
      </c>
      <c r="F28" s="54">
        <v>98421.843743970909</v>
      </c>
      <c r="G28" s="55"/>
      <c r="H28" s="56">
        <f t="shared" si="0"/>
        <v>4.6118410419025651</v>
      </c>
      <c r="I28" s="56">
        <f t="shared" si="1"/>
        <v>23.388471082490415</v>
      </c>
      <c r="J28" s="46"/>
      <c r="K28" s="50"/>
    </row>
    <row r="29" spans="1:11" s="35" customFormat="1" ht="12.75">
      <c r="A29" s="52"/>
      <c r="B29" s="53" t="s">
        <v>140</v>
      </c>
      <c r="C29" s="54">
        <v>32307655</v>
      </c>
      <c r="D29" s="54">
        <v>39307655</v>
      </c>
      <c r="E29" s="54">
        <v>19004343.670000002</v>
      </c>
      <c r="F29" s="54">
        <v>18975912.300000004</v>
      </c>
      <c r="G29" s="55"/>
      <c r="H29" s="56">
        <f t="shared" si="0"/>
        <v>48.275360868003965</v>
      </c>
      <c r="I29" s="56">
        <f t="shared" si="1"/>
        <v>99.850395412261051</v>
      </c>
      <c r="J29" s="46"/>
      <c r="K29" s="50"/>
    </row>
    <row r="30" spans="1:11" s="35" customFormat="1" ht="12.75">
      <c r="A30" s="52"/>
      <c r="B30" s="53" t="s">
        <v>295</v>
      </c>
      <c r="C30" s="54">
        <v>472988954.26781952</v>
      </c>
      <c r="D30" s="54">
        <v>555026379.25799417</v>
      </c>
      <c r="E30" s="54">
        <v>211664320.82554823</v>
      </c>
      <c r="F30" s="54">
        <v>209998848.41209212</v>
      </c>
      <c r="G30" s="55"/>
      <c r="H30" s="56">
        <f t="shared" si="0"/>
        <v>37.835832000063888</v>
      </c>
      <c r="I30" s="56">
        <f t="shared" si="1"/>
        <v>99.213153918922032</v>
      </c>
      <c r="J30" s="46"/>
      <c r="K30" s="50"/>
    </row>
    <row r="31" spans="1:11" s="35" customFormat="1" ht="12.75">
      <c r="A31" s="52"/>
      <c r="B31" s="53" t="s">
        <v>294</v>
      </c>
      <c r="C31" s="54">
        <v>4553820060</v>
      </c>
      <c r="D31" s="54">
        <v>4553820059.9999981</v>
      </c>
      <c r="E31" s="54">
        <v>2093682607.5399995</v>
      </c>
      <c r="F31" s="54">
        <v>2089991588.2399998</v>
      </c>
      <c r="G31" s="55"/>
      <c r="H31" s="56">
        <f t="shared" si="0"/>
        <v>45.895348536015732</v>
      </c>
      <c r="I31" s="56">
        <f t="shared" si="1"/>
        <v>99.823706836618541</v>
      </c>
      <c r="J31" s="46"/>
      <c r="K31" s="50"/>
    </row>
    <row r="32" spans="1:11" s="35" customFormat="1" ht="12.75">
      <c r="A32" s="52"/>
      <c r="B32" s="53" t="s">
        <v>293</v>
      </c>
      <c r="C32" s="54">
        <v>18038038</v>
      </c>
      <c r="D32" s="54">
        <v>19055020.149999999</v>
      </c>
      <c r="E32" s="54">
        <v>3026113.46</v>
      </c>
      <c r="F32" s="54">
        <v>2935444.24</v>
      </c>
      <c r="G32" s="55"/>
      <c r="H32" s="56">
        <f t="shared" si="0"/>
        <v>15.405096488444284</v>
      </c>
      <c r="I32" s="56">
        <f t="shared" si="1"/>
        <v>97.003773282182223</v>
      </c>
      <c r="J32" s="46"/>
      <c r="K32" s="50"/>
    </row>
    <row r="33" spans="1:11" s="35" customFormat="1" ht="12.75">
      <c r="A33" s="52"/>
      <c r="B33" s="53" t="s">
        <v>292</v>
      </c>
      <c r="C33" s="54">
        <v>242317117</v>
      </c>
      <c r="D33" s="54">
        <v>464023540.39000005</v>
      </c>
      <c r="E33" s="54">
        <v>30113003.610000003</v>
      </c>
      <c r="F33" s="54">
        <v>28553346.080000002</v>
      </c>
      <c r="G33" s="55"/>
      <c r="H33" s="56">
        <f t="shared" si="0"/>
        <v>6.1534261938525008</v>
      </c>
      <c r="I33" s="56">
        <f t="shared" si="1"/>
        <v>94.82065107088134</v>
      </c>
      <c r="J33" s="46"/>
      <c r="K33" s="50"/>
    </row>
    <row r="34" spans="1:11" s="35" customFormat="1" ht="12.75">
      <c r="A34" s="52"/>
      <c r="B34" s="53" t="s">
        <v>139</v>
      </c>
      <c r="C34" s="54">
        <v>41652881114</v>
      </c>
      <c r="D34" s="54">
        <v>41652881114.000008</v>
      </c>
      <c r="E34" s="54">
        <v>25499670401.129993</v>
      </c>
      <c r="F34" s="54">
        <v>13011124975</v>
      </c>
      <c r="G34" s="55"/>
      <c r="H34" s="56">
        <f t="shared" si="0"/>
        <v>31.237034814926197</v>
      </c>
      <c r="I34" s="56">
        <f t="shared" si="1"/>
        <v>51.024679026531359</v>
      </c>
      <c r="J34" s="46"/>
      <c r="K34" s="50"/>
    </row>
    <row r="35" spans="1:11" s="35" customFormat="1" ht="12.75">
      <c r="A35" s="52"/>
      <c r="B35" s="53" t="s">
        <v>272</v>
      </c>
      <c r="C35" s="54">
        <v>10189991444</v>
      </c>
      <c r="D35" s="54">
        <v>9865679193.5299969</v>
      </c>
      <c r="E35" s="54">
        <v>4899327931.8599997</v>
      </c>
      <c r="F35" s="54">
        <v>4899301525.5599995</v>
      </c>
      <c r="G35" s="55"/>
      <c r="H35" s="56">
        <f t="shared" si="0"/>
        <v>49.660053093688738</v>
      </c>
      <c r="I35" s="56">
        <f t="shared" si="1"/>
        <v>99.999461021993881</v>
      </c>
      <c r="J35" s="46"/>
      <c r="K35" s="50"/>
    </row>
    <row r="36" spans="1:11" s="35" customFormat="1" ht="12.75">
      <c r="A36" s="52"/>
      <c r="B36" s="53" t="s">
        <v>103</v>
      </c>
      <c r="C36" s="54">
        <v>2203870617.9999995</v>
      </c>
      <c r="D36" s="54">
        <v>2202006404.5800018</v>
      </c>
      <c r="E36" s="54">
        <v>144396245.29999998</v>
      </c>
      <c r="F36" s="54">
        <v>144396044.91999999</v>
      </c>
      <c r="G36" s="55"/>
      <c r="H36" s="56">
        <f t="shared" si="0"/>
        <v>6.5574761553675529</v>
      </c>
      <c r="I36" s="56">
        <f t="shared" si="1"/>
        <v>99.999861229078661</v>
      </c>
      <c r="J36" s="46"/>
      <c r="K36" s="50"/>
    </row>
    <row r="37" spans="1:11" s="35" customFormat="1" ht="12.75">
      <c r="A37" s="52"/>
      <c r="B37" s="53" t="s">
        <v>84</v>
      </c>
      <c r="C37" s="54">
        <v>251500205</v>
      </c>
      <c r="D37" s="54">
        <v>248384587.34000009</v>
      </c>
      <c r="E37" s="54">
        <v>115478306.92000002</v>
      </c>
      <c r="F37" s="54">
        <v>115477920.55000001</v>
      </c>
      <c r="G37" s="55"/>
      <c r="H37" s="56">
        <f t="shared" si="0"/>
        <v>46.491580571353488</v>
      </c>
      <c r="I37" s="56">
        <f t="shared" si="1"/>
        <v>99.9996654176786</v>
      </c>
      <c r="J37" s="46"/>
      <c r="K37" s="50"/>
    </row>
    <row r="38" spans="1:11" s="35" customFormat="1" ht="12.75">
      <c r="A38" s="52"/>
      <c r="B38" s="53" t="s">
        <v>132</v>
      </c>
      <c r="C38" s="54">
        <v>409434248</v>
      </c>
      <c r="D38" s="54">
        <v>178933816.57000014</v>
      </c>
      <c r="E38" s="54">
        <v>162843208.57000008</v>
      </c>
      <c r="F38" s="54">
        <v>162837857.17000011</v>
      </c>
      <c r="G38" s="55"/>
      <c r="H38" s="56">
        <f t="shared" si="0"/>
        <v>91.004517922578827</v>
      </c>
      <c r="I38" s="56">
        <f t="shared" si="1"/>
        <v>99.996713771457237</v>
      </c>
      <c r="J38" s="46"/>
      <c r="K38" s="50"/>
    </row>
    <row r="39" spans="1:11" s="35" customFormat="1" ht="12.75">
      <c r="A39" s="52"/>
      <c r="B39" s="53" t="s">
        <v>131</v>
      </c>
      <c r="C39" s="54">
        <v>1281868508</v>
      </c>
      <c r="D39" s="54">
        <v>1277627163.5700002</v>
      </c>
      <c r="E39" s="54">
        <v>868409572.71000004</v>
      </c>
      <c r="F39" s="54">
        <v>868408073.15999997</v>
      </c>
      <c r="G39" s="55"/>
      <c r="H39" s="56">
        <f t="shared" si="0"/>
        <v>67.970382747143319</v>
      </c>
      <c r="I39" s="56">
        <f t="shared" si="1"/>
        <v>99.999827322262774</v>
      </c>
      <c r="J39" s="46"/>
      <c r="K39" s="50"/>
    </row>
    <row r="40" spans="1:11" s="35" customFormat="1" ht="12.75">
      <c r="A40" s="52"/>
      <c r="B40" s="53" t="s">
        <v>291</v>
      </c>
      <c r="C40" s="54">
        <v>712476627.00262761</v>
      </c>
      <c r="D40" s="54">
        <v>712476627.00262749</v>
      </c>
      <c r="E40" s="54">
        <v>276750832.61333382</v>
      </c>
      <c r="F40" s="54">
        <v>276750832.61333382</v>
      </c>
      <c r="G40" s="55"/>
      <c r="H40" s="56">
        <f t="shared" si="0"/>
        <v>38.843496351258302</v>
      </c>
      <c r="I40" s="56">
        <f t="shared" si="1"/>
        <v>100</v>
      </c>
      <c r="J40" s="46"/>
      <c r="K40" s="50"/>
    </row>
    <row r="41" spans="1:11" s="35" customFormat="1" ht="12.75">
      <c r="A41" s="52"/>
      <c r="B41" s="53" t="s">
        <v>271</v>
      </c>
      <c r="C41" s="54">
        <v>800000000</v>
      </c>
      <c r="D41" s="54">
        <v>768931572</v>
      </c>
      <c r="E41" s="54">
        <v>305333735.34000003</v>
      </c>
      <c r="F41" s="54">
        <v>305332796.18000001</v>
      </c>
      <c r="G41" s="55"/>
      <c r="H41" s="56">
        <f t="shared" si="0"/>
        <v>39.708708459691131</v>
      </c>
      <c r="I41" s="56">
        <f t="shared" si="1"/>
        <v>99.999692415252127</v>
      </c>
      <c r="J41" s="46"/>
      <c r="K41" s="50"/>
    </row>
    <row r="42" spans="1:11" s="35" customFormat="1" ht="12.75">
      <c r="A42" s="52"/>
      <c r="B42" s="53" t="s">
        <v>85</v>
      </c>
      <c r="C42" s="54">
        <v>231309473</v>
      </c>
      <c r="D42" s="54">
        <v>226091396.89999995</v>
      </c>
      <c r="E42" s="54">
        <v>100119575.19</v>
      </c>
      <c r="F42" s="54">
        <v>100118862.5</v>
      </c>
      <c r="G42" s="55"/>
      <c r="H42" s="56">
        <f t="shared" si="0"/>
        <v>44.282473315109158</v>
      </c>
      <c r="I42" s="56">
        <f t="shared" si="1"/>
        <v>99.999288161182619</v>
      </c>
      <c r="J42" s="46"/>
      <c r="K42" s="50"/>
    </row>
    <row r="43" spans="1:11" s="35" customFormat="1" ht="12.75">
      <c r="A43" s="52"/>
      <c r="B43" s="53" t="s">
        <v>127</v>
      </c>
      <c r="C43" s="54">
        <v>26652571942.389954</v>
      </c>
      <c r="D43" s="54">
        <v>26652571942.389954</v>
      </c>
      <c r="E43" s="54">
        <v>14012506903.242779</v>
      </c>
      <c r="F43" s="54">
        <v>13971953822.25392</v>
      </c>
      <c r="G43" s="55"/>
      <c r="H43" s="56">
        <f t="shared" si="0"/>
        <v>52.422534877514138</v>
      </c>
      <c r="I43" s="56">
        <f t="shared" si="1"/>
        <v>99.710593676999551</v>
      </c>
      <c r="J43" s="46"/>
      <c r="K43" s="50"/>
    </row>
    <row r="44" spans="1:11" s="35" customFormat="1" ht="12.75">
      <c r="A44" s="52"/>
      <c r="B44" s="53" t="s">
        <v>138</v>
      </c>
      <c r="C44" s="54">
        <v>274400000</v>
      </c>
      <c r="D44" s="54">
        <v>46400000</v>
      </c>
      <c r="E44" s="54">
        <v>26582055.48</v>
      </c>
      <c r="F44" s="54">
        <v>26577017.630000003</v>
      </c>
      <c r="G44" s="55"/>
      <c r="H44" s="56">
        <f t="shared" si="0"/>
        <v>57.278055237068969</v>
      </c>
      <c r="I44" s="56">
        <f t="shared" si="1"/>
        <v>99.98104792910469</v>
      </c>
      <c r="J44" s="46"/>
      <c r="K44" s="50"/>
    </row>
    <row r="45" spans="1:11" s="35" customFormat="1" ht="12.75">
      <c r="A45" s="52"/>
      <c r="B45" s="53" t="s">
        <v>290</v>
      </c>
      <c r="C45" s="54">
        <v>0</v>
      </c>
      <c r="D45" s="54">
        <v>1211240000</v>
      </c>
      <c r="E45" s="54">
        <v>1211240000</v>
      </c>
      <c r="F45" s="54">
        <v>1091240000</v>
      </c>
      <c r="G45" s="55"/>
      <c r="H45" s="56"/>
      <c r="I45" s="56"/>
      <c r="J45" s="46"/>
      <c r="K45" s="50"/>
    </row>
    <row r="46" spans="1:11" s="35" customFormat="1" ht="12.75">
      <c r="A46" s="52"/>
      <c r="B46" s="53" t="s">
        <v>289</v>
      </c>
      <c r="C46" s="54">
        <v>764399999.23559999</v>
      </c>
      <c r="D46" s="54">
        <v>764399999.23559999</v>
      </c>
      <c r="E46" s="54">
        <v>0</v>
      </c>
      <c r="F46" s="54">
        <v>0</v>
      </c>
      <c r="G46" s="55"/>
      <c r="H46" s="56">
        <f t="shared" ref="H46:H77" si="2">IFERROR(+F46/D46*100,"n.a")</f>
        <v>0</v>
      </c>
      <c r="I46" s="56" t="str">
        <f t="shared" ref="I46:I77" si="3">IFERROR(+F46/E46*100,"n.a.")</f>
        <v>n.a.</v>
      </c>
      <c r="J46" s="46"/>
      <c r="K46" s="50"/>
    </row>
    <row r="47" spans="1:11" s="35" customFormat="1" ht="25.5">
      <c r="A47" s="52"/>
      <c r="B47" s="53" t="s">
        <v>137</v>
      </c>
      <c r="C47" s="54">
        <v>17280000000</v>
      </c>
      <c r="D47" s="54">
        <v>17280000000</v>
      </c>
      <c r="E47" s="54">
        <v>14686444000</v>
      </c>
      <c r="F47" s="54">
        <v>14686444000</v>
      </c>
      <c r="G47" s="55"/>
      <c r="H47" s="56">
        <f t="shared" si="2"/>
        <v>84.990995370370371</v>
      </c>
      <c r="I47" s="56">
        <f t="shared" si="3"/>
        <v>100</v>
      </c>
      <c r="J47" s="46"/>
      <c r="K47" s="50"/>
    </row>
    <row r="48" spans="1:11" s="35" customFormat="1" ht="12.75">
      <c r="A48" s="52"/>
      <c r="B48" s="53" t="s">
        <v>68</v>
      </c>
      <c r="C48" s="54">
        <v>561920000</v>
      </c>
      <c r="D48" s="54">
        <v>561920000</v>
      </c>
      <c r="E48" s="54">
        <v>6559052.5362400003</v>
      </c>
      <c r="F48" s="54">
        <v>6559052.5362400003</v>
      </c>
      <c r="G48" s="55"/>
      <c r="H48" s="56">
        <f t="shared" si="2"/>
        <v>1.1672573562499999</v>
      </c>
      <c r="I48" s="56">
        <f t="shared" si="3"/>
        <v>100</v>
      </c>
      <c r="J48" s="46"/>
      <c r="K48" s="50"/>
    </row>
    <row r="49" spans="1:11" s="35" customFormat="1" ht="12.75">
      <c r="A49" s="41" t="s">
        <v>23</v>
      </c>
      <c r="B49" s="51"/>
      <c r="C49" s="70">
        <f>SUM(C50:C63)</f>
        <v>48450046749.966751</v>
      </c>
      <c r="D49" s="70">
        <f>SUM(D50:D63)</f>
        <v>43785782828.310471</v>
      </c>
      <c r="E49" s="70">
        <f>SUM(E50:E63)</f>
        <v>24241343705.508049</v>
      </c>
      <c r="F49" s="70">
        <f>SUM(F50:F63)</f>
        <v>23917821221.893623</v>
      </c>
      <c r="G49" s="71"/>
      <c r="H49" s="45">
        <f t="shared" si="2"/>
        <v>54.624628536797871</v>
      </c>
      <c r="I49" s="45">
        <f t="shared" si="3"/>
        <v>98.665410269559786</v>
      </c>
      <c r="J49" s="46"/>
      <c r="K49" s="50"/>
    </row>
    <row r="50" spans="1:11" s="35" customFormat="1" ht="12.75">
      <c r="A50" s="52"/>
      <c r="B50" s="53" t="s">
        <v>81</v>
      </c>
      <c r="C50" s="54">
        <v>89274469.999999985</v>
      </c>
      <c r="D50" s="54">
        <v>89274469.99999997</v>
      </c>
      <c r="E50" s="54">
        <v>37035361.999999985</v>
      </c>
      <c r="F50" s="54">
        <v>37035361.999999985</v>
      </c>
      <c r="G50" s="55"/>
      <c r="H50" s="56">
        <f t="shared" si="2"/>
        <v>41.484829873534949</v>
      </c>
      <c r="I50" s="56">
        <f t="shared" si="3"/>
        <v>100</v>
      </c>
      <c r="J50" s="46"/>
      <c r="K50" s="50"/>
    </row>
    <row r="51" spans="1:11" s="35" customFormat="1" ht="12.75">
      <c r="A51" s="52"/>
      <c r="B51" s="53" t="s">
        <v>79</v>
      </c>
      <c r="C51" s="54">
        <v>86616300.999999985</v>
      </c>
      <c r="D51" s="54">
        <v>86616300.999999985</v>
      </c>
      <c r="E51" s="54">
        <v>49756805</v>
      </c>
      <c r="F51" s="54">
        <v>49745541</v>
      </c>
      <c r="G51" s="55"/>
      <c r="H51" s="56">
        <f t="shared" si="2"/>
        <v>57.43207736382093</v>
      </c>
      <c r="I51" s="56">
        <f t="shared" si="3"/>
        <v>99.977361890499196</v>
      </c>
      <c r="J51" s="46"/>
      <c r="K51" s="50"/>
    </row>
    <row r="52" spans="1:11" s="35" customFormat="1" ht="12.75">
      <c r="A52" s="52"/>
      <c r="B52" s="53" t="s">
        <v>100</v>
      </c>
      <c r="C52" s="54">
        <v>2803606217.2390003</v>
      </c>
      <c r="D52" s="54">
        <v>2799611995.0746017</v>
      </c>
      <c r="E52" s="54">
        <v>1549473418.2050519</v>
      </c>
      <c r="F52" s="54">
        <v>1532367346.0756624</v>
      </c>
      <c r="G52" s="55"/>
      <c r="H52" s="56">
        <f t="shared" si="2"/>
        <v>54.734990019030448</v>
      </c>
      <c r="I52" s="56">
        <f t="shared" si="3"/>
        <v>98.896007383643564</v>
      </c>
      <c r="J52" s="46"/>
      <c r="K52" s="50"/>
    </row>
    <row r="53" spans="1:11" s="35" customFormat="1" ht="12.75">
      <c r="A53" s="52"/>
      <c r="B53" s="53" t="s">
        <v>126</v>
      </c>
      <c r="C53" s="54">
        <v>199393255.49999994</v>
      </c>
      <c r="D53" s="54">
        <v>198226641.80639997</v>
      </c>
      <c r="E53" s="54">
        <v>95973698.401099995</v>
      </c>
      <c r="F53" s="54">
        <v>61162725.372399993</v>
      </c>
      <c r="G53" s="55"/>
      <c r="H53" s="56">
        <f t="shared" si="2"/>
        <v>30.85494705203914</v>
      </c>
      <c r="I53" s="56">
        <f t="shared" si="3"/>
        <v>63.728632314224733</v>
      </c>
      <c r="J53" s="46"/>
      <c r="K53" s="50"/>
    </row>
    <row r="54" spans="1:11" s="35" customFormat="1" ht="12.75">
      <c r="A54" s="52"/>
      <c r="B54" s="53" t="s">
        <v>288</v>
      </c>
      <c r="C54" s="54">
        <v>1981444007</v>
      </c>
      <c r="D54" s="54">
        <v>1981444007</v>
      </c>
      <c r="E54" s="54">
        <v>323037814</v>
      </c>
      <c r="F54" s="54">
        <v>323037814</v>
      </c>
      <c r="G54" s="55"/>
      <c r="H54" s="56">
        <f t="shared" si="2"/>
        <v>16.303151280519632</v>
      </c>
      <c r="I54" s="56">
        <f t="shared" si="3"/>
        <v>100</v>
      </c>
      <c r="J54" s="46"/>
      <c r="K54" s="50"/>
    </row>
    <row r="55" spans="1:11" s="35" customFormat="1" ht="12.75">
      <c r="A55" s="52"/>
      <c r="B55" s="53" t="s">
        <v>73</v>
      </c>
      <c r="C55" s="54">
        <v>608244438.23999953</v>
      </c>
      <c r="D55" s="54">
        <v>616615649.45279932</v>
      </c>
      <c r="E55" s="54">
        <v>288162569.088</v>
      </c>
      <c r="F55" s="54">
        <v>268262846.76240003</v>
      </c>
      <c r="G55" s="55"/>
      <c r="H55" s="56">
        <f t="shared" si="2"/>
        <v>43.505682510728263</v>
      </c>
      <c r="I55" s="56">
        <f t="shared" si="3"/>
        <v>93.094272310043522</v>
      </c>
      <c r="J55" s="46"/>
      <c r="K55" s="50"/>
    </row>
    <row r="56" spans="1:11" s="35" customFormat="1" ht="25.5">
      <c r="A56" s="52"/>
      <c r="B56" s="53" t="s">
        <v>287</v>
      </c>
      <c r="C56" s="54">
        <v>67747618.079999998</v>
      </c>
      <c r="D56" s="54">
        <v>67431178.800000012</v>
      </c>
      <c r="E56" s="54">
        <v>28996165.288800009</v>
      </c>
      <c r="F56" s="54">
        <v>23801293.569599997</v>
      </c>
      <c r="G56" s="55"/>
      <c r="H56" s="56">
        <f t="shared" si="2"/>
        <v>35.297163705523111</v>
      </c>
      <c r="I56" s="56">
        <f t="shared" si="3"/>
        <v>82.08428022305911</v>
      </c>
      <c r="J56" s="46"/>
      <c r="K56" s="50"/>
    </row>
    <row r="57" spans="1:11" s="35" customFormat="1" ht="12.75">
      <c r="A57" s="52"/>
      <c r="B57" s="53" t="s">
        <v>78</v>
      </c>
      <c r="C57" s="54">
        <v>1118606</v>
      </c>
      <c r="D57" s="54">
        <v>1118606</v>
      </c>
      <c r="E57" s="54">
        <v>1062557.0000000002</v>
      </c>
      <c r="F57" s="54">
        <v>1062557.0000000002</v>
      </c>
      <c r="G57" s="55"/>
      <c r="H57" s="56">
        <f t="shared" si="2"/>
        <v>94.989388578284064</v>
      </c>
      <c r="I57" s="56">
        <f t="shared" si="3"/>
        <v>100</v>
      </c>
      <c r="J57" s="46"/>
      <c r="K57" s="50"/>
    </row>
    <row r="58" spans="1:11" s="35" customFormat="1" ht="12.75">
      <c r="A58" s="52"/>
      <c r="B58" s="53" t="s">
        <v>75</v>
      </c>
      <c r="C58" s="54">
        <v>662697001.4247539</v>
      </c>
      <c r="D58" s="54">
        <v>663401347.2616657</v>
      </c>
      <c r="E58" s="54">
        <v>336462211.12979972</v>
      </c>
      <c r="F58" s="54">
        <v>261365205.18106368</v>
      </c>
      <c r="G58" s="55"/>
      <c r="H58" s="56">
        <f t="shared" si="2"/>
        <v>39.39775013419942</v>
      </c>
      <c r="I58" s="56">
        <f t="shared" si="3"/>
        <v>77.680404079682731</v>
      </c>
      <c r="J58" s="46"/>
      <c r="K58" s="50"/>
    </row>
    <row r="59" spans="1:11" s="35" customFormat="1" ht="12.75">
      <c r="A59" s="52"/>
      <c r="B59" s="53" t="s">
        <v>77</v>
      </c>
      <c r="C59" s="54">
        <v>18000000</v>
      </c>
      <c r="D59" s="54">
        <v>17999999.999999996</v>
      </c>
      <c r="E59" s="54">
        <v>16881868.252799999</v>
      </c>
      <c r="F59" s="54">
        <v>6480000</v>
      </c>
      <c r="G59" s="55"/>
      <c r="H59" s="56">
        <f t="shared" si="2"/>
        <v>36.000000000000007</v>
      </c>
      <c r="I59" s="56">
        <f t="shared" si="3"/>
        <v>38.384377267754346</v>
      </c>
      <c r="J59" s="46"/>
      <c r="K59" s="50"/>
    </row>
    <row r="60" spans="1:11" s="35" customFormat="1" ht="13.5">
      <c r="A60" s="52"/>
      <c r="B60" s="53" t="s">
        <v>286</v>
      </c>
      <c r="C60" s="54">
        <v>4425188460.7279997</v>
      </c>
      <c r="D60" s="54">
        <v>1051241</v>
      </c>
      <c r="E60" s="54">
        <v>1051241</v>
      </c>
      <c r="F60" s="54">
        <v>1051241</v>
      </c>
      <c r="G60" s="55"/>
      <c r="H60" s="56">
        <f t="shared" si="2"/>
        <v>100</v>
      </c>
      <c r="I60" s="56">
        <f t="shared" si="3"/>
        <v>100</v>
      </c>
      <c r="J60" s="46"/>
      <c r="K60" s="50"/>
    </row>
    <row r="61" spans="1:11" s="35" customFormat="1" ht="12.75">
      <c r="A61" s="52"/>
      <c r="B61" s="53" t="s">
        <v>285</v>
      </c>
      <c r="C61" s="54">
        <v>223027039</v>
      </c>
      <c r="D61" s="54">
        <v>223027039</v>
      </c>
      <c r="E61" s="54">
        <v>67785458.390000001</v>
      </c>
      <c r="F61" s="54">
        <v>53416027.909999996</v>
      </c>
      <c r="G61" s="55"/>
      <c r="H61" s="56">
        <f t="shared" si="2"/>
        <v>23.950471722847919</v>
      </c>
      <c r="I61" s="56">
        <f t="shared" si="3"/>
        <v>78.801603144252184</v>
      </c>
      <c r="J61" s="46"/>
      <c r="K61" s="50"/>
    </row>
    <row r="62" spans="1:11" s="35" customFormat="1" ht="12.75">
      <c r="A62" s="52"/>
      <c r="B62" s="53" t="s">
        <v>74</v>
      </c>
      <c r="C62" s="54">
        <v>2062600000</v>
      </c>
      <c r="D62" s="54">
        <v>1818875016.1599998</v>
      </c>
      <c r="E62" s="54">
        <v>838781908.93000019</v>
      </c>
      <c r="F62" s="54">
        <v>729005633.19999993</v>
      </c>
      <c r="G62" s="55"/>
      <c r="H62" s="56">
        <f t="shared" si="2"/>
        <v>40.080028958728185</v>
      </c>
      <c r="I62" s="56">
        <f t="shared" si="3"/>
        <v>86.912417332648801</v>
      </c>
      <c r="J62" s="46"/>
      <c r="K62" s="50"/>
    </row>
    <row r="63" spans="1:11" s="35" customFormat="1" ht="12.75">
      <c r="A63" s="52"/>
      <c r="B63" s="53" t="s">
        <v>284</v>
      </c>
      <c r="C63" s="54">
        <v>35221089335.754997</v>
      </c>
      <c r="D63" s="54">
        <v>35221089335.755005</v>
      </c>
      <c r="E63" s="54">
        <v>20606882628.822498</v>
      </c>
      <c r="F63" s="54">
        <v>20570027628.822498</v>
      </c>
      <c r="G63" s="55"/>
      <c r="H63" s="56">
        <f t="shared" si="2"/>
        <v>58.40258781530828</v>
      </c>
      <c r="I63" s="56">
        <f t="shared" si="3"/>
        <v>99.821151987596352</v>
      </c>
      <c r="J63" s="46"/>
      <c r="K63" s="50"/>
    </row>
    <row r="64" spans="1:11" s="35" customFormat="1" ht="12.75">
      <c r="A64" s="41" t="s">
        <v>283</v>
      </c>
      <c r="B64" s="51"/>
      <c r="C64" s="70">
        <f>SUM(C65)</f>
        <v>6316944</v>
      </c>
      <c r="D64" s="70">
        <f>SUM(D65)</f>
        <v>12112650.080000002</v>
      </c>
      <c r="E64" s="70">
        <f>SUM(E65)</f>
        <v>1482767.84</v>
      </c>
      <c r="F64" s="70">
        <f>SUM(F65)</f>
        <v>974098.73</v>
      </c>
      <c r="G64" s="70">
        <f>SUM(G65)</f>
        <v>0</v>
      </c>
      <c r="H64" s="45">
        <f t="shared" si="2"/>
        <v>8.0419951337354227</v>
      </c>
      <c r="I64" s="45">
        <f t="shared" si="3"/>
        <v>65.694622160135324</v>
      </c>
      <c r="J64" s="83"/>
      <c r="K64" s="50"/>
    </row>
    <row r="65" spans="1:11" s="35" customFormat="1" ht="12.75">
      <c r="A65" s="52"/>
      <c r="B65" s="53" t="s">
        <v>282</v>
      </c>
      <c r="C65" s="54">
        <v>6316944</v>
      </c>
      <c r="D65" s="54">
        <v>12112650.080000002</v>
      </c>
      <c r="E65" s="54">
        <v>1482767.84</v>
      </c>
      <c r="F65" s="54">
        <v>974098.73</v>
      </c>
      <c r="G65" s="55"/>
      <c r="H65" s="56">
        <f t="shared" si="2"/>
        <v>8.0419951337354227</v>
      </c>
      <c r="I65" s="56">
        <f t="shared" si="3"/>
        <v>65.694622160135324</v>
      </c>
      <c r="J65" s="46"/>
      <c r="K65" s="50"/>
    </row>
    <row r="66" spans="1:11" s="35" customFormat="1" ht="12.75">
      <c r="A66" s="41" t="s">
        <v>189</v>
      </c>
      <c r="B66" s="51"/>
      <c r="C66" s="70">
        <f>SUM(C67:C70)</f>
        <v>58569778.999502935</v>
      </c>
      <c r="D66" s="70">
        <f>SUM(D67:D70)</f>
        <v>59642880.499965742</v>
      </c>
      <c r="E66" s="70">
        <f>SUM(E67:E70)</f>
        <v>31377214.292700872</v>
      </c>
      <c r="F66" s="70">
        <f>SUM(F67:F70)</f>
        <v>27994424.074653644</v>
      </c>
      <c r="G66" s="71"/>
      <c r="H66" s="45">
        <f t="shared" si="2"/>
        <v>46.936740546375397</v>
      </c>
      <c r="I66" s="45">
        <f t="shared" si="3"/>
        <v>89.218959380871013</v>
      </c>
      <c r="J66" s="46"/>
      <c r="K66" s="50"/>
    </row>
    <row r="67" spans="1:11" s="35" customFormat="1" ht="12.75">
      <c r="A67" s="52"/>
      <c r="B67" s="53" t="s">
        <v>281</v>
      </c>
      <c r="C67" s="54">
        <v>53044754.999732792</v>
      </c>
      <c r="D67" s="54">
        <v>53887798.979732797</v>
      </c>
      <c r="E67" s="54">
        <v>28358985.328047231</v>
      </c>
      <c r="F67" s="54">
        <v>26423642.110000003</v>
      </c>
      <c r="G67" s="55"/>
      <c r="H67" s="56">
        <f t="shared" si="2"/>
        <v>49.034554408017179</v>
      </c>
      <c r="I67" s="56">
        <f t="shared" si="3"/>
        <v>93.1755554874061</v>
      </c>
      <c r="J67" s="46"/>
      <c r="K67" s="50"/>
    </row>
    <row r="68" spans="1:11" s="35" customFormat="1" ht="25.5">
      <c r="A68" s="52"/>
      <c r="B68" s="53" t="s">
        <v>280</v>
      </c>
      <c r="C68" s="54">
        <v>2532597</v>
      </c>
      <c r="D68" s="54">
        <v>2555601.9799999991</v>
      </c>
      <c r="E68" s="54">
        <v>1192664.9800000002</v>
      </c>
      <c r="F68" s="54">
        <v>319015.65999999997</v>
      </c>
      <c r="G68" s="55"/>
      <c r="H68" s="56">
        <f t="shared" si="2"/>
        <v>12.482994711093474</v>
      </c>
      <c r="I68" s="56">
        <f t="shared" si="3"/>
        <v>26.748136765112356</v>
      </c>
      <c r="J68" s="46"/>
      <c r="K68" s="50"/>
    </row>
    <row r="69" spans="1:11" s="35" customFormat="1" ht="12.75">
      <c r="A69" s="52"/>
      <c r="B69" s="53" t="s">
        <v>279</v>
      </c>
      <c r="C69" s="54">
        <v>349573.99977014202</v>
      </c>
      <c r="D69" s="54">
        <v>269791.14023294998</v>
      </c>
      <c r="E69" s="54">
        <v>123494.04465364001</v>
      </c>
      <c r="F69" s="54">
        <v>8494.0446536399995</v>
      </c>
      <c r="G69" s="55"/>
      <c r="H69" s="56">
        <f t="shared" si="2"/>
        <v>3.1483779068155666</v>
      </c>
      <c r="I69" s="56">
        <f t="shared" si="3"/>
        <v>6.8781006221498266</v>
      </c>
      <c r="J69" s="46"/>
      <c r="K69" s="50"/>
    </row>
    <row r="70" spans="1:11" s="35" customFormat="1" ht="12.75">
      <c r="A70" s="52"/>
      <c r="B70" s="53" t="s">
        <v>49</v>
      </c>
      <c r="C70" s="54">
        <v>2642853</v>
      </c>
      <c r="D70" s="54">
        <v>2929688.4000000004</v>
      </c>
      <c r="E70" s="54">
        <v>1702069.9400000002</v>
      </c>
      <c r="F70" s="54">
        <v>1243272.26</v>
      </c>
      <c r="G70" s="55"/>
      <c r="H70" s="56">
        <f t="shared" si="2"/>
        <v>42.437013438016137</v>
      </c>
      <c r="I70" s="56">
        <f t="shared" si="3"/>
        <v>73.044722239792321</v>
      </c>
      <c r="J70" s="46"/>
      <c r="K70" s="50"/>
    </row>
    <row r="71" spans="1:11" s="35" customFormat="1" ht="12.75">
      <c r="A71" s="41" t="s">
        <v>67</v>
      </c>
      <c r="B71" s="51"/>
      <c r="C71" s="70">
        <f>SUM(C72)</f>
        <v>5487673254.4463997</v>
      </c>
      <c r="D71" s="70">
        <f>SUM(D72)</f>
        <v>5487673254.4463997</v>
      </c>
      <c r="E71" s="70">
        <f>SUM(E72)</f>
        <v>3205807200</v>
      </c>
      <c r="F71" s="70">
        <f>SUM(F72)</f>
        <v>3205807200</v>
      </c>
      <c r="G71" s="71"/>
      <c r="H71" s="45">
        <f t="shared" si="2"/>
        <v>58.418332348823569</v>
      </c>
      <c r="I71" s="45">
        <f t="shared" si="3"/>
        <v>100</v>
      </c>
      <c r="J71" s="46"/>
      <c r="K71" s="50"/>
    </row>
    <row r="72" spans="1:11" s="35" customFormat="1" ht="12.75">
      <c r="A72" s="52"/>
      <c r="B72" s="53" t="s">
        <v>66</v>
      </c>
      <c r="C72" s="54">
        <v>5487673254.4463997</v>
      </c>
      <c r="D72" s="54">
        <v>5487673254.4463997</v>
      </c>
      <c r="E72" s="54">
        <v>3205807200</v>
      </c>
      <c r="F72" s="54">
        <v>3205807200</v>
      </c>
      <c r="G72" s="55"/>
      <c r="H72" s="56">
        <f t="shared" si="2"/>
        <v>58.418332348823569</v>
      </c>
      <c r="I72" s="56">
        <f t="shared" si="3"/>
        <v>100</v>
      </c>
      <c r="J72" s="46"/>
      <c r="K72" s="50"/>
    </row>
    <row r="73" spans="1:11" s="35" customFormat="1" ht="12.75">
      <c r="A73" s="41" t="s">
        <v>65</v>
      </c>
      <c r="B73" s="51"/>
      <c r="C73" s="70">
        <f>SUM(C74:C76)</f>
        <v>19648344053.950996</v>
      </c>
      <c r="D73" s="70">
        <f>SUM(D74:D76)</f>
        <v>9892241939.9590015</v>
      </c>
      <c r="E73" s="70">
        <f>SUM(E74:E76)</f>
        <v>6181533373.2561998</v>
      </c>
      <c r="F73" s="70">
        <f>SUM(F74:F76)</f>
        <v>1300542161.2462001</v>
      </c>
      <c r="G73" s="71"/>
      <c r="H73" s="45">
        <f t="shared" si="2"/>
        <v>13.147092126737755</v>
      </c>
      <c r="I73" s="45">
        <f t="shared" si="3"/>
        <v>21.039151335376893</v>
      </c>
      <c r="J73" s="46"/>
      <c r="K73" s="50"/>
    </row>
    <row r="74" spans="1:11" s="35" customFormat="1" ht="25.5">
      <c r="A74" s="52"/>
      <c r="B74" s="53" t="s">
        <v>278</v>
      </c>
      <c r="C74" s="54">
        <v>176289</v>
      </c>
      <c r="D74" s="54">
        <v>0</v>
      </c>
      <c r="E74" s="54">
        <v>0</v>
      </c>
      <c r="F74" s="54">
        <v>0</v>
      </c>
      <c r="G74" s="55"/>
      <c r="H74" s="56" t="str">
        <f t="shared" si="2"/>
        <v>n.a</v>
      </c>
      <c r="I74" s="56" t="str">
        <f t="shared" si="3"/>
        <v>n.a.</v>
      </c>
      <c r="J74" s="46"/>
      <c r="K74" s="50"/>
    </row>
    <row r="75" spans="1:11" s="35" customFormat="1" ht="13.5">
      <c r="A75" s="52"/>
      <c r="B75" s="53" t="s">
        <v>277</v>
      </c>
      <c r="C75" s="54">
        <v>17773681532.030998</v>
      </c>
      <c r="D75" s="54">
        <v>7963681532.0310011</v>
      </c>
      <c r="E75" s="54">
        <v>5127575391.6300001</v>
      </c>
      <c r="F75" s="54">
        <v>246584179.62</v>
      </c>
      <c r="G75" s="55"/>
      <c r="H75" s="56">
        <f t="shared" si="2"/>
        <v>3.0963591227022977</v>
      </c>
      <c r="I75" s="56">
        <f t="shared" si="3"/>
        <v>4.8089820390064233</v>
      </c>
      <c r="J75" s="46"/>
      <c r="K75" s="50"/>
    </row>
    <row r="76" spans="1:11" s="35" customFormat="1" ht="25.5">
      <c r="A76" s="52"/>
      <c r="B76" s="53" t="s">
        <v>58</v>
      </c>
      <c r="C76" s="54">
        <v>1874486232.9199998</v>
      </c>
      <c r="D76" s="54">
        <v>1928560407.928</v>
      </c>
      <c r="E76" s="54">
        <v>1053957981.6262</v>
      </c>
      <c r="F76" s="54">
        <v>1053957981.6262</v>
      </c>
      <c r="G76" s="55"/>
      <c r="H76" s="56">
        <f t="shared" si="2"/>
        <v>54.649985413656175</v>
      </c>
      <c r="I76" s="56">
        <f t="shared" si="3"/>
        <v>100</v>
      </c>
      <c r="J76" s="46"/>
      <c r="K76" s="50"/>
    </row>
    <row r="77" spans="1:11" s="35" customFormat="1" ht="12.75">
      <c r="A77" s="41" t="s">
        <v>276</v>
      </c>
      <c r="B77" s="51"/>
      <c r="C77" s="70">
        <f>SUM(C78)</f>
        <v>6111435</v>
      </c>
      <c r="D77" s="70">
        <f>SUM(D78)</f>
        <v>6111435</v>
      </c>
      <c r="E77" s="70">
        <f>SUM(E78)</f>
        <v>5074403</v>
      </c>
      <c r="F77" s="70">
        <f>SUM(F78)</f>
        <v>684613.23</v>
      </c>
      <c r="G77" s="71"/>
      <c r="H77" s="45">
        <f t="shared" si="2"/>
        <v>11.202168230538327</v>
      </c>
      <c r="I77" s="45">
        <f t="shared" si="3"/>
        <v>13.491502941331227</v>
      </c>
      <c r="J77" s="46"/>
      <c r="K77" s="50"/>
    </row>
    <row r="78" spans="1:11" s="35" customFormat="1" ht="25.5">
      <c r="A78" s="52"/>
      <c r="B78" s="53" t="s">
        <v>275</v>
      </c>
      <c r="C78" s="54">
        <v>6111435</v>
      </c>
      <c r="D78" s="54">
        <v>6111435</v>
      </c>
      <c r="E78" s="54">
        <v>5074403</v>
      </c>
      <c r="F78" s="54">
        <v>684613.23</v>
      </c>
      <c r="G78" s="55"/>
      <c r="H78" s="56">
        <f t="shared" ref="H78:H109" si="4">IFERROR(+F78/D78*100,"n.a")</f>
        <v>11.202168230538327</v>
      </c>
      <c r="I78" s="56">
        <f t="shared" ref="I78:I109" si="5">IFERROR(+F78/E78*100,"n.a.")</f>
        <v>13.491502941331227</v>
      </c>
      <c r="J78" s="46"/>
      <c r="K78" s="50"/>
    </row>
    <row r="79" spans="1:11" s="35" customFormat="1" ht="12.75">
      <c r="A79" s="41" t="s">
        <v>117</v>
      </c>
      <c r="B79" s="51"/>
      <c r="C79" s="70">
        <f>SUM(C80:C89)</f>
        <v>38466322533</v>
      </c>
      <c r="D79" s="70">
        <f>SUM(D80:D89)</f>
        <v>38634855302.019989</v>
      </c>
      <c r="E79" s="70">
        <f>SUM(E80:E89)</f>
        <v>16876466230.599998</v>
      </c>
      <c r="F79" s="70">
        <f>SUM(F80:F89)</f>
        <v>14676924935.209991</v>
      </c>
      <c r="G79" s="71"/>
      <c r="H79" s="45">
        <f t="shared" si="4"/>
        <v>37.988818181085882</v>
      </c>
      <c r="I79" s="45">
        <f t="shared" si="5"/>
        <v>86.966813636602126</v>
      </c>
      <c r="J79" s="46"/>
      <c r="K79" s="50"/>
    </row>
    <row r="80" spans="1:11" s="35" customFormat="1" ht="12.75">
      <c r="A80" s="52"/>
      <c r="B80" s="53" t="s">
        <v>274</v>
      </c>
      <c r="C80" s="54">
        <v>37247147101</v>
      </c>
      <c r="D80" s="54">
        <v>37037088753.55999</v>
      </c>
      <c r="E80" s="54">
        <v>15977299805.16</v>
      </c>
      <c r="F80" s="54">
        <v>14009972105.679991</v>
      </c>
      <c r="G80" s="55"/>
      <c r="H80" s="56">
        <f t="shared" si="4"/>
        <v>37.826871865930222</v>
      </c>
      <c r="I80" s="56">
        <f t="shared" si="5"/>
        <v>87.686732279726982</v>
      </c>
      <c r="J80" s="46"/>
      <c r="K80" s="50"/>
    </row>
    <row r="81" spans="1:11" s="35" customFormat="1" ht="12.75">
      <c r="A81" s="52"/>
      <c r="B81" s="53" t="s">
        <v>116</v>
      </c>
      <c r="C81" s="54">
        <v>1055388302</v>
      </c>
      <c r="D81" s="54">
        <v>1058686184.5100003</v>
      </c>
      <c r="E81" s="54">
        <v>568190805.29999995</v>
      </c>
      <c r="F81" s="54">
        <v>503165699.52999991</v>
      </c>
      <c r="G81" s="55"/>
      <c r="H81" s="56">
        <f t="shared" si="4"/>
        <v>47.527369950792725</v>
      </c>
      <c r="I81" s="56">
        <f t="shared" si="5"/>
        <v>88.555762401739784</v>
      </c>
      <c r="J81" s="46"/>
      <c r="K81" s="50"/>
    </row>
    <row r="82" spans="1:11" s="35" customFormat="1" ht="12.75">
      <c r="A82" s="52"/>
      <c r="B82" s="53" t="s">
        <v>273</v>
      </c>
      <c r="C82" s="54">
        <v>163787130</v>
      </c>
      <c r="D82" s="54">
        <v>163787130</v>
      </c>
      <c r="E82" s="54">
        <v>163787130</v>
      </c>
      <c r="F82" s="54">
        <v>163787130</v>
      </c>
      <c r="G82" s="55"/>
      <c r="H82" s="56">
        <f t="shared" si="4"/>
        <v>100</v>
      </c>
      <c r="I82" s="56">
        <f t="shared" si="5"/>
        <v>100</v>
      </c>
      <c r="J82" s="46"/>
      <c r="K82" s="50"/>
    </row>
    <row r="83" spans="1:11" s="35" customFormat="1" ht="12.75">
      <c r="A83" s="52"/>
      <c r="B83" s="53" t="s">
        <v>272</v>
      </c>
      <c r="C83" s="54">
        <v>0</v>
      </c>
      <c r="D83" s="54">
        <v>324312250.47000003</v>
      </c>
      <c r="E83" s="54">
        <v>167188490.13999999</v>
      </c>
      <c r="F83" s="54">
        <v>0</v>
      </c>
      <c r="G83" s="55"/>
      <c r="H83" s="56">
        <f t="shared" si="4"/>
        <v>0</v>
      </c>
      <c r="I83" s="56">
        <f t="shared" si="5"/>
        <v>0</v>
      </c>
      <c r="J83" s="46"/>
      <c r="K83" s="50"/>
    </row>
    <row r="84" spans="1:11" s="35" customFormat="1" ht="12.75">
      <c r="A84" s="52"/>
      <c r="B84" s="53" t="s">
        <v>84</v>
      </c>
      <c r="C84" s="54">
        <v>0</v>
      </c>
      <c r="D84" s="54">
        <v>3115617.6599999997</v>
      </c>
      <c r="E84" s="54">
        <v>0</v>
      </c>
      <c r="F84" s="54">
        <v>0</v>
      </c>
      <c r="G84" s="55"/>
      <c r="H84" s="56">
        <f t="shared" si="4"/>
        <v>0</v>
      </c>
      <c r="I84" s="56" t="str">
        <f t="shared" si="5"/>
        <v>n.a.</v>
      </c>
      <c r="J84" s="46"/>
      <c r="K84" s="50"/>
    </row>
    <row r="85" spans="1:11" s="35" customFormat="1" ht="12.75">
      <c r="A85" s="52"/>
      <c r="B85" s="53" t="s">
        <v>132</v>
      </c>
      <c r="C85" s="54">
        <v>0</v>
      </c>
      <c r="D85" s="54">
        <v>6216365.7000000002</v>
      </c>
      <c r="E85" s="54">
        <v>0</v>
      </c>
      <c r="F85" s="54">
        <v>0</v>
      </c>
      <c r="G85" s="55"/>
      <c r="H85" s="56">
        <f t="shared" si="4"/>
        <v>0</v>
      </c>
      <c r="I85" s="56" t="str">
        <f t="shared" si="5"/>
        <v>n.a.</v>
      </c>
      <c r="J85" s="46"/>
      <c r="K85" s="50"/>
    </row>
    <row r="86" spans="1:11" s="35" customFormat="1" ht="12.75">
      <c r="A86" s="52"/>
      <c r="B86" s="53" t="s">
        <v>131</v>
      </c>
      <c r="C86" s="54">
        <v>0</v>
      </c>
      <c r="D86" s="54">
        <v>4241344.4300000006</v>
      </c>
      <c r="E86" s="54">
        <v>0</v>
      </c>
      <c r="F86" s="54">
        <v>0</v>
      </c>
      <c r="G86" s="55"/>
      <c r="H86" s="56">
        <f t="shared" si="4"/>
        <v>0</v>
      </c>
      <c r="I86" s="56" t="str">
        <f t="shared" si="5"/>
        <v>n.a.</v>
      </c>
      <c r="J86" s="46"/>
      <c r="K86" s="50"/>
    </row>
    <row r="87" spans="1:11" s="35" customFormat="1" ht="12.75">
      <c r="A87" s="52"/>
      <c r="B87" s="53" t="s">
        <v>271</v>
      </c>
      <c r="C87" s="54">
        <v>0</v>
      </c>
      <c r="D87" s="54">
        <v>31068428</v>
      </c>
      <c r="E87" s="54">
        <v>0</v>
      </c>
      <c r="F87" s="54">
        <v>0</v>
      </c>
      <c r="G87" s="55"/>
      <c r="H87" s="56">
        <f t="shared" si="4"/>
        <v>0</v>
      </c>
      <c r="I87" s="56" t="str">
        <f t="shared" si="5"/>
        <v>n.a.</v>
      </c>
      <c r="J87" s="46"/>
      <c r="K87" s="50"/>
    </row>
    <row r="88" spans="1:11" s="35" customFormat="1" ht="12.75">
      <c r="A88" s="52"/>
      <c r="B88" s="53" t="s">
        <v>85</v>
      </c>
      <c r="C88" s="54">
        <v>0</v>
      </c>
      <c r="D88" s="54">
        <v>5218076.0999999996</v>
      </c>
      <c r="E88" s="54">
        <v>0</v>
      </c>
      <c r="F88" s="54">
        <v>0</v>
      </c>
      <c r="G88" s="55"/>
      <c r="H88" s="56">
        <f t="shared" si="4"/>
        <v>0</v>
      </c>
      <c r="I88" s="56" t="str">
        <f t="shared" si="5"/>
        <v>n.a.</v>
      </c>
      <c r="J88" s="46"/>
      <c r="K88" s="50"/>
    </row>
    <row r="89" spans="1:11" s="35" customFormat="1" ht="12.75">
      <c r="A89" s="52"/>
      <c r="B89" s="53" t="s">
        <v>103</v>
      </c>
      <c r="C89" s="54">
        <v>0</v>
      </c>
      <c r="D89" s="54">
        <v>1121151.5899999999</v>
      </c>
      <c r="E89" s="54">
        <v>0</v>
      </c>
      <c r="F89" s="54">
        <v>0</v>
      </c>
      <c r="G89" s="55"/>
      <c r="H89" s="56">
        <f t="shared" si="4"/>
        <v>0</v>
      </c>
      <c r="I89" s="56" t="str">
        <f t="shared" si="5"/>
        <v>n.a.</v>
      </c>
      <c r="J89" s="46"/>
      <c r="K89" s="50"/>
    </row>
    <row r="90" spans="1:11" s="35" customFormat="1" ht="12.75">
      <c r="A90" s="41" t="s">
        <v>115</v>
      </c>
      <c r="B90" s="51"/>
      <c r="C90" s="70">
        <f>SUM(C91:C100)</f>
        <v>432223516928.99866</v>
      </c>
      <c r="D90" s="70">
        <f>SUM(D91:D100)</f>
        <v>432118487548.15015</v>
      </c>
      <c r="E90" s="70">
        <f>SUM(E91:E100)</f>
        <v>206608290917.22235</v>
      </c>
      <c r="F90" s="70">
        <f>SUM(F91:F100)</f>
        <v>197919568340.49911</v>
      </c>
      <c r="G90" s="71"/>
      <c r="H90" s="45">
        <f t="shared" si="4"/>
        <v>45.802152428955104</v>
      </c>
      <c r="I90" s="45">
        <f t="shared" si="5"/>
        <v>95.794591524788146</v>
      </c>
      <c r="J90" s="46"/>
      <c r="K90" s="50"/>
    </row>
    <row r="91" spans="1:11" s="35" customFormat="1" ht="12.75">
      <c r="A91" s="52"/>
      <c r="B91" s="53" t="s">
        <v>270</v>
      </c>
      <c r="C91" s="54">
        <v>26520244639.844097</v>
      </c>
      <c r="D91" s="54">
        <v>26521236562.535572</v>
      </c>
      <c r="E91" s="54">
        <v>12778320113.785618</v>
      </c>
      <c r="F91" s="54">
        <v>12746806398.802387</v>
      </c>
      <c r="G91" s="55"/>
      <c r="H91" s="56">
        <f t="shared" si="4"/>
        <v>48.062639797153281</v>
      </c>
      <c r="I91" s="56">
        <f t="shared" si="5"/>
        <v>99.753381393621282</v>
      </c>
      <c r="J91" s="46"/>
      <c r="K91" s="50"/>
    </row>
    <row r="92" spans="1:11" s="35" customFormat="1" ht="12.75">
      <c r="A92" s="52"/>
      <c r="B92" s="53" t="s">
        <v>269</v>
      </c>
      <c r="C92" s="54">
        <v>9128847450.9145794</v>
      </c>
      <c r="D92" s="54">
        <v>9128847450.9145794</v>
      </c>
      <c r="E92" s="54">
        <v>4564423741.8767433</v>
      </c>
      <c r="F92" s="54">
        <v>4564423741.8767433</v>
      </c>
      <c r="G92" s="55"/>
      <c r="H92" s="56">
        <f t="shared" si="4"/>
        <v>50.000000179863378</v>
      </c>
      <c r="I92" s="56">
        <f t="shared" si="5"/>
        <v>100</v>
      </c>
      <c r="J92" s="46"/>
      <c r="K92" s="50"/>
    </row>
    <row r="93" spans="1:11" s="35" customFormat="1" ht="12.75">
      <c r="A93" s="52"/>
      <c r="B93" s="53" t="s">
        <v>109</v>
      </c>
      <c r="C93" s="54">
        <v>9251409895</v>
      </c>
      <c r="D93" s="54">
        <v>9242158485</v>
      </c>
      <c r="E93" s="54">
        <v>4621079244</v>
      </c>
      <c r="F93" s="54">
        <v>4621079244</v>
      </c>
      <c r="G93" s="55"/>
      <c r="H93" s="56">
        <f t="shared" si="4"/>
        <v>50.000000016229976</v>
      </c>
      <c r="I93" s="56">
        <f t="shared" si="5"/>
        <v>100</v>
      </c>
      <c r="J93" s="46"/>
      <c r="K93" s="50"/>
    </row>
    <row r="94" spans="1:11" s="35" customFormat="1" ht="12.75">
      <c r="A94" s="52"/>
      <c r="B94" s="53" t="s">
        <v>104</v>
      </c>
      <c r="C94" s="54">
        <v>682291480</v>
      </c>
      <c r="D94" s="54">
        <v>681609189</v>
      </c>
      <c r="E94" s="54">
        <v>340804596</v>
      </c>
      <c r="F94" s="54">
        <v>340804596</v>
      </c>
      <c r="G94" s="55"/>
      <c r="H94" s="56">
        <f t="shared" si="4"/>
        <v>50.000000220067456</v>
      </c>
      <c r="I94" s="56">
        <f t="shared" si="5"/>
        <v>100</v>
      </c>
      <c r="J94" s="46"/>
      <c r="K94" s="50"/>
    </row>
    <row r="95" spans="1:11" s="35" customFormat="1" ht="12.75">
      <c r="A95" s="52"/>
      <c r="B95" s="53" t="s">
        <v>106</v>
      </c>
      <c r="C95" s="54">
        <v>4541425533</v>
      </c>
      <c r="D95" s="54">
        <v>4536884107</v>
      </c>
      <c r="E95" s="54">
        <v>2175604115</v>
      </c>
      <c r="F95" s="54">
        <v>2175604115</v>
      </c>
      <c r="G95" s="55"/>
      <c r="H95" s="56">
        <f t="shared" si="4"/>
        <v>47.953707074933668</v>
      </c>
      <c r="I95" s="56">
        <f t="shared" si="5"/>
        <v>100</v>
      </c>
      <c r="J95" s="46"/>
      <c r="K95" s="50"/>
    </row>
    <row r="96" spans="1:11" s="35" customFormat="1" ht="12.75">
      <c r="A96" s="52"/>
      <c r="B96" s="53" t="s">
        <v>108</v>
      </c>
      <c r="C96" s="54">
        <v>356834571.24000001</v>
      </c>
      <c r="D96" s="54">
        <v>300060663.69999999</v>
      </c>
      <c r="E96" s="54">
        <v>154591626.55999979</v>
      </c>
      <c r="F96" s="54">
        <v>154591626.55999979</v>
      </c>
      <c r="G96" s="55"/>
      <c r="H96" s="56">
        <f t="shared" si="4"/>
        <v>51.520124182142105</v>
      </c>
      <c r="I96" s="56">
        <f t="shared" si="5"/>
        <v>100</v>
      </c>
      <c r="J96" s="46"/>
      <c r="K96" s="50"/>
    </row>
    <row r="97" spans="1:11" s="35" customFormat="1" ht="12.75">
      <c r="A97" s="52"/>
      <c r="B97" s="53" t="s">
        <v>113</v>
      </c>
      <c r="C97" s="54">
        <v>346970194257</v>
      </c>
      <c r="D97" s="54">
        <v>346970194257</v>
      </c>
      <c r="E97" s="54">
        <v>164098816109</v>
      </c>
      <c r="F97" s="54">
        <v>155441607247.25998</v>
      </c>
      <c r="G97" s="55"/>
      <c r="H97" s="56">
        <f t="shared" si="4"/>
        <v>44.799700325880082</v>
      </c>
      <c r="I97" s="56">
        <f t="shared" si="5"/>
        <v>94.724392858514221</v>
      </c>
      <c r="J97" s="46"/>
      <c r="K97" s="50"/>
    </row>
    <row r="98" spans="1:11" s="35" customFormat="1" ht="12.75">
      <c r="A98" s="52"/>
      <c r="B98" s="53" t="s">
        <v>112</v>
      </c>
      <c r="C98" s="54">
        <v>10749607402</v>
      </c>
      <c r="D98" s="54">
        <v>10738857795</v>
      </c>
      <c r="E98" s="54">
        <v>5445146978</v>
      </c>
      <c r="F98" s="54">
        <v>5445146978</v>
      </c>
      <c r="G98" s="55"/>
      <c r="H98" s="56">
        <f t="shared" si="4"/>
        <v>50.705085046710032</v>
      </c>
      <c r="I98" s="56">
        <f t="shared" si="5"/>
        <v>100</v>
      </c>
      <c r="J98" s="46"/>
      <c r="K98" s="50"/>
    </row>
    <row r="99" spans="1:11" s="35" customFormat="1" ht="12.75">
      <c r="A99" s="52"/>
      <c r="B99" s="53" t="s">
        <v>111</v>
      </c>
      <c r="C99" s="54">
        <v>13970669931</v>
      </c>
      <c r="D99" s="54">
        <v>13956699261</v>
      </c>
      <c r="E99" s="54">
        <v>7398081368</v>
      </c>
      <c r="F99" s="54">
        <v>7398081368</v>
      </c>
      <c r="G99" s="55"/>
      <c r="H99" s="56">
        <f t="shared" si="4"/>
        <v>53.007385411483931</v>
      </c>
      <c r="I99" s="56">
        <f t="shared" si="5"/>
        <v>100</v>
      </c>
      <c r="J99" s="46"/>
      <c r="K99" s="50"/>
    </row>
    <row r="100" spans="1:11" s="35" customFormat="1" ht="12.75">
      <c r="A100" s="52"/>
      <c r="B100" s="53" t="s">
        <v>110</v>
      </c>
      <c r="C100" s="54">
        <v>10051991769</v>
      </c>
      <c r="D100" s="54">
        <v>10041939777</v>
      </c>
      <c r="E100" s="54">
        <v>5031423025</v>
      </c>
      <c r="F100" s="54">
        <v>5031423025</v>
      </c>
      <c r="G100" s="55"/>
      <c r="H100" s="56">
        <f t="shared" si="4"/>
        <v>50.104094793756303</v>
      </c>
      <c r="I100" s="56">
        <f t="shared" si="5"/>
        <v>100</v>
      </c>
      <c r="J100" s="46"/>
      <c r="K100" s="50"/>
    </row>
    <row r="101" spans="1:11" s="35" customFormat="1" ht="12.75">
      <c r="A101" s="41" t="s">
        <v>54</v>
      </c>
      <c r="B101" s="51"/>
      <c r="C101" s="70">
        <f>SUM(C102)</f>
        <v>7702202</v>
      </c>
      <c r="D101" s="70">
        <f>SUM(D102)</f>
        <v>9562288.9000000004</v>
      </c>
      <c r="E101" s="70">
        <f>SUM(E102)</f>
        <v>5162249.8999999994</v>
      </c>
      <c r="F101" s="70">
        <f>SUM(F102)</f>
        <v>3107773.8</v>
      </c>
      <c r="G101" s="71"/>
      <c r="H101" s="45">
        <f t="shared" si="4"/>
        <v>32.500312765074476</v>
      </c>
      <c r="I101" s="45">
        <f t="shared" si="5"/>
        <v>60.201924746029832</v>
      </c>
      <c r="J101" s="46"/>
      <c r="K101" s="50"/>
    </row>
    <row r="102" spans="1:11" s="35" customFormat="1" ht="12.75">
      <c r="A102" s="52"/>
      <c r="B102" s="53" t="s">
        <v>268</v>
      </c>
      <c r="C102" s="54">
        <v>7702202</v>
      </c>
      <c r="D102" s="54">
        <v>9562288.9000000004</v>
      </c>
      <c r="E102" s="54">
        <v>5162249.8999999994</v>
      </c>
      <c r="F102" s="54">
        <v>3107773.8</v>
      </c>
      <c r="G102" s="55"/>
      <c r="H102" s="56">
        <f t="shared" si="4"/>
        <v>32.500312765074476</v>
      </c>
      <c r="I102" s="56">
        <f t="shared" si="5"/>
        <v>60.201924746029832</v>
      </c>
      <c r="J102" s="46"/>
      <c r="K102" s="50"/>
    </row>
    <row r="103" spans="1:11" s="35" customFormat="1" ht="12.75">
      <c r="A103" s="41" t="s">
        <v>267</v>
      </c>
      <c r="B103" s="51"/>
      <c r="C103" s="70">
        <f>SUM(C104)</f>
        <v>1350000</v>
      </c>
      <c r="D103" s="70">
        <f>SUM(D104)</f>
        <v>1350000</v>
      </c>
      <c r="E103" s="70">
        <f>SUM(E104)</f>
        <v>350000</v>
      </c>
      <c r="F103" s="70">
        <f>SUM(F104)</f>
        <v>0</v>
      </c>
      <c r="G103" s="70">
        <f>SUM(G104)</f>
        <v>0</v>
      </c>
      <c r="H103" s="45">
        <f t="shared" si="4"/>
        <v>0</v>
      </c>
      <c r="I103" s="45">
        <f t="shared" si="5"/>
        <v>0</v>
      </c>
      <c r="J103" s="46"/>
      <c r="K103" s="50"/>
    </row>
    <row r="104" spans="1:11" s="35" customFormat="1" ht="25.5">
      <c r="A104" s="52"/>
      <c r="B104" s="53" t="s">
        <v>266</v>
      </c>
      <c r="C104" s="54">
        <v>1350000</v>
      </c>
      <c r="D104" s="54">
        <v>1350000</v>
      </c>
      <c r="E104" s="54">
        <v>350000</v>
      </c>
      <c r="F104" s="54">
        <v>0</v>
      </c>
      <c r="G104" s="55"/>
      <c r="H104" s="56">
        <f t="shared" si="4"/>
        <v>0</v>
      </c>
      <c r="I104" s="56">
        <f t="shared" si="5"/>
        <v>0</v>
      </c>
      <c r="J104" s="46"/>
      <c r="K104" s="50"/>
    </row>
    <row r="105" spans="1:11" s="35" customFormat="1" ht="12.75">
      <c r="A105" s="41" t="s">
        <v>51</v>
      </c>
      <c r="B105" s="51"/>
      <c r="C105" s="70">
        <f>SUM(C106)</f>
        <v>1179587732.2731311</v>
      </c>
      <c r="D105" s="70">
        <f>SUM(D106)</f>
        <v>1179587732.2731309</v>
      </c>
      <c r="E105" s="70">
        <f>SUM(E106)</f>
        <v>480088748.89988488</v>
      </c>
      <c r="F105" s="70">
        <f>SUM(F106)</f>
        <v>302500635.80406296</v>
      </c>
      <c r="G105" s="71"/>
      <c r="H105" s="45">
        <f t="shared" si="4"/>
        <v>25.644606800134103</v>
      </c>
      <c r="I105" s="45">
        <f t="shared" si="5"/>
        <v>63.00931577697623</v>
      </c>
      <c r="J105" s="46"/>
      <c r="K105" s="50"/>
    </row>
    <row r="106" spans="1:11" s="35" customFormat="1" ht="12.75">
      <c r="A106" s="52"/>
      <c r="B106" s="53" t="s">
        <v>265</v>
      </c>
      <c r="C106" s="54">
        <v>1179587732.2731311</v>
      </c>
      <c r="D106" s="54">
        <v>1179587732.2731309</v>
      </c>
      <c r="E106" s="54">
        <v>480088748.89988488</v>
      </c>
      <c r="F106" s="54">
        <v>302500635.80406296</v>
      </c>
      <c r="G106" s="55"/>
      <c r="H106" s="56">
        <f t="shared" si="4"/>
        <v>25.644606800134103</v>
      </c>
      <c r="I106" s="56">
        <f t="shared" si="5"/>
        <v>63.00931577697623</v>
      </c>
      <c r="J106" s="46"/>
      <c r="K106" s="50"/>
    </row>
    <row r="107" spans="1:11" s="35" customFormat="1" ht="12.75">
      <c r="A107" s="41" t="s">
        <v>43</v>
      </c>
      <c r="B107" s="51"/>
      <c r="C107" s="70">
        <f>SUM(C108:C111)</f>
        <v>85712289.977047235</v>
      </c>
      <c r="D107" s="70">
        <f>SUM(D108:D111)</f>
        <v>86319427.428091139</v>
      </c>
      <c r="E107" s="70">
        <f>SUM(E108:E111)</f>
        <v>14723842.105855357</v>
      </c>
      <c r="F107" s="70">
        <f>SUM(F108:F111)</f>
        <v>11823311.810919644</v>
      </c>
      <c r="G107" s="71"/>
      <c r="H107" s="45">
        <f t="shared" si="4"/>
        <v>13.697161998403104</v>
      </c>
      <c r="I107" s="45">
        <f t="shared" si="5"/>
        <v>80.300452327030641</v>
      </c>
      <c r="J107" s="46"/>
      <c r="K107" s="50"/>
    </row>
    <row r="108" spans="1:11" s="35" customFormat="1" ht="12.75">
      <c r="A108" s="52"/>
      <c r="B108" s="53" t="s">
        <v>264</v>
      </c>
      <c r="C108" s="54">
        <v>54772805.665413812</v>
      </c>
      <c r="D108" s="54">
        <v>55695552.127304524</v>
      </c>
      <c r="E108" s="54">
        <v>7845785.5396475689</v>
      </c>
      <c r="F108" s="54">
        <v>6001840.920279664</v>
      </c>
      <c r="G108" s="55"/>
      <c r="H108" s="56">
        <f t="shared" si="4"/>
        <v>10.776158402310344</v>
      </c>
      <c r="I108" s="56">
        <f t="shared" si="5"/>
        <v>76.497641822481739</v>
      </c>
      <c r="J108" s="46"/>
      <c r="K108" s="50"/>
    </row>
    <row r="109" spans="1:11" s="35" customFormat="1" ht="12.75">
      <c r="A109" s="52"/>
      <c r="B109" s="53" t="s">
        <v>263</v>
      </c>
      <c r="C109" s="54">
        <v>1606976.7</v>
      </c>
      <c r="D109" s="54">
        <v>1688382.2</v>
      </c>
      <c r="E109" s="54">
        <v>1454134.6999999997</v>
      </c>
      <c r="F109" s="54">
        <v>1454134.6999999997</v>
      </c>
      <c r="G109" s="55"/>
      <c r="H109" s="56">
        <f t="shared" si="4"/>
        <v>86.125919830237478</v>
      </c>
      <c r="I109" s="56">
        <f t="shared" si="5"/>
        <v>100</v>
      </c>
      <c r="J109" s="46"/>
      <c r="K109" s="50"/>
    </row>
    <row r="110" spans="1:11" s="35" customFormat="1" ht="12.75">
      <c r="A110" s="52"/>
      <c r="B110" s="53" t="s">
        <v>262</v>
      </c>
      <c r="C110" s="54">
        <v>944151.77163342014</v>
      </c>
      <c r="D110" s="54">
        <v>956419.97918661591</v>
      </c>
      <c r="E110" s="54">
        <v>551150.94300778757</v>
      </c>
      <c r="F110" s="54">
        <v>551047.59543998213</v>
      </c>
      <c r="G110" s="55"/>
      <c r="H110" s="56">
        <f t="shared" ref="H110:H120" si="6">IFERROR(+F110/D110*100,"n.a")</f>
        <v>57.61565080526848</v>
      </c>
      <c r="I110" s="56">
        <f t="shared" ref="I110:I120" si="7">IFERROR(+F110/E110*100,"n.a.")</f>
        <v>99.981248772388668</v>
      </c>
      <c r="J110" s="46"/>
      <c r="K110" s="50"/>
    </row>
    <row r="111" spans="1:11" s="35" customFormat="1" ht="12.75">
      <c r="A111" s="52"/>
      <c r="B111" s="53" t="s">
        <v>261</v>
      </c>
      <c r="C111" s="54">
        <v>28388355.839999996</v>
      </c>
      <c r="D111" s="54">
        <v>27979073.121599987</v>
      </c>
      <c r="E111" s="54">
        <v>4872770.9232000001</v>
      </c>
      <c r="F111" s="54">
        <v>3816288.595199998</v>
      </c>
      <c r="G111" s="55"/>
      <c r="H111" s="56">
        <f t="shared" si="6"/>
        <v>13.639796352845599</v>
      </c>
      <c r="I111" s="56">
        <f t="shared" si="7"/>
        <v>78.318653910654206</v>
      </c>
      <c r="J111" s="46"/>
      <c r="K111" s="50"/>
    </row>
    <row r="112" spans="1:11" s="35" customFormat="1" ht="12.75">
      <c r="A112" s="41" t="s">
        <v>260</v>
      </c>
      <c r="B112" s="51"/>
      <c r="C112" s="70">
        <f>SUM(C113:C116)</f>
        <v>47384654109</v>
      </c>
      <c r="D112" s="70">
        <f>SUM(D113:D116)</f>
        <v>47878252861.913902</v>
      </c>
      <c r="E112" s="70">
        <f>SUM(E113:E116)</f>
        <v>20162127809.327503</v>
      </c>
      <c r="F112" s="70">
        <f>SUM(F113:F116)</f>
        <v>19388521121.784428</v>
      </c>
      <c r="G112" s="71"/>
      <c r="H112" s="45">
        <f t="shared" si="6"/>
        <v>40.495464982197731</v>
      </c>
      <c r="I112" s="45">
        <f t="shared" si="7"/>
        <v>96.163070213327444</v>
      </c>
      <c r="J112" s="46"/>
      <c r="K112" s="50"/>
    </row>
    <row r="113" spans="1:11" s="35" customFormat="1" ht="12.75">
      <c r="A113" s="52"/>
      <c r="B113" s="53" t="s">
        <v>259</v>
      </c>
      <c r="C113" s="54">
        <v>4021226197</v>
      </c>
      <c r="D113" s="54">
        <v>4295439568.0355415</v>
      </c>
      <c r="E113" s="54">
        <v>1932409268.3919716</v>
      </c>
      <c r="F113" s="54">
        <v>1429396129.2326846</v>
      </c>
      <c r="G113" s="55"/>
      <c r="H113" s="56">
        <f t="shared" si="6"/>
        <v>33.277062954616277</v>
      </c>
      <c r="I113" s="56">
        <f t="shared" si="7"/>
        <v>73.969637416515681</v>
      </c>
      <c r="J113" s="46"/>
      <c r="K113" s="50"/>
    </row>
    <row r="114" spans="1:11" s="35" customFormat="1" ht="12.75">
      <c r="A114" s="52"/>
      <c r="B114" s="53" t="s">
        <v>258</v>
      </c>
      <c r="C114" s="54">
        <v>12076925624</v>
      </c>
      <c r="D114" s="54">
        <v>11922956362</v>
      </c>
      <c r="E114" s="54">
        <v>5630430766</v>
      </c>
      <c r="F114" s="54">
        <v>5443891311.0699949</v>
      </c>
      <c r="G114" s="55"/>
      <c r="H114" s="56">
        <f t="shared" si="6"/>
        <v>45.658904937540314</v>
      </c>
      <c r="I114" s="56">
        <f t="shared" si="7"/>
        <v>96.686941680262819</v>
      </c>
      <c r="J114" s="46"/>
      <c r="K114" s="50"/>
    </row>
    <row r="115" spans="1:11" s="35" customFormat="1" ht="12.75">
      <c r="A115" s="52"/>
      <c r="B115" s="53" t="s">
        <v>257</v>
      </c>
      <c r="C115" s="54">
        <v>30605473408</v>
      </c>
      <c r="D115" s="54">
        <v>31012917518.845882</v>
      </c>
      <c r="E115" s="54">
        <v>12304071588.48381</v>
      </c>
      <c r="F115" s="54">
        <v>12266174781.914749</v>
      </c>
      <c r="G115" s="55"/>
      <c r="H115" s="56">
        <f t="shared" si="6"/>
        <v>39.551824733873744</v>
      </c>
      <c r="I115" s="56">
        <f t="shared" si="7"/>
        <v>99.691997837492011</v>
      </c>
      <c r="J115" s="46"/>
      <c r="K115" s="50"/>
    </row>
    <row r="116" spans="1:11" s="35" customFormat="1" ht="12.75">
      <c r="A116" s="52"/>
      <c r="B116" s="53" t="s">
        <v>256</v>
      </c>
      <c r="C116" s="54">
        <v>681028880</v>
      </c>
      <c r="D116" s="54">
        <v>646939413.03248048</v>
      </c>
      <c r="E116" s="54">
        <v>295216186.45171994</v>
      </c>
      <c r="F116" s="54">
        <v>249058899.56699833</v>
      </c>
      <c r="G116" s="55"/>
      <c r="H116" s="56">
        <f t="shared" si="6"/>
        <v>38.49802540234073</v>
      </c>
      <c r="I116" s="56">
        <f t="shared" si="7"/>
        <v>84.364920013533791</v>
      </c>
      <c r="J116" s="46"/>
      <c r="K116" s="50"/>
    </row>
    <row r="117" spans="1:11" s="35" customFormat="1" ht="12.75">
      <c r="A117" s="41" t="s">
        <v>41</v>
      </c>
      <c r="B117" s="51"/>
      <c r="C117" s="70">
        <f>SUM(C118:C120)</f>
        <v>14287442745.800003</v>
      </c>
      <c r="D117" s="70">
        <f>SUM(D118:D120)</f>
        <v>14155137415.179991</v>
      </c>
      <c r="E117" s="70">
        <f>SUM(E118:E120)</f>
        <v>8458424383.4899988</v>
      </c>
      <c r="F117" s="70">
        <f>SUM(F118:F120)</f>
        <v>7801957634.7299995</v>
      </c>
      <c r="G117" s="71"/>
      <c r="H117" s="45">
        <f t="shared" si="6"/>
        <v>55.117498374570125</v>
      </c>
      <c r="I117" s="45">
        <f t="shared" si="7"/>
        <v>92.238900308178472</v>
      </c>
      <c r="J117" s="46"/>
      <c r="K117" s="50"/>
    </row>
    <row r="118" spans="1:11" s="35" customFormat="1" ht="12.75">
      <c r="A118" s="52"/>
      <c r="B118" s="53" t="s">
        <v>255</v>
      </c>
      <c r="C118" s="54">
        <v>1684484293.6999991</v>
      </c>
      <c r="D118" s="54">
        <v>1431908638.0400004</v>
      </c>
      <c r="E118" s="54">
        <v>578281663.35000074</v>
      </c>
      <c r="F118" s="54">
        <v>578281663.35000074</v>
      </c>
      <c r="G118" s="55"/>
      <c r="H118" s="56">
        <f t="shared" si="6"/>
        <v>40.385374317006281</v>
      </c>
      <c r="I118" s="56">
        <f t="shared" si="7"/>
        <v>100</v>
      </c>
      <c r="J118" s="46"/>
      <c r="K118" s="50"/>
    </row>
    <row r="119" spans="1:11" s="35" customFormat="1" ht="12.75">
      <c r="A119" s="52"/>
      <c r="B119" s="53" t="s">
        <v>254</v>
      </c>
      <c r="C119" s="54">
        <v>10842449560.100004</v>
      </c>
      <c r="D119" s="54">
        <v>10858689547.13999</v>
      </c>
      <c r="E119" s="54">
        <v>6861089352.1399984</v>
      </c>
      <c r="F119" s="54">
        <v>6204622603.3799992</v>
      </c>
      <c r="G119" s="55"/>
      <c r="H119" s="56">
        <f t="shared" si="6"/>
        <v>57.139699744102181</v>
      </c>
      <c r="I119" s="56">
        <f t="shared" si="7"/>
        <v>90.432033237473505</v>
      </c>
      <c r="J119" s="46"/>
      <c r="K119" s="50"/>
    </row>
    <row r="120" spans="1:11" s="35" customFormat="1" ht="12.75">
      <c r="A120" s="52"/>
      <c r="B120" s="53" t="s">
        <v>253</v>
      </c>
      <c r="C120" s="54">
        <v>1760508892</v>
      </c>
      <c r="D120" s="54">
        <v>1864539230</v>
      </c>
      <c r="E120" s="54">
        <v>1019053368</v>
      </c>
      <c r="F120" s="54">
        <v>1019053368</v>
      </c>
      <c r="G120" s="55"/>
      <c r="H120" s="56">
        <f t="shared" si="6"/>
        <v>54.654434275432216</v>
      </c>
      <c r="I120" s="56">
        <f t="shared" si="7"/>
        <v>100</v>
      </c>
      <c r="J120" s="46"/>
      <c r="K120" s="50"/>
    </row>
    <row r="121" spans="1:11" s="5" customFormat="1" ht="5.25" customHeight="1" thickBot="1">
      <c r="A121" s="27"/>
      <c r="B121" s="31"/>
      <c r="C121" s="32"/>
      <c r="D121" s="32"/>
      <c r="E121" s="32"/>
      <c r="F121" s="32"/>
      <c r="G121" s="33"/>
      <c r="H121" s="28"/>
      <c r="I121" s="28"/>
      <c r="J121" s="18"/>
      <c r="K121" s="17"/>
    </row>
    <row r="122" spans="1:11" s="62" customFormat="1" ht="9" customHeight="1">
      <c r="A122" s="174" t="s">
        <v>13</v>
      </c>
      <c r="B122" s="174"/>
      <c r="C122" s="174"/>
      <c r="D122" s="174"/>
      <c r="E122" s="174"/>
      <c r="F122" s="174"/>
      <c r="G122" s="174"/>
      <c r="H122" s="174"/>
      <c r="I122" s="174"/>
    </row>
    <row r="123" spans="1:11" s="62" customFormat="1" ht="9" customHeight="1">
      <c r="A123" s="175" t="s">
        <v>12</v>
      </c>
      <c r="B123" s="175"/>
      <c r="C123" s="175"/>
      <c r="D123" s="175"/>
      <c r="E123" s="175"/>
      <c r="F123" s="175"/>
      <c r="G123" s="175"/>
      <c r="H123" s="175"/>
      <c r="I123" s="175"/>
    </row>
    <row r="124" spans="1:11" s="62" customFormat="1" ht="19.5" customHeight="1">
      <c r="A124" s="169" t="s">
        <v>18</v>
      </c>
      <c r="B124" s="169"/>
      <c r="C124" s="169"/>
      <c r="D124" s="169"/>
      <c r="E124" s="169"/>
      <c r="F124" s="169"/>
      <c r="G124" s="169"/>
      <c r="H124" s="169"/>
      <c r="I124" s="169"/>
    </row>
    <row r="125" spans="1:11" s="62" customFormat="1" ht="37.5" customHeight="1">
      <c r="A125" s="169" t="s">
        <v>252</v>
      </c>
      <c r="B125" s="169"/>
      <c r="C125" s="169"/>
      <c r="D125" s="169"/>
      <c r="E125" s="169"/>
      <c r="F125" s="169"/>
      <c r="G125" s="169"/>
      <c r="H125" s="169"/>
      <c r="I125" s="169"/>
    </row>
    <row r="126" spans="1:11" s="62" customFormat="1" ht="29.25" customHeight="1">
      <c r="A126" s="169" t="s">
        <v>251</v>
      </c>
      <c r="B126" s="169"/>
      <c r="C126" s="169"/>
      <c r="D126" s="169"/>
      <c r="E126" s="169"/>
      <c r="F126" s="169"/>
      <c r="G126" s="169"/>
      <c r="H126" s="169"/>
      <c r="I126" s="169"/>
    </row>
    <row r="127" spans="1:11" s="62" customFormat="1" ht="9">
      <c r="A127" s="166" t="s">
        <v>11</v>
      </c>
      <c r="B127" s="166"/>
      <c r="C127" s="166"/>
      <c r="D127" s="166"/>
      <c r="E127" s="166"/>
      <c r="F127" s="166"/>
      <c r="G127" s="166"/>
      <c r="H127" s="166"/>
      <c r="I127" s="166"/>
    </row>
    <row r="129" spans="3:10">
      <c r="C129" s="19"/>
      <c r="D129" s="19"/>
      <c r="E129" s="19"/>
      <c r="F129" s="19"/>
      <c r="G129" s="29"/>
      <c r="H129" s="19"/>
      <c r="I129" s="19"/>
      <c r="J129" s="19"/>
    </row>
    <row r="130" spans="3:10">
      <c r="G130" s="3"/>
    </row>
    <row r="131" spans="3:10">
      <c r="G131" s="3"/>
    </row>
    <row r="132" spans="3:10">
      <c r="G132" s="3"/>
    </row>
    <row r="133" spans="3:10">
      <c r="G133" s="3"/>
    </row>
    <row r="134" spans="3:10">
      <c r="G134" s="3"/>
    </row>
    <row r="135" spans="3:10">
      <c r="G135" s="3"/>
    </row>
  </sheetData>
  <mergeCells count="15">
    <mergeCell ref="A127:I127"/>
    <mergeCell ref="A1:C1"/>
    <mergeCell ref="A3:I3"/>
    <mergeCell ref="A5:A8"/>
    <mergeCell ref="B5:B8"/>
    <mergeCell ref="E5:F5"/>
    <mergeCell ref="H5:I6"/>
    <mergeCell ref="C6:C7"/>
    <mergeCell ref="D6:D7"/>
    <mergeCell ref="E6:E7"/>
    <mergeCell ref="A122:I122"/>
    <mergeCell ref="A123:I123"/>
    <mergeCell ref="A124:I124"/>
    <mergeCell ref="A125:I125"/>
    <mergeCell ref="A126:I126"/>
  </mergeCells>
  <pageMargins left="0" right="0" top="0" bottom="0.39370078740157483" header="0.31496062992125984" footer="0.31496062992125984"/>
  <pageSetup scale="93" fitToHeight="100" orientation="landscape" r:id="rId1"/>
  <headerFooter>
    <oddFooter>&amp;R&amp;P/&amp;N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Texto" ma:contentTypeID="0x010100C946AD33B74396428F6A9EEA881A5904" ma:contentTypeVersion="3" ma:contentTypeDescription="Plantilla con formato para texto" ma:contentTypeScope="" ma:versionID="fa2ff23a83fe132675f897780095cf8e">
  <xsd:schema xmlns:xsd="http://www.w3.org/2001/XMLSchema" xmlns:xs="http://www.w3.org/2001/XMLSchema" xmlns:p="http://schemas.microsoft.com/office/2006/metadata/properties" xmlns:ns1="http://schemas.microsoft.com/sharepoint/v3" targetNamespace="http://schemas.microsoft.com/office/2006/metadata/properties" ma:root="true" ma:fieldsID="b32cfd30b83adf7a282b15aced64ac76"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 ma:hidden="true" ma:internalName="PublishingStartDate">
      <xsd:simpleType>
        <xsd:restriction base="dms:Unknown"/>
      </xsd:simpleType>
    </xsd:element>
    <xsd:element name="PublishingExpirationDate" ma:index="9" nillable="true" ma:displayName="Fecha de finalización programada"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0BFDB2-A3CA-4481-9D36-5484699E2817}">
  <ds:schemaRefs>
    <ds:schemaRef ds:uri="http://purl.org/dc/elements/1.1/"/>
    <ds:schemaRef ds:uri="http://schemas.microsoft.com/sharepoint/v3"/>
    <ds:schemaRef ds:uri="http://schemas.microsoft.com/office/2006/metadata/properties"/>
    <ds:schemaRef ds:uri="http://purl.org/dc/dcmitype/"/>
    <ds:schemaRef ds:uri="http://www.w3.org/XML/1998/namespace"/>
    <ds:schemaRef ds:uri="http://schemas.openxmlformats.org/package/2006/metadata/core-properties"/>
    <ds:schemaRef ds:uri="http://purl.org/dc/terms/"/>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E3BE31FE-EC39-4D88-97B1-0DAB24AC11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C14B79-DF77-4B96-838F-96332AC60F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20</vt:i4>
      </vt:variant>
    </vt:vector>
  </HeadingPairs>
  <TitlesOfParts>
    <vt:vector size="30" baseType="lpstr">
      <vt:lpstr>Anexo 10</vt:lpstr>
      <vt:lpstr>Anexo 11</vt:lpstr>
      <vt:lpstr>Anexo 12</vt:lpstr>
      <vt:lpstr>Anexo 13</vt:lpstr>
      <vt:lpstr>Anexo 14</vt:lpstr>
      <vt:lpstr>Anexo 15</vt:lpstr>
      <vt:lpstr>Anexo 16 </vt:lpstr>
      <vt:lpstr>Anexo 17</vt:lpstr>
      <vt:lpstr>Anexo 18</vt:lpstr>
      <vt:lpstr>Anexo 19</vt:lpstr>
      <vt:lpstr>'Anexo 10'!Área_de_impresión</vt:lpstr>
      <vt:lpstr>'Anexo 11'!Área_de_impresión</vt:lpstr>
      <vt:lpstr>'Anexo 12'!Área_de_impresión</vt:lpstr>
      <vt:lpstr>'Anexo 13'!Área_de_impresión</vt:lpstr>
      <vt:lpstr>'Anexo 14'!Área_de_impresión</vt:lpstr>
      <vt:lpstr>'Anexo 15'!Área_de_impresión</vt:lpstr>
      <vt:lpstr>'Anexo 16 '!Área_de_impresión</vt:lpstr>
      <vt:lpstr>'Anexo 17'!Área_de_impresión</vt:lpstr>
      <vt:lpstr>'Anexo 18'!Área_de_impresión</vt:lpstr>
      <vt:lpstr>'Anexo 19'!Área_de_impresión</vt:lpstr>
      <vt:lpstr>'Anexo 10'!Títulos_a_imprimir</vt:lpstr>
      <vt:lpstr>'Anexo 11'!Títulos_a_imprimir</vt:lpstr>
      <vt:lpstr>'Anexo 12'!Títulos_a_imprimir</vt:lpstr>
      <vt:lpstr>'Anexo 13'!Títulos_a_imprimir</vt:lpstr>
      <vt:lpstr>'Anexo 14'!Títulos_a_imprimir</vt:lpstr>
      <vt:lpstr>'Anexo 15'!Títulos_a_imprimir</vt:lpstr>
      <vt:lpstr>'Anexo 16 '!Títulos_a_imprimir</vt:lpstr>
      <vt:lpstr>'Anexo 17'!Títulos_a_imprimir</vt:lpstr>
      <vt:lpstr>'Anexo 18'!Títulos_a_imprimir</vt:lpstr>
      <vt:lpstr>'Anexo 19'!Títulos_a_imprimir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LLM</dc:creator>
  <cp:lastModifiedBy>Usuario de Windows</cp:lastModifiedBy>
  <cp:lastPrinted>2019-04-22T16:35:22Z</cp:lastPrinted>
  <dcterms:created xsi:type="dcterms:W3CDTF">2016-01-19T03:27:21Z</dcterms:created>
  <dcterms:modified xsi:type="dcterms:W3CDTF">2019-07-30T18:30:30Z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0x010100C946AD33B74396428F6A9EEA881A5904</vt:lpwstr>
  </property>
</Properties>
</file>