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is Documentos\Informes\Informe de Finanzas Anexos\2019\ii\Excel\"/>
    </mc:Choice>
  </mc:AlternateContent>
  <bookViews>
    <workbookView xWindow="0" yWindow="0" windowWidth="28800" windowHeight="12435" tabRatio="830"/>
  </bookViews>
  <sheets>
    <sheet name="Avance Fis Fin " sheetId="14" r:id="rId1"/>
    <sheet name="Flujo Net Inv Dir Ope" sheetId="15" r:id="rId2"/>
    <sheet name="Flujo Net Inv Cond Ope" sheetId="16" r:id="rId3"/>
    <sheet name="Com Inv Dir Oper" sheetId="18" r:id="rId4"/>
    <sheet name="Com Inv Dir Cond Costo Tot" sheetId="19" r:id="rId5"/>
    <sheet name="Valor Neto Inv Fin Directa" sheetId="20" r:id="rId6"/>
    <sheet name="Valor Neto Inv fin Condicionada" sheetId="21" r:id="rId7"/>
    <sheet name="Físico Program" sheetId="4" state="hidden" r:id="rId8"/>
    <sheet name="Estimado" sheetId="7"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__TDC2001">'[1]Tipos de Cambio'!$C$4</definedName>
    <definedName name="___tdc20012">'[1]Tipos de Cambio'!$C$4</definedName>
    <definedName name="_Ene2001" localSheetId="0">#REF!</definedName>
    <definedName name="_Ene2001" localSheetId="2">#REF!</definedName>
    <definedName name="_Ene2001" localSheetId="6">#REF!</definedName>
    <definedName name="_Ene2001" localSheetId="5">#REF!</definedName>
    <definedName name="_Ene2001">#REF!</definedName>
    <definedName name="_xlnm._FilterDatabase" localSheetId="0" hidden="1">'Avance Fis Fin '!$C$17:$P$111</definedName>
    <definedName name="_xlnm._FilterDatabase" localSheetId="4" hidden="1">'Com Inv Dir Cond Costo Tot'!$A$15:$L$246</definedName>
    <definedName name="_xlnm._FilterDatabase" localSheetId="3">#REF!</definedName>
    <definedName name="_xlnm._FilterDatabase" localSheetId="1" hidden="1">'Flujo Net Inv Dir Ope'!$A$19:$U$278</definedName>
    <definedName name="_xlnm._FilterDatabase">#REF!</definedName>
    <definedName name="_Order1" hidden="1">255</definedName>
    <definedName name="_Order2" hidden="1">0</definedName>
    <definedName name="_TC2001" localSheetId="0">#REF!</definedName>
    <definedName name="_TC2001" localSheetId="2">#REF!</definedName>
    <definedName name="_TC2001" localSheetId="6">#REF!</definedName>
    <definedName name="_TC2001" localSheetId="5">#REF!</definedName>
    <definedName name="_TC2001">#REF!</definedName>
    <definedName name="_TDC2001" localSheetId="2">'[1]Tipos de Cambio'!$C$4</definedName>
    <definedName name="_TDC2001" localSheetId="1">'[1]Tipos de Cambio'!$C$4</definedName>
    <definedName name="_TDC2001" localSheetId="6">'[2]Tipos de Cambio'!$C$4</definedName>
    <definedName name="_TDC2001" localSheetId="5">'[2]Tipos de Cambio'!$C$4</definedName>
    <definedName name="_TDC2001">'[3]Tipos de Cambio'!$C$4</definedName>
    <definedName name="_tdc20012" localSheetId="2">'[1]Tipos de Cambio'!$C$4</definedName>
    <definedName name="_tdc20012" localSheetId="1">'[1]Tipos de Cambio'!$C$4</definedName>
    <definedName name="_tdc20012">'[3]Tipos de Cambio'!$C$4</definedName>
    <definedName name="Acum_2014_Condicionada" localSheetId="0">'Avance Fis Fin '!$G$91</definedName>
    <definedName name="Acum_2014_Condicionada">#REF!</definedName>
    <definedName name="Acum_2014_Directa" localSheetId="0">'Avance Fis Fin '!#REF!</definedName>
    <definedName name="Acum_2014_Directa" localSheetId="4">#REF!</definedName>
    <definedName name="Acum_2014_Directa" localSheetId="3">#REF!</definedName>
    <definedName name="Acum_2014_Directa">#REF!</definedName>
    <definedName name="Acum_2016_Total" localSheetId="0">'Avance Fis Fin '!#REF!</definedName>
    <definedName name="Acum_2016_Total" localSheetId="4">#REF!</definedName>
    <definedName name="Acum_2016_Total" localSheetId="3">#REF!</definedName>
    <definedName name="Acum_2016_Total">#REF!</definedName>
    <definedName name="Ahorros_OP">'[4]EVA 00'!$F$14</definedName>
    <definedName name="Anyo_de_referencia">[5]Oculta!$B$8</definedName>
    <definedName name="Anyo_fin_PEM">'[4]EVA 00'!$A$54</definedName>
    <definedName name="Anyo_inicio_PEM">'[4]EVA 00'!$A$22</definedName>
    <definedName name="_xlnm.Print_Area" localSheetId="0">'Avance Fis Fin '!$C$4:$O$110</definedName>
    <definedName name="_xlnm.Print_Area" localSheetId="4">'Com Inv Dir Cond Costo Tot'!$A$4:$L$314</definedName>
    <definedName name="_xlnm.Print_Area" localSheetId="3">'Com Inv Dir Oper'!$A$4:$M$273</definedName>
    <definedName name="_xlnm.Print_Area" localSheetId="2">'Flujo Net Inv Cond Ope'!$B$4:$M$51</definedName>
    <definedName name="_xlnm.Print_Area" localSheetId="1">'Flujo Net Inv Dir Ope'!$A$4:$O$284</definedName>
    <definedName name="_xlnm.Print_Area" localSheetId="6">'Valor Neto Inv fin Condicionada'!$A$4:$L$69</definedName>
    <definedName name="_xlnm.Print_Area" localSheetId="5">'Valor Neto Inv Fin Directa'!$A$4:$L$320</definedName>
    <definedName name="Benef_Costo">'[4]EVA 00'!$I$11</definedName>
    <definedName name="can" hidden="1">{"Bruto",#N/A,FALSE,"CONV3T.XLS";"Neto",#N/A,FALSE,"CONV3T.XLS";"UnoB",#N/A,FALSE,"CONV3T.XLS";"Bruto",#N/A,FALSE,"CONV4T.XLS";"Neto",#N/A,FALSE,"CONV4T.XLS";"UnoB",#N/A,FALSE,"CONV4T.XLS"}</definedName>
    <definedName name="Capacidad_obra">[4]PEM!$H$1</definedName>
    <definedName name="CFLL_EVA">'[4]EVA 00'!$S$18</definedName>
    <definedName name="Clase_obra">[4]PEM!$L$1</definedName>
    <definedName name="CMAA_EVA">'[4]EVA 00'!$S$13</definedName>
    <definedName name="CMAB_EVA">'[4]EVA 00'!$S$14</definedName>
    <definedName name="CMGN_EVA">'[4]EVA 00'!$S$16</definedName>
    <definedName name="CMPE_EVA">'[4]EVA 00'!$S$15</definedName>
    <definedName name="CMPM_EVA">'[4]EVA 00'!$S$17</definedName>
    <definedName name="Col_duracion">[4]PEM!$F$1</definedName>
    <definedName name="cor" hidden="1">{"Bruto",#N/A,FALSE,"CONV3T.XLS";"Neto",#N/A,FALSE,"CONV3T.XLS";"UnoB",#N/A,FALSE,"CONV3T.XLS";"Bruto",#N/A,FALSE,"CONV4T.XLS";"Neto",#N/A,FALSE,"CONV4T.XLS";"UnoB",#N/A,FALSE,"CONV4T.XLS"}</definedName>
    <definedName name="cos" localSheetId="4" hidden="1">{"Bruto",#N/A,FALSE,"CONV3T.XLS";"Neto",#N/A,FALSE,"CONV3T.XLS";"UnoB",#N/A,FALSE,"CONV3T.XLS";"Bruto",#N/A,FALSE,"CONV4T.XLS";"Neto",#N/A,FALSE,"CONV4T.XLS";"UnoB",#N/A,FALSE,"CONV4T.XLS"}</definedName>
    <definedName name="cos" localSheetId="3" hidden="1">{"Bruto",#N/A,FALSE,"CONV3T.XLS";"Neto",#N/A,FALSE,"CONV3T.XLS";"UnoB",#N/A,FALSE,"CONV3T.XLS";"Bruto",#N/A,FALSE,"CONV4T.XLS";"Neto",#N/A,FALSE,"CONV4T.XLS";"UnoB",#N/A,FALSE,"CONV4T.XLS"}</definedName>
    <definedName name="cos" hidden="1">{"Bruto",#N/A,FALSE,"CONV3T.XLS";"Neto",#N/A,FALSE,"CONV3T.XLS";"UnoB",#N/A,FALSE,"CONV3T.XLS";"Bruto",#N/A,FALSE,"CONV4T.XLS";"Neto",#N/A,FALSE,"CONV4T.XLS";"UnoB",#N/A,FALSE,"CONV4T.XLS"}</definedName>
    <definedName name="Costo_preObra">[4]PEM!$C$1</definedName>
    <definedName name="Costo_Total_Obra">[4]PEM!$D$1</definedName>
    <definedName name="dec.fp4">'[6]datos base'!$H$33</definedName>
    <definedName name="esc" hidden="1">{"Bruto",#N/A,FALSE,"CONV3T.XLS";"Neto",#N/A,FALSE,"CONV3T.XLS";"UnoB",#N/A,FALSE,"CONV3T.XLS";"Bruto",#N/A,FALSE,"CONV4T.XLS";"Neto",#N/A,FALSE,"CONV4T.XLS";"UnoB",#N/A,FALSE,"CONV4T.XLS"}</definedName>
    <definedName name="EssAliasTable">"Default"</definedName>
    <definedName name="EssAliasTable_1">"Default"</definedName>
    <definedName name="EssAliasTable_2">"Default"</definedName>
    <definedName name="EssAliasTable_3">"Default"</definedName>
    <definedName name="EssLatest">"198401"</definedName>
    <definedName name="EssLatest_1">"198401"</definedName>
    <definedName name="EssLatest_2">"198401"</definedName>
    <definedName name="EssLatest_3">"198401"</definedName>
    <definedName name="EssOptions">"1100000000110000_01000"</definedName>
    <definedName name="EssOptions_1">"1100000000110000_01000"</definedName>
    <definedName name="EssOptions_2">"A1001001100030110000111100030_010010"</definedName>
    <definedName name="EssOptions_3">"A1000001100130100000101100020_010010"</definedName>
    <definedName name="FEOF">[5]Oculta!$B$7</definedName>
    <definedName name="fp.2">'[7]Datos Base'!$F$22</definedName>
    <definedName name="fp.4">'[7]Datos Base'!$H$22</definedName>
    <definedName name="fpr.2">'[8]datos base'!$F$23</definedName>
    <definedName name="fpr.4">'[7]Datos Base'!$H$23</definedName>
    <definedName name="Hasta_2015_Condicionada" localSheetId="0">'Avance Fis Fin '!$J$91</definedName>
    <definedName name="Hasta_2015_Condicionada">#REF!</definedName>
    <definedName name="Hasta_2015_Directa" localSheetId="0">'Avance Fis Fin '!#REF!</definedName>
    <definedName name="Hasta_2015_Directa" localSheetId="4">#REF!</definedName>
    <definedName name="Hasta_2015_Directa" localSheetId="3">#REF!</definedName>
    <definedName name="Hasta_2015_Directa">#REF!</definedName>
    <definedName name="Hasta_2015_Total" localSheetId="0">'Avance Fis Fin '!#REF!</definedName>
    <definedName name="Hasta_2015_Total" localSheetId="4">#REF!</definedName>
    <definedName name="Hasta_2015_Total" localSheetId="3">#REF!</definedName>
    <definedName name="Hasta_2015_Total">#REF!</definedName>
    <definedName name="iiiiiiiiii" localSheetId="0">#REF!</definedName>
    <definedName name="iiiiiiiiii" localSheetId="4">#REF!</definedName>
    <definedName name="iiiiiiiiii" localSheetId="3">#REF!</definedName>
    <definedName name="iiiiiiiiii">#REF!</definedName>
    <definedName name="Imprimir_área_IM" localSheetId="4">#REF!</definedName>
    <definedName name="Imprimir_área_IM" localSheetId="3">#REF!</definedName>
    <definedName name="Imprimir_área_IM">#REF!</definedName>
    <definedName name="Inv_anyo_ref">'[4]EVA 00'!$H$22</definedName>
    <definedName name="JSGT" localSheetId="4" xml:space="preserve"> salida6</definedName>
    <definedName name="JSGT" localSheetId="3" xml:space="preserve"> salida6</definedName>
    <definedName name="JSGT" xml:space="preserve"> salida6</definedName>
    <definedName name="kkkk" localSheetId="4" hidden="1">{#N/A,#N/A,FALSE,"TOT";#N/A,#N/A,FALSE,"PEP";#N/A,#N/A,FALSE,"REF";#N/A,#N/A,FALSE,"GAS";#N/A,#N/A,FALSE,"PET";#N/A,#N/A,FALSE,"COR"}</definedName>
    <definedName name="kkkk" localSheetId="3" hidden="1">{#N/A,#N/A,FALSE,"TOT";#N/A,#N/A,FALSE,"PEP";#N/A,#N/A,FALSE,"REF";#N/A,#N/A,FALSE,"GAS";#N/A,#N/A,FALSE,"PET";#N/A,#N/A,FALSE,"COR"}</definedName>
    <definedName name="kkkk" hidden="1">{#N/A,#N/A,FALSE,"TOT";#N/A,#N/A,FALSE,"PEP";#N/A,#N/A,FALSE,"REF";#N/A,#N/A,FALSE,"GAS";#N/A,#N/A,FALSE,"PET";#N/A,#N/A,FALSE,"COR"}</definedName>
    <definedName name="Longitud_obra">[4]PEM!$K$1</definedName>
    <definedName name="moneda.de">'[7]Datos Base'!$E$10</definedName>
    <definedName name="mor" localSheetId="4" hidden="1">{"Bruto",#N/A,FALSE,"CONV3T.XLS";"Neto",#N/A,FALSE,"CONV3T.XLS";"UnoB",#N/A,FALSE,"CONV3T.XLS";"Bruto",#N/A,FALSE,"CONV4T.XLS";"Neto",#N/A,FALSE,"CONV4T.XLS";"UnoB",#N/A,FALSE,"CONV4T.XLS"}</definedName>
    <definedName name="mor" localSheetId="3" hidden="1">{"Bruto",#N/A,FALSE,"CONV3T.XLS";"Neto",#N/A,FALSE,"CONV3T.XLS";"UnoB",#N/A,FALSE,"CONV3T.XLS";"Bruto",#N/A,FALSE,"CONV4T.XLS";"Neto",#N/A,FALSE,"CONV4T.XLS";"UnoB",#N/A,FALSE,"CONV4T.XLS"}</definedName>
    <definedName name="mor" hidden="1">{"Bruto",#N/A,FALSE,"CONV3T.XLS";"Neto",#N/A,FALSE,"CONV3T.XLS";"UnoB",#N/A,FALSE,"CONV3T.XLS";"Bruto",#N/A,FALSE,"CONV4T.XLS";"Neto",#N/A,FALSE,"CONV4T.XLS";"UnoB",#N/A,FALSE,"CONV4T.XLS"}</definedName>
    <definedName name="nada">[9]PEM!$C$1</definedName>
    <definedName name="nombre">'[10]datos base'!$I$2</definedName>
    <definedName name="Nombre_OP">[4]PEM!$A$1</definedName>
    <definedName name="Num_circuitos">[4]PEM!$J$1</definedName>
    <definedName name="paj" localSheetId="4" hidden="1">{"Bruto",#N/A,FALSE,"CONV3T.XLS";"Neto",#N/A,FALSE,"CONV3T.XLS";"UnoB",#N/A,FALSE,"CONV3T.XLS";"Bruto",#N/A,FALSE,"CONV4T.XLS";"Neto",#N/A,FALSE,"CONV4T.XLS";"UnoB",#N/A,FALSE,"CONV4T.XLS"}</definedName>
    <definedName name="paj" localSheetId="3" hidden="1">{"Bruto",#N/A,FALSE,"CONV3T.XLS";"Neto",#N/A,FALSE,"CONV3T.XLS";"UnoB",#N/A,FALSE,"CONV3T.XLS";"Bruto",#N/A,FALSE,"CONV4T.XLS";"Neto",#N/A,FALSE,"CONV4T.XLS";"UnoB",#N/A,FALSE,"CONV4T.XLS"}</definedName>
    <definedName name="paj" hidden="1">{"Bruto",#N/A,FALSE,"CONV3T.XLS";"Neto",#N/A,FALSE,"CONV3T.XLS";"UnoB",#N/A,FALSE,"CONV3T.XLS";"Bruto",#N/A,FALSE,"CONV4T.XLS";"Neto",#N/A,FALSE,"CONV4T.XLS";"UnoB",#N/A,FALSE,"CONV4T.XLS"}</definedName>
    <definedName name="pesos" localSheetId="0">#REF!</definedName>
    <definedName name="pesos">#REF!</definedName>
    <definedName name="Realizada_2015_Total" localSheetId="0">'Avance Fis Fin '!#REF!</definedName>
    <definedName name="Realizada_2015_Total">#REF!</definedName>
    <definedName name="Realizada_Condicionada_2015" localSheetId="0">'Avance Fis Fin '!$I$91</definedName>
    <definedName name="Realizada_Condicionada_2015" localSheetId="4">#REF!</definedName>
    <definedName name="Realizada_Condicionada_2015" localSheetId="3">#REF!</definedName>
    <definedName name="Realizada_Condicionada_2015">#REF!</definedName>
    <definedName name="Realizada_Directa_2015" localSheetId="0">'Avance Fis Fin '!#REF!</definedName>
    <definedName name="Realizada_Directa_2015" localSheetId="4">#REF!</definedName>
    <definedName name="Realizada_Directa_2015" localSheetId="3">#REF!</definedName>
    <definedName name="Realizada_Directa_2015">#REF!</definedName>
    <definedName name="Realizada_Total_2015" localSheetId="0">'Avance Fis Fin '!#REF!</definedName>
    <definedName name="Realizada_Total_2015" localSheetId="4">#REF!</definedName>
    <definedName name="Realizada_Total_2015" localSheetId="3">#REF!</definedName>
    <definedName name="Realizada_Total_2015">#REF!</definedName>
    <definedName name="Region_PEM">[5]Oculta!$B$5</definedName>
    <definedName name="relac" localSheetId="4" hidden="1">{"Bruto",#N/A,FALSE,"CONV3T.XLS";"Neto",#N/A,FALSE,"CONV3T.XLS";"UnoB",#N/A,FALSE,"CONV3T.XLS";"Bruto",#N/A,FALSE,"CONV4T.XLS";"Neto",#N/A,FALSE,"CONV4T.XLS";"UnoB",#N/A,FALSE,"CONV4T.XLS"}</definedName>
    <definedName name="relac" localSheetId="3" hidden="1">{"Bruto",#N/A,FALSE,"CONV3T.XLS";"Neto",#N/A,FALSE,"CONV3T.XLS";"UnoB",#N/A,FALSE,"CONV3T.XLS";"Bruto",#N/A,FALSE,"CONV4T.XLS";"Neto",#N/A,FALSE,"CONV4T.XLS";"UnoB",#N/A,FALSE,"CONV4T.XLS"}</definedName>
    <definedName name="relac" hidden="1">{"Bruto",#N/A,FALSE,"CONV3T.XLS";"Neto",#N/A,FALSE,"CONV3T.XLS";"UnoB",#N/A,FALSE,"CONV3T.XLS";"Bruto",#N/A,FALSE,"CONV4T.XLS";"Neto",#N/A,FALSE,"CONV4T.XLS";"UnoB",#N/A,FALSE,"CONV4T.XLS"}</definedName>
    <definedName name="Relacion_transf">[4]PEM!$I$1</definedName>
    <definedName name="salida" xml:space="preserve"> salida6</definedName>
    <definedName name="Tension_Obra">[4]PEM!$E$1</definedName>
    <definedName name="Tipo_const_obra">[4]PEM!$G$1</definedName>
    <definedName name="Tipo_obra">[4]PEM!$M$1</definedName>
    <definedName name="TIR">'[4]EVA 00'!$M$11</definedName>
    <definedName name="_xlnm.Print_Titles" localSheetId="0">'Avance Fis Fin '!$4:$12</definedName>
    <definedName name="_xlnm.Print_Titles" localSheetId="4">'Com Inv Dir Cond Costo Tot'!$4:$11</definedName>
    <definedName name="_xlnm.Print_Titles" localSheetId="3">'Com Inv Dir Oper'!$4:$11</definedName>
    <definedName name="_xlnm.Print_Titles" localSheetId="2">'Flujo Net Inv Cond Ope'!$5:$15</definedName>
    <definedName name="_xlnm.Print_Titles" localSheetId="1">'Flujo Net Inv Dir Ope'!$4:$16</definedName>
    <definedName name="_xlnm.Print_Titles" localSheetId="6">'Valor Neto Inv fin Condicionada'!$4:$11</definedName>
    <definedName name="_xlnm.Print_Titles" localSheetId="5">'Valor Neto Inv Fin Directa'!$4:$11</definedName>
    <definedName name="Total_presup">[4]PEM!$C$11</definedName>
    <definedName name="tul" localSheetId="4" hidden="1">{"Bruto",#N/A,FALSE,"CONV3T.XLS";"Neto",#N/A,FALSE,"CONV3T.XLS";"UnoB",#N/A,FALSE,"CONV3T.XLS";"Bruto",#N/A,FALSE,"CONV4T.XLS";"Neto",#N/A,FALSE,"CONV4T.XLS";"UnoB",#N/A,FALSE,"CONV4T.XLS"}</definedName>
    <definedName name="tul" localSheetId="3" hidden="1">{"Bruto",#N/A,FALSE,"CONV3T.XLS";"Neto",#N/A,FALSE,"CONV3T.XLS";"UnoB",#N/A,FALSE,"CONV3T.XLS";"Bruto",#N/A,FALSE,"CONV4T.XLS";"Neto",#N/A,FALSE,"CONV4T.XLS";"UnoB",#N/A,FALSE,"CONV4T.XLS"}</definedName>
    <definedName name="tul" hidden="1">{"Bruto",#N/A,FALSE,"CONV3T.XLS";"Neto",#N/A,FALSE,"CONV3T.XLS";"UnoB",#N/A,FALSE,"CONV3T.XLS";"Bruto",#N/A,FALSE,"CONV4T.XLS";"Neto",#N/A,FALSE,"CONV4T.XLS";"UnoB",#N/A,FALSE,"CONV4T.XLS"}</definedName>
    <definedName name="VPN">'[4]EVA 00'!$K$11</definedName>
    <definedName name="wrn.econv2s." hidden="1">{"Bruto",#N/A,FALSE,"CONV3T.XLS";"Neto",#N/A,FALSE,"CONV3T.XLS";"UnoB",#N/A,FALSE,"CONV3T.XLS";"Bruto",#N/A,FALSE,"CONV4T.XLS";"Neto",#N/A,FALSE,"CONV4T.XLS";"UnoB",#N/A,FALSE,"CONV4T.XLS"}</definedName>
    <definedName name="wrn.gst1tajuorg." localSheetId="4" hidden="1">{#N/A,#N/A,FALSE,"TOT";#N/A,#N/A,FALSE,"PEP";#N/A,#N/A,FALSE,"REF";#N/A,#N/A,FALSE,"GAS";#N/A,#N/A,FALSE,"PET";#N/A,#N/A,FALSE,"COR"}</definedName>
    <definedName name="wrn.gst1tajuorg." localSheetId="3" hidden="1">{#N/A,#N/A,FALSE,"TOT";#N/A,#N/A,FALSE,"PEP";#N/A,#N/A,FALSE,"REF";#N/A,#N/A,FALSE,"GAS";#N/A,#N/A,FALSE,"PET";#N/A,#N/A,FALSE,"COR"}</definedName>
    <definedName name="wrn.gst1tajuorg." hidden="1">{#N/A,#N/A,FALSE,"TOT";#N/A,#N/A,FALSE,"PEP";#N/A,#N/A,FALSE,"REF";#N/A,#N/A,FALSE,"GAS";#N/A,#N/A,FALSE,"PET";#N/A,#N/A,FALSE,"COR"}</definedName>
    <definedName name="Z_ACA8C922_D540_408C_ACB4_DEDC5EBD2D0D_.wvu.Cols" localSheetId="2" hidden="1">'Flujo Net Inv Cond Ope'!$A:$A</definedName>
    <definedName name="Z_ACA8C922_D540_408C_ACB4_DEDC5EBD2D0D_.wvu.PrintArea" localSheetId="2" hidden="1">'Flujo Net Inv Cond Ope'!$B$4:$M$51</definedName>
    <definedName name="Z_ACA8C922_D540_408C_ACB4_DEDC5EBD2D0D_.wvu.PrintTitles" localSheetId="2" hidden="1">'Flujo Net Inv Cond Ope'!$5:$15</definedName>
  </definedNames>
  <calcPr calcId="152511"/>
</workbook>
</file>

<file path=xl/calcChain.xml><?xml version="1.0" encoding="utf-8"?>
<calcChain xmlns="http://schemas.openxmlformats.org/spreadsheetml/2006/main">
  <c r="G62" i="21" l="1"/>
  <c r="E62" i="21"/>
  <c r="D62" i="21"/>
  <c r="G59" i="21"/>
  <c r="E59" i="21"/>
  <c r="D59" i="21"/>
  <c r="G56" i="21"/>
  <c r="E56" i="21"/>
  <c r="D56" i="21"/>
  <c r="G53" i="21"/>
  <c r="E53" i="21"/>
  <c r="D53" i="21"/>
  <c r="G50" i="21"/>
  <c r="E50" i="21"/>
  <c r="D50" i="21"/>
  <c r="G48" i="21"/>
  <c r="E48" i="21"/>
  <c r="D48" i="21"/>
  <c r="G46" i="21"/>
  <c r="E46" i="21"/>
  <c r="D46" i="21"/>
  <c r="G43" i="21"/>
  <c r="E43" i="21"/>
  <c r="D43" i="21"/>
  <c r="G41" i="21"/>
  <c r="E41" i="21"/>
  <c r="D41" i="21"/>
  <c r="G38" i="21"/>
  <c r="E38" i="21"/>
  <c r="D38" i="21"/>
  <c r="G35" i="21"/>
  <c r="E35" i="21"/>
  <c r="D35" i="21"/>
  <c r="G29" i="21"/>
  <c r="E29" i="21"/>
  <c r="D29" i="21"/>
  <c r="G16" i="21"/>
  <c r="E16" i="21"/>
  <c r="D16" i="21"/>
  <c r="G14" i="21"/>
  <c r="E14" i="21"/>
  <c r="D14" i="21"/>
  <c r="G303" i="20"/>
  <c r="E303" i="20"/>
  <c r="D303" i="20"/>
  <c r="G287" i="20"/>
  <c r="E287" i="20"/>
  <c r="D287" i="20"/>
  <c r="G277" i="20"/>
  <c r="E277" i="20"/>
  <c r="D277" i="20"/>
  <c r="G263" i="20"/>
  <c r="E263" i="20"/>
  <c r="D263" i="20"/>
  <c r="G248" i="20"/>
  <c r="E248" i="20"/>
  <c r="D248" i="20"/>
  <c r="G238" i="20"/>
  <c r="E238" i="20"/>
  <c r="D238" i="20"/>
  <c r="G224" i="20"/>
  <c r="E224" i="20"/>
  <c r="D224" i="20"/>
  <c r="G213" i="20"/>
  <c r="E213" i="20"/>
  <c r="D213" i="20"/>
  <c r="G191" i="20"/>
  <c r="E191" i="20"/>
  <c r="D191" i="20"/>
  <c r="G166" i="20"/>
  <c r="E166" i="20"/>
  <c r="D166" i="20"/>
  <c r="G144" i="20"/>
  <c r="E144" i="20"/>
  <c r="D144" i="20"/>
  <c r="G134" i="20"/>
  <c r="E134" i="20"/>
  <c r="D134" i="20"/>
  <c r="G116" i="20"/>
  <c r="E116" i="20"/>
  <c r="D116" i="20"/>
  <c r="G77" i="20"/>
  <c r="E77" i="20"/>
  <c r="D77" i="20"/>
  <c r="G64" i="20"/>
  <c r="E64" i="20"/>
  <c r="D64" i="20"/>
  <c r="G53" i="20"/>
  <c r="E53" i="20"/>
  <c r="D53" i="20"/>
  <c r="G39" i="20"/>
  <c r="E39" i="20"/>
  <c r="D39" i="20"/>
  <c r="G30" i="20"/>
  <c r="E30" i="20"/>
  <c r="D30" i="20"/>
  <c r="G14" i="20"/>
  <c r="G13" i="20" s="1"/>
  <c r="E14" i="20"/>
  <c r="D14" i="20"/>
  <c r="D13" i="20" s="1"/>
  <c r="E13" i="20" l="1"/>
  <c r="D13" i="21"/>
  <c r="E13" i="21"/>
  <c r="G13" i="21"/>
  <c r="H310" i="19"/>
  <c r="I310" i="19" s="1"/>
  <c r="G310" i="19"/>
  <c r="F310" i="19"/>
  <c r="H309" i="19"/>
  <c r="I309" i="19" s="1"/>
  <c r="G309" i="19"/>
  <c r="F309" i="19"/>
  <c r="H308" i="19"/>
  <c r="I308" i="19" s="1"/>
  <c r="G308" i="19"/>
  <c r="F308" i="19"/>
  <c r="H307" i="19"/>
  <c r="I307" i="19" s="1"/>
  <c r="G307" i="19"/>
  <c r="F307" i="19"/>
  <c r="H306" i="19"/>
  <c r="I306" i="19" s="1"/>
  <c r="G306" i="19"/>
  <c r="F306" i="19"/>
  <c r="H305" i="19"/>
  <c r="I305" i="19" s="1"/>
  <c r="G305" i="19"/>
  <c r="F305" i="19"/>
  <c r="H304" i="19"/>
  <c r="I304" i="19" s="1"/>
  <c r="G304" i="19"/>
  <c r="F304" i="19"/>
  <c r="H303" i="19"/>
  <c r="I303" i="19" s="1"/>
  <c r="G303" i="19"/>
  <c r="F303" i="19"/>
  <c r="H302" i="19"/>
  <c r="I302" i="19" s="1"/>
  <c r="G302" i="19"/>
  <c r="F302" i="19"/>
  <c r="H301" i="19"/>
  <c r="I301" i="19" s="1"/>
  <c r="G301" i="19"/>
  <c r="F301" i="19"/>
  <c r="H300" i="19"/>
  <c r="I300" i="19" s="1"/>
  <c r="G300" i="19"/>
  <c r="F300" i="19"/>
  <c r="H299" i="19"/>
  <c r="I299" i="19" s="1"/>
  <c r="G299" i="19"/>
  <c r="F299" i="19"/>
  <c r="H298" i="19"/>
  <c r="I298" i="19" s="1"/>
  <c r="G298" i="19"/>
  <c r="F298" i="19"/>
  <c r="H297" i="19"/>
  <c r="I297" i="19" s="1"/>
  <c r="G297" i="19"/>
  <c r="F297" i="19"/>
  <c r="H296" i="19"/>
  <c r="I296" i="19" s="1"/>
  <c r="G296" i="19"/>
  <c r="F296" i="19"/>
  <c r="H295" i="19"/>
  <c r="I295" i="19" s="1"/>
  <c r="G295" i="19"/>
  <c r="F295" i="19"/>
  <c r="H294" i="19"/>
  <c r="I294" i="19" s="1"/>
  <c r="G294" i="19"/>
  <c r="F294" i="19"/>
  <c r="H293" i="19"/>
  <c r="I293" i="19" s="1"/>
  <c r="G293" i="19"/>
  <c r="F293" i="19"/>
  <c r="H292" i="19"/>
  <c r="I292" i="19" s="1"/>
  <c r="G292" i="19"/>
  <c r="F292" i="19"/>
  <c r="H291" i="19"/>
  <c r="I291" i="19" s="1"/>
  <c r="G291" i="19"/>
  <c r="F291" i="19"/>
  <c r="H290" i="19"/>
  <c r="I290" i="19" s="1"/>
  <c r="G290" i="19"/>
  <c r="F290" i="19"/>
  <c r="H289" i="19"/>
  <c r="I289" i="19" s="1"/>
  <c r="G289" i="19"/>
  <c r="F289" i="19"/>
  <c r="H288" i="19"/>
  <c r="I288" i="19" s="1"/>
  <c r="G288" i="19"/>
  <c r="F288" i="19"/>
  <c r="H287" i="19"/>
  <c r="I287" i="19" s="1"/>
  <c r="G287" i="19"/>
  <c r="F287" i="19"/>
  <c r="H286" i="19"/>
  <c r="I286" i="19" s="1"/>
  <c r="G286" i="19"/>
  <c r="F286" i="19"/>
  <c r="H285" i="19"/>
  <c r="I285" i="19" s="1"/>
  <c r="G285" i="19"/>
  <c r="F285" i="19"/>
  <c r="H284" i="19"/>
  <c r="I284" i="19" s="1"/>
  <c r="G284" i="19"/>
  <c r="F284" i="19"/>
  <c r="H283" i="19"/>
  <c r="I283" i="19" s="1"/>
  <c r="G283" i="19"/>
  <c r="F283" i="19"/>
  <c r="H282" i="19"/>
  <c r="I282" i="19" s="1"/>
  <c r="G282" i="19"/>
  <c r="F282" i="19"/>
  <c r="H281" i="19"/>
  <c r="I281" i="19" s="1"/>
  <c r="G281" i="19"/>
  <c r="F281" i="19"/>
  <c r="H280" i="19"/>
  <c r="I280" i="19" s="1"/>
  <c r="G280" i="19"/>
  <c r="F280" i="19"/>
  <c r="H279" i="19"/>
  <c r="I279" i="19" s="1"/>
  <c r="G279" i="19"/>
  <c r="F279" i="19"/>
  <c r="H278" i="19"/>
  <c r="I278" i="19" s="1"/>
  <c r="G278" i="19"/>
  <c r="F278" i="19"/>
  <c r="H277" i="19"/>
  <c r="I277" i="19" s="1"/>
  <c r="G277" i="19"/>
  <c r="F277" i="19"/>
  <c r="L276" i="19"/>
  <c r="K276" i="19"/>
  <c r="E276" i="19"/>
  <c r="F276" i="19" s="1"/>
  <c r="D276" i="19"/>
  <c r="H275" i="19"/>
  <c r="I275" i="19" s="1"/>
  <c r="F275" i="19"/>
  <c r="H274" i="19"/>
  <c r="I274" i="19" s="1"/>
  <c r="F274" i="19"/>
  <c r="I273" i="19"/>
  <c r="H273" i="19"/>
  <c r="F273" i="19"/>
  <c r="H272" i="19"/>
  <c r="I272" i="19" s="1"/>
  <c r="F272" i="19"/>
  <c r="H271" i="19"/>
  <c r="I271" i="19" s="1"/>
  <c r="F271" i="19"/>
  <c r="H270" i="19"/>
  <c r="I270" i="19" s="1"/>
  <c r="F270" i="19"/>
  <c r="H269" i="19"/>
  <c r="I269" i="19" s="1"/>
  <c r="F269" i="19"/>
  <c r="H268" i="19"/>
  <c r="I268" i="19" s="1"/>
  <c r="F268" i="19"/>
  <c r="H267" i="19"/>
  <c r="I267" i="19" s="1"/>
  <c r="F267" i="19"/>
  <c r="H266" i="19"/>
  <c r="I266" i="19" s="1"/>
  <c r="F266" i="19"/>
  <c r="H265" i="19"/>
  <c r="I265" i="19" s="1"/>
  <c r="F265" i="19"/>
  <c r="H264" i="19"/>
  <c r="I264" i="19" s="1"/>
  <c r="F264" i="19"/>
  <c r="H263" i="19"/>
  <c r="I263" i="19" s="1"/>
  <c r="F263" i="19"/>
  <c r="H262" i="19"/>
  <c r="I262" i="19" s="1"/>
  <c r="F262" i="19"/>
  <c r="H261" i="19"/>
  <c r="I261" i="19" s="1"/>
  <c r="F261" i="19"/>
  <c r="H260" i="19"/>
  <c r="I260" i="19" s="1"/>
  <c r="F260" i="19"/>
  <c r="H259" i="19"/>
  <c r="I259" i="19" s="1"/>
  <c r="F259" i="19"/>
  <c r="H258" i="19"/>
  <c r="I258" i="19" s="1"/>
  <c r="F258" i="19"/>
  <c r="H257" i="19"/>
  <c r="I257" i="19" s="1"/>
  <c r="F257" i="19"/>
  <c r="H256" i="19"/>
  <c r="I256" i="19" s="1"/>
  <c r="F256" i="19"/>
  <c r="H255" i="19"/>
  <c r="I255" i="19" s="1"/>
  <c r="F255" i="19"/>
  <c r="H254" i="19"/>
  <c r="I254" i="19" s="1"/>
  <c r="F254" i="19"/>
  <c r="H253" i="19"/>
  <c r="I253" i="19" s="1"/>
  <c r="F253" i="19"/>
  <c r="H252" i="19"/>
  <c r="I252" i="19" s="1"/>
  <c r="F252" i="19"/>
  <c r="H251" i="19"/>
  <c r="I251" i="19" s="1"/>
  <c r="F251" i="19"/>
  <c r="H250" i="19"/>
  <c r="I250" i="19" s="1"/>
  <c r="F250" i="19"/>
  <c r="H249" i="19"/>
  <c r="I249" i="19" s="1"/>
  <c r="F249" i="19"/>
  <c r="H248" i="19"/>
  <c r="I248" i="19" s="1"/>
  <c r="F248" i="19"/>
  <c r="H247" i="19"/>
  <c r="I247" i="19" s="1"/>
  <c r="F247" i="19"/>
  <c r="H246" i="19"/>
  <c r="I246" i="19" s="1"/>
  <c r="F246" i="19"/>
  <c r="H245" i="19"/>
  <c r="I245" i="19" s="1"/>
  <c r="F245" i="19"/>
  <c r="H244" i="19"/>
  <c r="I244" i="19" s="1"/>
  <c r="F244" i="19"/>
  <c r="H243" i="19"/>
  <c r="I243" i="19" s="1"/>
  <c r="F243" i="19"/>
  <c r="H242" i="19"/>
  <c r="I242" i="19" s="1"/>
  <c r="F242" i="19"/>
  <c r="H241" i="19"/>
  <c r="I241" i="19" s="1"/>
  <c r="F241" i="19"/>
  <c r="H240" i="19"/>
  <c r="I240" i="19" s="1"/>
  <c r="F240" i="19"/>
  <c r="H239" i="19"/>
  <c r="I239" i="19" s="1"/>
  <c r="F239" i="19"/>
  <c r="H238" i="19"/>
  <c r="I238" i="19" s="1"/>
  <c r="F238" i="19"/>
  <c r="H237" i="19"/>
  <c r="I237" i="19" s="1"/>
  <c r="F237" i="19"/>
  <c r="H236" i="19"/>
  <c r="I236" i="19" s="1"/>
  <c r="F236" i="19"/>
  <c r="H235" i="19"/>
  <c r="I235" i="19" s="1"/>
  <c r="F235" i="19"/>
  <c r="H234" i="19"/>
  <c r="I234" i="19" s="1"/>
  <c r="F234" i="19"/>
  <c r="H233" i="19"/>
  <c r="I233" i="19" s="1"/>
  <c r="F233" i="19"/>
  <c r="H232" i="19"/>
  <c r="I232" i="19" s="1"/>
  <c r="F232" i="19"/>
  <c r="H231" i="19"/>
  <c r="I231" i="19" s="1"/>
  <c r="F231" i="19"/>
  <c r="H230" i="19"/>
  <c r="I230" i="19" s="1"/>
  <c r="F230" i="19"/>
  <c r="H229" i="19"/>
  <c r="I229" i="19" s="1"/>
  <c r="F229" i="19"/>
  <c r="H228" i="19"/>
  <c r="I228" i="19" s="1"/>
  <c r="F228" i="19"/>
  <c r="H227" i="19"/>
  <c r="I227" i="19" s="1"/>
  <c r="F227" i="19"/>
  <c r="H226" i="19"/>
  <c r="I226" i="19" s="1"/>
  <c r="F226" i="19"/>
  <c r="H225" i="19"/>
  <c r="I225" i="19" s="1"/>
  <c r="F225" i="19"/>
  <c r="H224" i="19"/>
  <c r="I224" i="19" s="1"/>
  <c r="F224" i="19"/>
  <c r="H223" i="19"/>
  <c r="I223" i="19" s="1"/>
  <c r="F223" i="19"/>
  <c r="H222" i="19"/>
  <c r="I222" i="19" s="1"/>
  <c r="F222" i="19"/>
  <c r="H221" i="19"/>
  <c r="I221" i="19" s="1"/>
  <c r="F221" i="19"/>
  <c r="H220" i="19"/>
  <c r="I220" i="19" s="1"/>
  <c r="F220" i="19"/>
  <c r="H219" i="19"/>
  <c r="I219" i="19" s="1"/>
  <c r="F219" i="19"/>
  <c r="H218" i="19"/>
  <c r="I218" i="19" s="1"/>
  <c r="F218" i="19"/>
  <c r="H217" i="19"/>
  <c r="I217" i="19" s="1"/>
  <c r="F217" i="19"/>
  <c r="H216" i="19"/>
  <c r="I216" i="19" s="1"/>
  <c r="F216" i="19"/>
  <c r="H215" i="19"/>
  <c r="I215" i="19" s="1"/>
  <c r="F215" i="19"/>
  <c r="H214" i="19"/>
  <c r="I214" i="19" s="1"/>
  <c r="F214" i="19"/>
  <c r="H213" i="19"/>
  <c r="I213" i="19" s="1"/>
  <c r="F213" i="19"/>
  <c r="H212" i="19"/>
  <c r="I212" i="19" s="1"/>
  <c r="F212" i="19"/>
  <c r="H211" i="19"/>
  <c r="I211" i="19" s="1"/>
  <c r="F211" i="19"/>
  <c r="H210" i="19"/>
  <c r="I210" i="19" s="1"/>
  <c r="F210" i="19"/>
  <c r="H209" i="19"/>
  <c r="I209" i="19" s="1"/>
  <c r="F209" i="19"/>
  <c r="H208" i="19"/>
  <c r="I208" i="19" s="1"/>
  <c r="F208" i="19"/>
  <c r="H207" i="19"/>
  <c r="I207" i="19" s="1"/>
  <c r="F207" i="19"/>
  <c r="H206" i="19"/>
  <c r="I206" i="19" s="1"/>
  <c r="F206" i="19"/>
  <c r="H205" i="19"/>
  <c r="I205" i="19" s="1"/>
  <c r="F205" i="19"/>
  <c r="H204" i="19"/>
  <c r="I204" i="19" s="1"/>
  <c r="F204" i="19"/>
  <c r="H203" i="19"/>
  <c r="I203" i="19" s="1"/>
  <c r="F203" i="19"/>
  <c r="H202" i="19"/>
  <c r="I202" i="19" s="1"/>
  <c r="F202" i="19"/>
  <c r="H201" i="19"/>
  <c r="I201" i="19" s="1"/>
  <c r="F201" i="19"/>
  <c r="H200" i="19"/>
  <c r="I200" i="19" s="1"/>
  <c r="F200" i="19"/>
  <c r="H199" i="19"/>
  <c r="I199" i="19" s="1"/>
  <c r="F199" i="19"/>
  <c r="H198" i="19"/>
  <c r="I198" i="19" s="1"/>
  <c r="F198" i="19"/>
  <c r="H197" i="19"/>
  <c r="I197" i="19" s="1"/>
  <c r="F197" i="19"/>
  <c r="H196" i="19"/>
  <c r="I196" i="19" s="1"/>
  <c r="F196" i="19"/>
  <c r="H195" i="19"/>
  <c r="I195" i="19" s="1"/>
  <c r="F195" i="19"/>
  <c r="H194" i="19"/>
  <c r="I194" i="19" s="1"/>
  <c r="F194" i="19"/>
  <c r="H193" i="19"/>
  <c r="I193" i="19" s="1"/>
  <c r="F193" i="19"/>
  <c r="H192" i="19"/>
  <c r="I192" i="19" s="1"/>
  <c r="F192" i="19"/>
  <c r="H191" i="19"/>
  <c r="I191" i="19" s="1"/>
  <c r="F191" i="19"/>
  <c r="H190" i="19"/>
  <c r="I190" i="19" s="1"/>
  <c r="F190" i="19"/>
  <c r="H189" i="19"/>
  <c r="I189" i="19" s="1"/>
  <c r="F189" i="19"/>
  <c r="H188" i="19"/>
  <c r="I188" i="19" s="1"/>
  <c r="F188" i="19"/>
  <c r="H187" i="19"/>
  <c r="I187" i="19" s="1"/>
  <c r="F187" i="19"/>
  <c r="H186" i="19"/>
  <c r="I186" i="19" s="1"/>
  <c r="F186" i="19"/>
  <c r="H185" i="19"/>
  <c r="I185" i="19" s="1"/>
  <c r="F185" i="19"/>
  <c r="H184" i="19"/>
  <c r="I184" i="19" s="1"/>
  <c r="F184" i="19"/>
  <c r="H183" i="19"/>
  <c r="I183" i="19" s="1"/>
  <c r="F183" i="19"/>
  <c r="H182" i="19"/>
  <c r="I182" i="19" s="1"/>
  <c r="F182" i="19"/>
  <c r="H181" i="19"/>
  <c r="I181" i="19" s="1"/>
  <c r="F181" i="19"/>
  <c r="H180" i="19"/>
  <c r="I180" i="19" s="1"/>
  <c r="F180" i="19"/>
  <c r="H179" i="19"/>
  <c r="I179" i="19" s="1"/>
  <c r="F179" i="19"/>
  <c r="H178" i="19"/>
  <c r="I178" i="19" s="1"/>
  <c r="F178" i="19"/>
  <c r="I177" i="19"/>
  <c r="H177" i="19"/>
  <c r="F177" i="19"/>
  <c r="H176" i="19"/>
  <c r="I176" i="19" s="1"/>
  <c r="F176" i="19"/>
  <c r="H175" i="19"/>
  <c r="I175" i="19" s="1"/>
  <c r="F175" i="19"/>
  <c r="H174" i="19"/>
  <c r="I174" i="19" s="1"/>
  <c r="F174" i="19"/>
  <c r="H173" i="19"/>
  <c r="I173" i="19" s="1"/>
  <c r="F173" i="19"/>
  <c r="H172" i="19"/>
  <c r="I172" i="19" s="1"/>
  <c r="F172" i="19"/>
  <c r="H171" i="19"/>
  <c r="I171" i="19" s="1"/>
  <c r="F171" i="19"/>
  <c r="H170" i="19"/>
  <c r="I170" i="19" s="1"/>
  <c r="F170" i="19"/>
  <c r="H169" i="19"/>
  <c r="I169" i="19" s="1"/>
  <c r="F169" i="19"/>
  <c r="H168" i="19"/>
  <c r="I168" i="19" s="1"/>
  <c r="F168" i="19"/>
  <c r="H167" i="19"/>
  <c r="I167" i="19" s="1"/>
  <c r="F167" i="19"/>
  <c r="H166" i="19"/>
  <c r="I166" i="19" s="1"/>
  <c r="F166" i="19"/>
  <c r="H165" i="19"/>
  <c r="I165" i="19" s="1"/>
  <c r="F165" i="19"/>
  <c r="H164" i="19"/>
  <c r="I164" i="19" s="1"/>
  <c r="F164" i="19"/>
  <c r="H163" i="19"/>
  <c r="I163" i="19" s="1"/>
  <c r="F163" i="19"/>
  <c r="H162" i="19"/>
  <c r="I162" i="19" s="1"/>
  <c r="F162" i="19"/>
  <c r="H161" i="19"/>
  <c r="I161" i="19" s="1"/>
  <c r="F161" i="19"/>
  <c r="H160" i="19"/>
  <c r="I160" i="19" s="1"/>
  <c r="F160" i="19"/>
  <c r="H159" i="19"/>
  <c r="I159" i="19" s="1"/>
  <c r="F159" i="19"/>
  <c r="H158" i="19"/>
  <c r="I158" i="19" s="1"/>
  <c r="F158" i="19"/>
  <c r="H157" i="19"/>
  <c r="I157" i="19" s="1"/>
  <c r="F157" i="19"/>
  <c r="H156" i="19"/>
  <c r="I156" i="19" s="1"/>
  <c r="F156" i="19"/>
  <c r="H155" i="19"/>
  <c r="I155" i="19" s="1"/>
  <c r="F155" i="19"/>
  <c r="H154" i="19"/>
  <c r="I154" i="19" s="1"/>
  <c r="F154" i="19"/>
  <c r="H153" i="19"/>
  <c r="I153" i="19" s="1"/>
  <c r="F153" i="19"/>
  <c r="H152" i="19"/>
  <c r="I152" i="19" s="1"/>
  <c r="F152" i="19"/>
  <c r="H151" i="19"/>
  <c r="I151" i="19" s="1"/>
  <c r="F151" i="19"/>
  <c r="H150" i="19"/>
  <c r="I150" i="19" s="1"/>
  <c r="F150" i="19"/>
  <c r="H149" i="19"/>
  <c r="I149" i="19" s="1"/>
  <c r="F149" i="19"/>
  <c r="H148" i="19"/>
  <c r="I148" i="19" s="1"/>
  <c r="F148" i="19"/>
  <c r="H147" i="19"/>
  <c r="I147" i="19" s="1"/>
  <c r="F147" i="19"/>
  <c r="H146" i="19"/>
  <c r="I146" i="19" s="1"/>
  <c r="F146" i="19"/>
  <c r="H145" i="19"/>
  <c r="I145" i="19" s="1"/>
  <c r="F145" i="19"/>
  <c r="H144" i="19"/>
  <c r="I144" i="19" s="1"/>
  <c r="F144" i="19"/>
  <c r="H143" i="19"/>
  <c r="I143" i="19" s="1"/>
  <c r="F143" i="19"/>
  <c r="H142" i="19"/>
  <c r="I142" i="19" s="1"/>
  <c r="F142" i="19"/>
  <c r="H141" i="19"/>
  <c r="I141" i="19" s="1"/>
  <c r="F141" i="19"/>
  <c r="H140" i="19"/>
  <c r="I140" i="19" s="1"/>
  <c r="F140" i="19"/>
  <c r="H139" i="19"/>
  <c r="I139" i="19" s="1"/>
  <c r="F139" i="19"/>
  <c r="H138" i="19"/>
  <c r="I138" i="19" s="1"/>
  <c r="F138" i="19"/>
  <c r="H137" i="19"/>
  <c r="I137" i="19" s="1"/>
  <c r="F137" i="19"/>
  <c r="H136" i="19"/>
  <c r="I136" i="19" s="1"/>
  <c r="F136" i="19"/>
  <c r="H135" i="19"/>
  <c r="I135" i="19" s="1"/>
  <c r="F135" i="19"/>
  <c r="H134" i="19"/>
  <c r="I134" i="19" s="1"/>
  <c r="F134" i="19"/>
  <c r="H133" i="19"/>
  <c r="I133" i="19" s="1"/>
  <c r="F133" i="19"/>
  <c r="H132" i="19"/>
  <c r="I132" i="19" s="1"/>
  <c r="F132" i="19"/>
  <c r="H131" i="19"/>
  <c r="I131" i="19" s="1"/>
  <c r="F131" i="19"/>
  <c r="H130" i="19"/>
  <c r="I130" i="19" s="1"/>
  <c r="F130" i="19"/>
  <c r="H129" i="19"/>
  <c r="I129" i="19" s="1"/>
  <c r="F129" i="19"/>
  <c r="H128" i="19"/>
  <c r="I128" i="19" s="1"/>
  <c r="F128" i="19"/>
  <c r="H127" i="19"/>
  <c r="I127" i="19" s="1"/>
  <c r="F127" i="19"/>
  <c r="H126" i="19"/>
  <c r="I126" i="19" s="1"/>
  <c r="F126" i="19"/>
  <c r="H125" i="19"/>
  <c r="I125" i="19" s="1"/>
  <c r="F125" i="19"/>
  <c r="H124" i="19"/>
  <c r="I124" i="19" s="1"/>
  <c r="F124" i="19"/>
  <c r="H123" i="19"/>
  <c r="I123" i="19" s="1"/>
  <c r="F123" i="19"/>
  <c r="H122" i="19"/>
  <c r="I122" i="19" s="1"/>
  <c r="F122" i="19"/>
  <c r="H121" i="19"/>
  <c r="I121" i="19" s="1"/>
  <c r="F121" i="19"/>
  <c r="H120" i="19"/>
  <c r="I120" i="19" s="1"/>
  <c r="F120" i="19"/>
  <c r="H119" i="19"/>
  <c r="I119" i="19" s="1"/>
  <c r="F119" i="19"/>
  <c r="H118" i="19"/>
  <c r="I118" i="19" s="1"/>
  <c r="F118" i="19"/>
  <c r="H117" i="19"/>
  <c r="I117" i="19" s="1"/>
  <c r="F117" i="19"/>
  <c r="H116" i="19"/>
  <c r="I116" i="19" s="1"/>
  <c r="F116" i="19"/>
  <c r="H115" i="19"/>
  <c r="I115" i="19" s="1"/>
  <c r="F115" i="19"/>
  <c r="H114" i="19"/>
  <c r="I114" i="19" s="1"/>
  <c r="F114" i="19"/>
  <c r="H113" i="19"/>
  <c r="I113" i="19" s="1"/>
  <c r="F113" i="19"/>
  <c r="H112" i="19"/>
  <c r="I112" i="19" s="1"/>
  <c r="F112" i="19"/>
  <c r="H111" i="19"/>
  <c r="I111" i="19" s="1"/>
  <c r="F111" i="19"/>
  <c r="H110" i="19"/>
  <c r="I110" i="19" s="1"/>
  <c r="F110" i="19"/>
  <c r="H109" i="19"/>
  <c r="I109" i="19" s="1"/>
  <c r="F109" i="19"/>
  <c r="H108" i="19"/>
  <c r="I108" i="19" s="1"/>
  <c r="F108" i="19"/>
  <c r="H107" i="19"/>
  <c r="I107" i="19" s="1"/>
  <c r="F107" i="19"/>
  <c r="H106" i="19"/>
  <c r="I106" i="19" s="1"/>
  <c r="F106" i="19"/>
  <c r="H105" i="19"/>
  <c r="I105" i="19" s="1"/>
  <c r="F105" i="19"/>
  <c r="H104" i="19"/>
  <c r="I104" i="19" s="1"/>
  <c r="F104" i="19"/>
  <c r="H103" i="19"/>
  <c r="I103" i="19" s="1"/>
  <c r="F103" i="19"/>
  <c r="H102" i="19"/>
  <c r="I102" i="19" s="1"/>
  <c r="F102" i="19"/>
  <c r="H101" i="19"/>
  <c r="I101" i="19" s="1"/>
  <c r="F101" i="19"/>
  <c r="H100" i="19"/>
  <c r="I100" i="19" s="1"/>
  <c r="F100" i="19"/>
  <c r="H99" i="19"/>
  <c r="I99" i="19" s="1"/>
  <c r="F99" i="19"/>
  <c r="H98" i="19"/>
  <c r="I98" i="19" s="1"/>
  <c r="F98" i="19"/>
  <c r="H97" i="19"/>
  <c r="I97" i="19" s="1"/>
  <c r="F97" i="19"/>
  <c r="H96" i="19"/>
  <c r="I96" i="19" s="1"/>
  <c r="F96" i="19"/>
  <c r="H95" i="19"/>
  <c r="I95" i="19" s="1"/>
  <c r="F95" i="19"/>
  <c r="H94" i="19"/>
  <c r="I94" i="19" s="1"/>
  <c r="F94" i="19"/>
  <c r="H93" i="19"/>
  <c r="I93" i="19" s="1"/>
  <c r="F93" i="19"/>
  <c r="H92" i="19"/>
  <c r="I92" i="19" s="1"/>
  <c r="F92" i="19"/>
  <c r="H91" i="19"/>
  <c r="I91" i="19" s="1"/>
  <c r="F91" i="19"/>
  <c r="H90" i="19"/>
  <c r="I90" i="19" s="1"/>
  <c r="F90" i="19"/>
  <c r="I89" i="19"/>
  <c r="H89" i="19"/>
  <c r="F89" i="19"/>
  <c r="H88" i="19"/>
  <c r="I88" i="19" s="1"/>
  <c r="F88" i="19"/>
  <c r="H87" i="19"/>
  <c r="I87" i="19" s="1"/>
  <c r="F87" i="19"/>
  <c r="H86" i="19"/>
  <c r="I86" i="19" s="1"/>
  <c r="F86" i="19"/>
  <c r="H85" i="19"/>
  <c r="I85" i="19" s="1"/>
  <c r="F85" i="19"/>
  <c r="H84" i="19"/>
  <c r="I84" i="19" s="1"/>
  <c r="F84" i="19"/>
  <c r="H83" i="19"/>
  <c r="I83" i="19" s="1"/>
  <c r="F83" i="19"/>
  <c r="H82" i="19"/>
  <c r="I82" i="19" s="1"/>
  <c r="F82" i="19"/>
  <c r="H81" i="19"/>
  <c r="I81" i="19" s="1"/>
  <c r="F81" i="19"/>
  <c r="H80" i="19"/>
  <c r="I80" i="19" s="1"/>
  <c r="F80" i="19"/>
  <c r="H79" i="19"/>
  <c r="I79" i="19" s="1"/>
  <c r="F79" i="19"/>
  <c r="H78" i="19"/>
  <c r="I78" i="19" s="1"/>
  <c r="F78" i="19"/>
  <c r="H77" i="19"/>
  <c r="I77" i="19" s="1"/>
  <c r="F77" i="19"/>
  <c r="H76" i="19"/>
  <c r="I76" i="19" s="1"/>
  <c r="F76" i="19"/>
  <c r="H75" i="19"/>
  <c r="I75" i="19" s="1"/>
  <c r="F75" i="19"/>
  <c r="H74" i="19"/>
  <c r="I74" i="19" s="1"/>
  <c r="F74" i="19"/>
  <c r="H73" i="19"/>
  <c r="I73" i="19" s="1"/>
  <c r="F73" i="19"/>
  <c r="H72" i="19"/>
  <c r="I72" i="19" s="1"/>
  <c r="F72" i="19"/>
  <c r="H71" i="19"/>
  <c r="I71" i="19" s="1"/>
  <c r="F71" i="19"/>
  <c r="H70" i="19"/>
  <c r="I70" i="19" s="1"/>
  <c r="F70" i="19"/>
  <c r="H69" i="19"/>
  <c r="I69" i="19" s="1"/>
  <c r="F69" i="19"/>
  <c r="H68" i="19"/>
  <c r="I68" i="19" s="1"/>
  <c r="F68" i="19"/>
  <c r="H67" i="19"/>
  <c r="I67" i="19" s="1"/>
  <c r="F67" i="19"/>
  <c r="H66" i="19"/>
  <c r="I66" i="19" s="1"/>
  <c r="F66" i="19"/>
  <c r="H65" i="19"/>
  <c r="I65" i="19" s="1"/>
  <c r="F65" i="19"/>
  <c r="H64" i="19"/>
  <c r="I64" i="19" s="1"/>
  <c r="F64" i="19"/>
  <c r="H63" i="19"/>
  <c r="I63" i="19" s="1"/>
  <c r="F63" i="19"/>
  <c r="H62" i="19"/>
  <c r="I62" i="19" s="1"/>
  <c r="F62" i="19"/>
  <c r="H61" i="19"/>
  <c r="I61" i="19" s="1"/>
  <c r="F61" i="19"/>
  <c r="H60" i="19"/>
  <c r="I60" i="19" s="1"/>
  <c r="F60" i="19"/>
  <c r="H59" i="19"/>
  <c r="I59" i="19" s="1"/>
  <c r="F59" i="19"/>
  <c r="H58" i="19"/>
  <c r="I58" i="19" s="1"/>
  <c r="F58" i="19"/>
  <c r="H57" i="19"/>
  <c r="I57" i="19" s="1"/>
  <c r="F57" i="19"/>
  <c r="H56" i="19"/>
  <c r="I56" i="19" s="1"/>
  <c r="F56" i="19"/>
  <c r="H55" i="19"/>
  <c r="I55" i="19" s="1"/>
  <c r="F55" i="19"/>
  <c r="H54" i="19"/>
  <c r="I54" i="19" s="1"/>
  <c r="F54" i="19"/>
  <c r="H53" i="19"/>
  <c r="I53" i="19" s="1"/>
  <c r="F53" i="19"/>
  <c r="H52" i="19"/>
  <c r="I52" i="19" s="1"/>
  <c r="F52" i="19"/>
  <c r="H51" i="19"/>
  <c r="I51" i="19" s="1"/>
  <c r="F51" i="19"/>
  <c r="H50" i="19"/>
  <c r="I50" i="19" s="1"/>
  <c r="F50" i="19"/>
  <c r="H49" i="19"/>
  <c r="I49" i="19" s="1"/>
  <c r="F49" i="19"/>
  <c r="H48" i="19"/>
  <c r="I48" i="19" s="1"/>
  <c r="F48" i="19"/>
  <c r="H47" i="19"/>
  <c r="I47" i="19" s="1"/>
  <c r="F47" i="19"/>
  <c r="H46" i="19"/>
  <c r="I46" i="19" s="1"/>
  <c r="F46" i="19"/>
  <c r="I45" i="19"/>
  <c r="H45" i="19"/>
  <c r="F45" i="19"/>
  <c r="H44" i="19"/>
  <c r="I44" i="19" s="1"/>
  <c r="F44" i="19"/>
  <c r="H43" i="19"/>
  <c r="I43" i="19" s="1"/>
  <c r="F43" i="19"/>
  <c r="H42" i="19"/>
  <c r="I42" i="19" s="1"/>
  <c r="F42" i="19"/>
  <c r="H41" i="19"/>
  <c r="I41" i="19" s="1"/>
  <c r="F41" i="19"/>
  <c r="H40" i="19"/>
  <c r="I40" i="19" s="1"/>
  <c r="F40" i="19"/>
  <c r="H39" i="19"/>
  <c r="I39" i="19" s="1"/>
  <c r="F39" i="19"/>
  <c r="H38" i="19"/>
  <c r="I38" i="19" s="1"/>
  <c r="F38" i="19"/>
  <c r="H37" i="19"/>
  <c r="I37" i="19" s="1"/>
  <c r="F37" i="19"/>
  <c r="H36" i="19"/>
  <c r="I36" i="19" s="1"/>
  <c r="F36" i="19"/>
  <c r="H35" i="19"/>
  <c r="I35" i="19" s="1"/>
  <c r="F35" i="19"/>
  <c r="H34" i="19"/>
  <c r="I34" i="19" s="1"/>
  <c r="F34" i="19"/>
  <c r="H33" i="19"/>
  <c r="I33" i="19" s="1"/>
  <c r="F33" i="19"/>
  <c r="H32" i="19"/>
  <c r="I32" i="19" s="1"/>
  <c r="F32" i="19"/>
  <c r="H31" i="19"/>
  <c r="I31" i="19" s="1"/>
  <c r="F31" i="19"/>
  <c r="H30" i="19"/>
  <c r="I30" i="19" s="1"/>
  <c r="F30" i="19"/>
  <c r="H29" i="19"/>
  <c r="I29" i="19" s="1"/>
  <c r="F29" i="19"/>
  <c r="H28" i="19"/>
  <c r="I28" i="19" s="1"/>
  <c r="F28" i="19"/>
  <c r="H27" i="19"/>
  <c r="I27" i="19" s="1"/>
  <c r="F27" i="19"/>
  <c r="H26" i="19"/>
  <c r="I26" i="19" s="1"/>
  <c r="F26" i="19"/>
  <c r="H25" i="19"/>
  <c r="I25" i="19" s="1"/>
  <c r="F25" i="19"/>
  <c r="H24" i="19"/>
  <c r="I24" i="19" s="1"/>
  <c r="F24" i="19"/>
  <c r="H23" i="19"/>
  <c r="I23" i="19" s="1"/>
  <c r="F23" i="19"/>
  <c r="H22" i="19"/>
  <c r="I22" i="19" s="1"/>
  <c r="F22" i="19"/>
  <c r="H21" i="19"/>
  <c r="I21" i="19" s="1"/>
  <c r="F21" i="19"/>
  <c r="H20" i="19"/>
  <c r="I20" i="19" s="1"/>
  <c r="F20" i="19"/>
  <c r="H19" i="19"/>
  <c r="I19" i="19" s="1"/>
  <c r="F19" i="19"/>
  <c r="H18" i="19"/>
  <c r="I18" i="19" s="1"/>
  <c r="F18" i="19"/>
  <c r="H17" i="19"/>
  <c r="I17" i="19" s="1"/>
  <c r="F17" i="19"/>
  <c r="H16" i="19"/>
  <c r="I16" i="19" s="1"/>
  <c r="F16" i="19"/>
  <c r="H15" i="19"/>
  <c r="I15" i="19" s="1"/>
  <c r="F15" i="19"/>
  <c r="L14" i="19"/>
  <c r="L13" i="19" s="1"/>
  <c r="K14" i="19"/>
  <c r="K13" i="19" s="1"/>
  <c r="G14" i="19"/>
  <c r="E14" i="19"/>
  <c r="D14" i="19"/>
  <c r="D13" i="19" s="1"/>
  <c r="J268" i="18"/>
  <c r="F268" i="18"/>
  <c r="L268" i="18" s="1"/>
  <c r="J267" i="18"/>
  <c r="L267" i="18" s="1"/>
  <c r="F267" i="18"/>
  <c r="L266" i="18"/>
  <c r="J266" i="18"/>
  <c r="F266" i="18"/>
  <c r="J265" i="18"/>
  <c r="F265" i="18"/>
  <c r="L265" i="18" s="1"/>
  <c r="J264" i="18"/>
  <c r="F264" i="18"/>
  <c r="L264" i="18" s="1"/>
  <c r="J263" i="18"/>
  <c r="L263" i="18" s="1"/>
  <c r="F263" i="18"/>
  <c r="L262" i="18"/>
  <c r="J262" i="18"/>
  <c r="F262" i="18"/>
  <c r="J261" i="18"/>
  <c r="F261" i="18"/>
  <c r="L261" i="18" s="1"/>
  <c r="J260" i="18"/>
  <c r="F260" i="18"/>
  <c r="L260" i="18" s="1"/>
  <c r="J259" i="18"/>
  <c r="L259" i="18" s="1"/>
  <c r="F259" i="18"/>
  <c r="L258" i="18"/>
  <c r="J258" i="18"/>
  <c r="F258" i="18"/>
  <c r="J257" i="18"/>
  <c r="F257" i="18"/>
  <c r="L257" i="18" s="1"/>
  <c r="J256" i="18"/>
  <c r="F256" i="18"/>
  <c r="L256" i="18" s="1"/>
  <c r="J255" i="18"/>
  <c r="L255" i="18" s="1"/>
  <c r="F255" i="18"/>
  <c r="L254" i="18"/>
  <c r="J254" i="18"/>
  <c r="F254" i="18"/>
  <c r="J253" i="18"/>
  <c r="F253" i="18"/>
  <c r="L253" i="18" s="1"/>
  <c r="J252" i="18"/>
  <c r="F252" i="18"/>
  <c r="L252" i="18" s="1"/>
  <c r="J251" i="18"/>
  <c r="L251" i="18" s="1"/>
  <c r="F251" i="18"/>
  <c r="L250" i="18"/>
  <c r="J250" i="18"/>
  <c r="F250" i="18"/>
  <c r="J249" i="18"/>
  <c r="F249" i="18"/>
  <c r="L249" i="18" s="1"/>
  <c r="J248" i="18"/>
  <c r="F248" i="18"/>
  <c r="L248" i="18" s="1"/>
  <c r="J247" i="18"/>
  <c r="L247" i="18" s="1"/>
  <c r="F247" i="18"/>
  <c r="L246" i="18"/>
  <c r="J246" i="18"/>
  <c r="F246" i="18"/>
  <c r="J245" i="18"/>
  <c r="F245" i="18"/>
  <c r="L245" i="18" s="1"/>
  <c r="J244" i="18"/>
  <c r="F244" i="18"/>
  <c r="L244" i="18" s="1"/>
  <c r="J243" i="18"/>
  <c r="L243" i="18" s="1"/>
  <c r="F243" i="18"/>
  <c r="L242" i="18"/>
  <c r="J242" i="18"/>
  <c r="F242" i="18"/>
  <c r="J241" i="18"/>
  <c r="F241" i="18"/>
  <c r="L241" i="18" s="1"/>
  <c r="J240" i="18"/>
  <c r="F240" i="18"/>
  <c r="L240" i="18" s="1"/>
  <c r="J239" i="18"/>
  <c r="L239" i="18" s="1"/>
  <c r="F239" i="18"/>
  <c r="L238" i="18"/>
  <c r="J238" i="18"/>
  <c r="F238" i="18"/>
  <c r="J237" i="18"/>
  <c r="I237" i="18"/>
  <c r="H237" i="18"/>
  <c r="F237" i="18"/>
  <c r="E237" i="18"/>
  <c r="D237" i="18"/>
  <c r="C237" i="18"/>
  <c r="A237" i="18"/>
  <c r="J236" i="18"/>
  <c r="F236" i="18"/>
  <c r="L235" i="18"/>
  <c r="J235" i="18"/>
  <c r="F235" i="18"/>
  <c r="J234" i="18"/>
  <c r="F234" i="18"/>
  <c r="L234" i="18" s="1"/>
  <c r="L233" i="18"/>
  <c r="J233" i="18"/>
  <c r="F233" i="18"/>
  <c r="M232" i="18"/>
  <c r="J232" i="18"/>
  <c r="F232" i="18"/>
  <c r="L232" i="18" s="1"/>
  <c r="L231" i="18"/>
  <c r="M231" i="18" s="1"/>
  <c r="J231" i="18"/>
  <c r="F231" i="18"/>
  <c r="J230" i="18"/>
  <c r="F230" i="18"/>
  <c r="L230" i="18" s="1"/>
  <c r="J229" i="18"/>
  <c r="F229" i="18"/>
  <c r="L229" i="18" s="1"/>
  <c r="J228" i="18"/>
  <c r="F228" i="18"/>
  <c r="J227" i="18"/>
  <c r="F227" i="18"/>
  <c r="J226" i="18"/>
  <c r="F226" i="18"/>
  <c r="L226" i="18" s="1"/>
  <c r="M226" i="18" s="1"/>
  <c r="J225" i="18"/>
  <c r="F225" i="18"/>
  <c r="L225" i="18" s="1"/>
  <c r="L224" i="18"/>
  <c r="J224" i="18"/>
  <c r="F224" i="18"/>
  <c r="J223" i="18"/>
  <c r="F223" i="18"/>
  <c r="L223" i="18" s="1"/>
  <c r="M223" i="18" s="1"/>
  <c r="J222" i="18"/>
  <c r="F222" i="18"/>
  <c r="L222" i="18" s="1"/>
  <c r="J221" i="18"/>
  <c r="F221" i="18"/>
  <c r="L220" i="18"/>
  <c r="J220" i="18"/>
  <c r="F220" i="18"/>
  <c r="J219" i="18"/>
  <c r="F219" i="18"/>
  <c r="L218" i="18"/>
  <c r="J218" i="18"/>
  <c r="F218" i="18"/>
  <c r="J217" i="18"/>
  <c r="F217" i="18"/>
  <c r="J216" i="18"/>
  <c r="F216" i="18"/>
  <c r="L216" i="18" s="1"/>
  <c r="J215" i="18"/>
  <c r="F215" i="18"/>
  <c r="L215" i="18" s="1"/>
  <c r="M215" i="18" s="1"/>
  <c r="L214" i="18"/>
  <c r="J214" i="18"/>
  <c r="F214" i="18"/>
  <c r="J213" i="18"/>
  <c r="F213" i="18"/>
  <c r="J212" i="18"/>
  <c r="F212" i="18"/>
  <c r="J211" i="18"/>
  <c r="F211" i="18"/>
  <c r="J210" i="18"/>
  <c r="F210" i="18"/>
  <c r="J209" i="18"/>
  <c r="F209" i="18"/>
  <c r="L209" i="18" s="1"/>
  <c r="J208" i="18"/>
  <c r="F208" i="18"/>
  <c r="J207" i="18"/>
  <c r="F207" i="18"/>
  <c r="L207" i="18" s="1"/>
  <c r="J206" i="18"/>
  <c r="F206" i="18"/>
  <c r="L206" i="18" s="1"/>
  <c r="L205" i="18"/>
  <c r="J205" i="18"/>
  <c r="F205" i="18"/>
  <c r="J204" i="18"/>
  <c r="F204" i="18"/>
  <c r="L204" i="18" s="1"/>
  <c r="M204" i="18" s="1"/>
  <c r="J203" i="18"/>
  <c r="F203" i="18"/>
  <c r="L203" i="18" s="1"/>
  <c r="J202" i="18"/>
  <c r="F202" i="18"/>
  <c r="L201" i="18"/>
  <c r="J201" i="18"/>
  <c r="F201" i="18"/>
  <c r="J200" i="18"/>
  <c r="F200" i="18"/>
  <c r="L199" i="18"/>
  <c r="J199" i="18"/>
  <c r="F199" i="18"/>
  <c r="J198" i="18"/>
  <c r="F198" i="18"/>
  <c r="J197" i="18"/>
  <c r="F197" i="18"/>
  <c r="L197" i="18" s="1"/>
  <c r="J196" i="18"/>
  <c r="F196" i="18"/>
  <c r="L196" i="18" s="1"/>
  <c r="M196" i="18" s="1"/>
  <c r="L195" i="18"/>
  <c r="J195" i="18"/>
  <c r="F195" i="18"/>
  <c r="J194" i="18"/>
  <c r="F194" i="18"/>
  <c r="L194" i="18" s="1"/>
  <c r="J193" i="18"/>
  <c r="F193" i="18"/>
  <c r="L193" i="18" s="1"/>
  <c r="J192" i="18"/>
  <c r="M192" i="18" s="1"/>
  <c r="F192" i="18"/>
  <c r="L192" i="18" s="1"/>
  <c r="J191" i="18"/>
  <c r="F191" i="18"/>
  <c r="L191" i="18" s="1"/>
  <c r="J190" i="18"/>
  <c r="F190" i="18"/>
  <c r="L189" i="18"/>
  <c r="J189" i="18"/>
  <c r="F189" i="18"/>
  <c r="J188" i="18"/>
  <c r="F188" i="18"/>
  <c r="J187" i="18"/>
  <c r="F187" i="18"/>
  <c r="L187" i="18" s="1"/>
  <c r="J186" i="18"/>
  <c r="F186" i="18"/>
  <c r="L186" i="18" s="1"/>
  <c r="J185" i="18"/>
  <c r="F185" i="18"/>
  <c r="L184" i="18"/>
  <c r="J184" i="18"/>
  <c r="F184" i="18"/>
  <c r="J183" i="18"/>
  <c r="F183" i="18"/>
  <c r="J182" i="18"/>
  <c r="F182" i="18"/>
  <c r="J181" i="18"/>
  <c r="F181" i="18"/>
  <c r="L180" i="18"/>
  <c r="J180" i="18"/>
  <c r="F180" i="18"/>
  <c r="M179" i="18"/>
  <c r="J179" i="18"/>
  <c r="F179" i="18"/>
  <c r="L179" i="18" s="1"/>
  <c r="J178" i="18"/>
  <c r="F178" i="18"/>
  <c r="J177" i="18"/>
  <c r="F177" i="18"/>
  <c r="L176" i="18"/>
  <c r="M176" i="18" s="1"/>
  <c r="J176" i="18"/>
  <c r="F176" i="18"/>
  <c r="J175" i="18"/>
  <c r="F175" i="18"/>
  <c r="J174" i="18"/>
  <c r="F174" i="18"/>
  <c r="J173" i="18"/>
  <c r="F173" i="18"/>
  <c r="L172" i="18"/>
  <c r="M172" i="18" s="1"/>
  <c r="J172" i="18"/>
  <c r="F172" i="18"/>
  <c r="M171" i="18"/>
  <c r="J171" i="18"/>
  <c r="F171" i="18"/>
  <c r="L171" i="18" s="1"/>
  <c r="J170" i="18"/>
  <c r="F170" i="18"/>
  <c r="J169" i="18"/>
  <c r="F169" i="18"/>
  <c r="L168" i="18"/>
  <c r="M168" i="18" s="1"/>
  <c r="J168" i="18"/>
  <c r="F168" i="18"/>
  <c r="J167" i="18"/>
  <c r="F167" i="18"/>
  <c r="J166" i="18"/>
  <c r="F166" i="18"/>
  <c r="J165" i="18"/>
  <c r="F165" i="18"/>
  <c r="L164" i="18"/>
  <c r="M164" i="18" s="1"/>
  <c r="J164" i="18"/>
  <c r="F164" i="18"/>
  <c r="M163" i="18"/>
  <c r="J163" i="18"/>
  <c r="F163" i="18"/>
  <c r="L163" i="18" s="1"/>
  <c r="L162" i="18"/>
  <c r="J162" i="18"/>
  <c r="F162" i="18"/>
  <c r="J161" i="18"/>
  <c r="F161" i="18"/>
  <c r="L161" i="18" s="1"/>
  <c r="J160" i="18"/>
  <c r="F160" i="18"/>
  <c r="L160" i="18" s="1"/>
  <c r="M160" i="18" s="1"/>
  <c r="J159" i="18"/>
  <c r="F159" i="18"/>
  <c r="L158" i="18"/>
  <c r="J158" i="18"/>
  <c r="F158" i="18"/>
  <c r="J157" i="18"/>
  <c r="F157" i="18"/>
  <c r="J156" i="18"/>
  <c r="F156" i="18"/>
  <c r="L156" i="18" s="1"/>
  <c r="M156" i="18" s="1"/>
  <c r="J155" i="18"/>
  <c r="F155" i="18"/>
  <c r="L155" i="18" s="1"/>
  <c r="M155" i="18" s="1"/>
  <c r="L154" i="18"/>
  <c r="J154" i="18"/>
  <c r="F154" i="18"/>
  <c r="J153" i="18"/>
  <c r="F153" i="18"/>
  <c r="L153" i="18" s="1"/>
  <c r="J152" i="18"/>
  <c r="F152" i="18"/>
  <c r="L152" i="18" s="1"/>
  <c r="J151" i="18"/>
  <c r="M151" i="18" s="1"/>
  <c r="F151" i="18"/>
  <c r="L151" i="18" s="1"/>
  <c r="J150" i="18"/>
  <c r="F150" i="18"/>
  <c r="L150" i="18" s="1"/>
  <c r="J149" i="18"/>
  <c r="F149" i="18"/>
  <c r="L148" i="18"/>
  <c r="J148" i="18"/>
  <c r="F148" i="18"/>
  <c r="J147" i="18"/>
  <c r="F147" i="18"/>
  <c r="L146" i="18"/>
  <c r="J146" i="18"/>
  <c r="F146" i="18"/>
  <c r="J145" i="18"/>
  <c r="F145" i="18"/>
  <c r="J144" i="18"/>
  <c r="F144" i="18"/>
  <c r="L144" i="18" s="1"/>
  <c r="M144" i="18" s="1"/>
  <c r="J143" i="18"/>
  <c r="F143" i="18"/>
  <c r="L143" i="18" s="1"/>
  <c r="M143" i="18" s="1"/>
  <c r="L142" i="18"/>
  <c r="J142" i="18"/>
  <c r="F142" i="18"/>
  <c r="J141" i="18"/>
  <c r="F141" i="18"/>
  <c r="L141" i="18" s="1"/>
  <c r="J140" i="18"/>
  <c r="F140" i="18"/>
  <c r="L140" i="18" s="1"/>
  <c r="M140" i="18" s="1"/>
  <c r="J139" i="18"/>
  <c r="M139" i="18" s="1"/>
  <c r="F139" i="18"/>
  <c r="L139" i="18" s="1"/>
  <c r="J138" i="18"/>
  <c r="F138" i="18"/>
  <c r="L138" i="18" s="1"/>
  <c r="J137" i="18"/>
  <c r="M137" i="18" s="1"/>
  <c r="F137" i="18"/>
  <c r="L137" i="18" s="1"/>
  <c r="J136" i="18"/>
  <c r="M136" i="18" s="1"/>
  <c r="F136" i="18"/>
  <c r="L136" i="18" s="1"/>
  <c r="J135" i="18"/>
  <c r="F135" i="18"/>
  <c r="J134" i="18"/>
  <c r="F134" i="18"/>
  <c r="J133" i="18"/>
  <c r="F133" i="18"/>
  <c r="L133" i="18" s="1"/>
  <c r="M133" i="18" s="1"/>
  <c r="J132" i="18"/>
  <c r="F132" i="18"/>
  <c r="L132" i="18" s="1"/>
  <c r="M132" i="18" s="1"/>
  <c r="J131" i="18"/>
  <c r="F131" i="18"/>
  <c r="L131" i="18" s="1"/>
  <c r="J130" i="18"/>
  <c r="F130" i="18"/>
  <c r="L129" i="18"/>
  <c r="J129" i="18"/>
  <c r="F129" i="18"/>
  <c r="J128" i="18"/>
  <c r="F128" i="18"/>
  <c r="J127" i="18"/>
  <c r="F127" i="18"/>
  <c r="J126" i="18"/>
  <c r="F126" i="18"/>
  <c r="J125" i="18"/>
  <c r="F125" i="18"/>
  <c r="L125" i="18" s="1"/>
  <c r="M125" i="18" s="1"/>
  <c r="J124" i="18"/>
  <c r="F124" i="18"/>
  <c r="J123" i="18"/>
  <c r="F123" i="18"/>
  <c r="J122" i="18"/>
  <c r="F122" i="18"/>
  <c r="L121" i="18"/>
  <c r="J121" i="18"/>
  <c r="F121" i="18"/>
  <c r="J120" i="18"/>
  <c r="F120" i="18"/>
  <c r="L120" i="18" s="1"/>
  <c r="M120" i="18" s="1"/>
  <c r="J119" i="18"/>
  <c r="F119" i="18"/>
  <c r="J118" i="18"/>
  <c r="F118" i="18"/>
  <c r="J117" i="18"/>
  <c r="F117" i="18"/>
  <c r="L117" i="18" s="1"/>
  <c r="M117" i="18" s="1"/>
  <c r="J116" i="18"/>
  <c r="F116" i="18"/>
  <c r="L116" i="18" s="1"/>
  <c r="M116" i="18" s="1"/>
  <c r="J115" i="18"/>
  <c r="F115" i="18"/>
  <c r="L115" i="18" s="1"/>
  <c r="J114" i="18"/>
  <c r="F114" i="18"/>
  <c r="L113" i="18"/>
  <c r="J113" i="18"/>
  <c r="F113" i="18"/>
  <c r="J112" i="18"/>
  <c r="F112" i="18"/>
  <c r="J111" i="18"/>
  <c r="F111" i="18"/>
  <c r="J110" i="18"/>
  <c r="F110" i="18"/>
  <c r="J109" i="18"/>
  <c r="F109" i="18"/>
  <c r="L109" i="18" s="1"/>
  <c r="M109" i="18" s="1"/>
  <c r="J108" i="18"/>
  <c r="F108" i="18"/>
  <c r="J107" i="18"/>
  <c r="F107" i="18"/>
  <c r="J106" i="18"/>
  <c r="F106" i="18"/>
  <c r="L105" i="18"/>
  <c r="J105" i="18"/>
  <c r="F105" i="18"/>
  <c r="J104" i="18"/>
  <c r="F104" i="18"/>
  <c r="L104" i="18" s="1"/>
  <c r="M104" i="18" s="1"/>
  <c r="J103" i="18"/>
  <c r="F103" i="18"/>
  <c r="J102" i="18"/>
  <c r="F102" i="18"/>
  <c r="J101" i="18"/>
  <c r="F101" i="18"/>
  <c r="L101" i="18" s="1"/>
  <c r="M101" i="18" s="1"/>
  <c r="J100" i="18"/>
  <c r="F100" i="18"/>
  <c r="L100" i="18" s="1"/>
  <c r="M100" i="18" s="1"/>
  <c r="J99" i="18"/>
  <c r="F99" i="18"/>
  <c r="L99" i="18" s="1"/>
  <c r="J98" i="18"/>
  <c r="F98" i="18"/>
  <c r="L97" i="18"/>
  <c r="J97" i="18"/>
  <c r="F97" i="18"/>
  <c r="J96" i="18"/>
  <c r="F96" i="18"/>
  <c r="J95" i="18"/>
  <c r="F95" i="18"/>
  <c r="J94" i="18"/>
  <c r="F94" i="18"/>
  <c r="J93" i="18"/>
  <c r="F93" i="18"/>
  <c r="L93" i="18" s="1"/>
  <c r="M93" i="18" s="1"/>
  <c r="J92" i="18"/>
  <c r="F92" i="18"/>
  <c r="J91" i="18"/>
  <c r="F91" i="18"/>
  <c r="J90" i="18"/>
  <c r="F90" i="18"/>
  <c r="L89" i="18"/>
  <c r="J89" i="18"/>
  <c r="F89" i="18"/>
  <c r="J88" i="18"/>
  <c r="F88" i="18"/>
  <c r="L88" i="18" s="1"/>
  <c r="M88" i="18" s="1"/>
  <c r="J87" i="18"/>
  <c r="F87" i="18"/>
  <c r="J86" i="18"/>
  <c r="F86" i="18"/>
  <c r="J85" i="18"/>
  <c r="F85" i="18"/>
  <c r="L85" i="18" s="1"/>
  <c r="M85" i="18" s="1"/>
  <c r="J84" i="18"/>
  <c r="F84" i="18"/>
  <c r="L84" i="18" s="1"/>
  <c r="M84" i="18" s="1"/>
  <c r="J83" i="18"/>
  <c r="F83" i="18"/>
  <c r="L83" i="18" s="1"/>
  <c r="J82" i="18"/>
  <c r="F82" i="18"/>
  <c r="L81" i="18"/>
  <c r="J81" i="18"/>
  <c r="F81" i="18"/>
  <c r="J80" i="18"/>
  <c r="F80" i="18"/>
  <c r="J79" i="18"/>
  <c r="F79" i="18"/>
  <c r="J78" i="18"/>
  <c r="F78" i="18"/>
  <c r="J77" i="18"/>
  <c r="F77" i="18"/>
  <c r="L77" i="18" s="1"/>
  <c r="M77" i="18" s="1"/>
  <c r="J76" i="18"/>
  <c r="F76" i="18"/>
  <c r="J75" i="18"/>
  <c r="F75" i="18"/>
  <c r="J74" i="18"/>
  <c r="F74" i="18"/>
  <c r="L73" i="18"/>
  <c r="J73" i="18"/>
  <c r="F73" i="18"/>
  <c r="J72" i="18"/>
  <c r="F72" i="18"/>
  <c r="L72" i="18" s="1"/>
  <c r="M72" i="18" s="1"/>
  <c r="J71" i="18"/>
  <c r="F71" i="18"/>
  <c r="J70" i="18"/>
  <c r="F70" i="18"/>
  <c r="J69" i="18"/>
  <c r="F69" i="18"/>
  <c r="L69" i="18" s="1"/>
  <c r="M69" i="18" s="1"/>
  <c r="J68" i="18"/>
  <c r="F68" i="18"/>
  <c r="L68" i="18" s="1"/>
  <c r="M68" i="18" s="1"/>
  <c r="J67" i="18"/>
  <c r="F67" i="18"/>
  <c r="L67" i="18" s="1"/>
  <c r="J66" i="18"/>
  <c r="F66" i="18"/>
  <c r="L65" i="18"/>
  <c r="J65" i="18"/>
  <c r="F65" i="18"/>
  <c r="J64" i="18"/>
  <c r="F64" i="18"/>
  <c r="J63" i="18"/>
  <c r="F63" i="18"/>
  <c r="J62" i="18"/>
  <c r="F62" i="18"/>
  <c r="J61" i="18"/>
  <c r="F61" i="18"/>
  <c r="L61" i="18" s="1"/>
  <c r="M61" i="18" s="1"/>
  <c r="J60" i="18"/>
  <c r="F60" i="18"/>
  <c r="J59" i="18"/>
  <c r="F59" i="18"/>
  <c r="J58" i="18"/>
  <c r="F58" i="18"/>
  <c r="L57" i="18"/>
  <c r="J57" i="18"/>
  <c r="F57" i="18"/>
  <c r="J56" i="18"/>
  <c r="F56" i="18"/>
  <c r="L56" i="18" s="1"/>
  <c r="M56" i="18" s="1"/>
  <c r="J55" i="18"/>
  <c r="F55" i="18"/>
  <c r="J54" i="18"/>
  <c r="F54" i="18"/>
  <c r="J53" i="18"/>
  <c r="F53" i="18"/>
  <c r="L53" i="18" s="1"/>
  <c r="M53" i="18" s="1"/>
  <c r="J52" i="18"/>
  <c r="F52" i="18"/>
  <c r="L52" i="18" s="1"/>
  <c r="M52" i="18" s="1"/>
  <c r="J51" i="18"/>
  <c r="F51" i="18"/>
  <c r="L51" i="18" s="1"/>
  <c r="J50" i="18"/>
  <c r="F50" i="18"/>
  <c r="L49" i="18"/>
  <c r="J49" i="18"/>
  <c r="F49" i="18"/>
  <c r="J48" i="18"/>
  <c r="F48" i="18"/>
  <c r="J47" i="18"/>
  <c r="F47" i="18"/>
  <c r="J46" i="18"/>
  <c r="F46" i="18"/>
  <c r="J45" i="18"/>
  <c r="F45" i="18"/>
  <c r="L45" i="18" s="1"/>
  <c r="M45" i="18" s="1"/>
  <c r="J44" i="18"/>
  <c r="F44" i="18"/>
  <c r="J43" i="18"/>
  <c r="F43" i="18"/>
  <c r="J42" i="18"/>
  <c r="F42" i="18"/>
  <c r="L41" i="18"/>
  <c r="J41" i="18"/>
  <c r="F41" i="18"/>
  <c r="J40" i="18"/>
  <c r="F40" i="18"/>
  <c r="L40" i="18" s="1"/>
  <c r="M40" i="18" s="1"/>
  <c r="J39" i="18"/>
  <c r="F39" i="18"/>
  <c r="J38" i="18"/>
  <c r="F38" i="18"/>
  <c r="J37" i="18"/>
  <c r="F37" i="18"/>
  <c r="L37" i="18" s="1"/>
  <c r="M37" i="18" s="1"/>
  <c r="J36" i="18"/>
  <c r="F36" i="18"/>
  <c r="L36" i="18" s="1"/>
  <c r="M36" i="18" s="1"/>
  <c r="J35" i="18"/>
  <c r="F35" i="18"/>
  <c r="L35" i="18" s="1"/>
  <c r="J34" i="18"/>
  <c r="F34" i="18"/>
  <c r="L33" i="18"/>
  <c r="J33" i="18"/>
  <c r="F33" i="18"/>
  <c r="J32" i="18"/>
  <c r="F32" i="18"/>
  <c r="J31" i="18"/>
  <c r="F31" i="18"/>
  <c r="J30" i="18"/>
  <c r="F30" i="18"/>
  <c r="J29" i="18"/>
  <c r="F29" i="18"/>
  <c r="L29" i="18" s="1"/>
  <c r="M29" i="18" s="1"/>
  <c r="J28" i="18"/>
  <c r="F28" i="18"/>
  <c r="J27" i="18"/>
  <c r="F27" i="18"/>
  <c r="J26" i="18"/>
  <c r="F26" i="18"/>
  <c r="L25" i="18"/>
  <c r="J25" i="18"/>
  <c r="F25" i="18"/>
  <c r="J24" i="18"/>
  <c r="F24" i="18"/>
  <c r="L24" i="18" s="1"/>
  <c r="M24" i="18" s="1"/>
  <c r="J23" i="18"/>
  <c r="F23" i="18"/>
  <c r="J22" i="18"/>
  <c r="F22" i="18"/>
  <c r="J21" i="18"/>
  <c r="F21" i="18"/>
  <c r="L21" i="18" s="1"/>
  <c r="M21" i="18" s="1"/>
  <c r="J20" i="18"/>
  <c r="F20" i="18"/>
  <c r="L20" i="18" s="1"/>
  <c r="M20" i="18" s="1"/>
  <c r="J19" i="18"/>
  <c r="F19" i="18"/>
  <c r="L19" i="18" s="1"/>
  <c r="J18" i="18"/>
  <c r="F18" i="18"/>
  <c r="L18" i="18" s="1"/>
  <c r="J17" i="18"/>
  <c r="F17" i="18"/>
  <c r="L16" i="18"/>
  <c r="M16" i="18" s="1"/>
  <c r="J16" i="18"/>
  <c r="F16" i="18"/>
  <c r="J15" i="18"/>
  <c r="F15" i="18"/>
  <c r="F14" i="18" s="1"/>
  <c r="F13" i="18" s="1"/>
  <c r="J14" i="18"/>
  <c r="J13" i="18" s="1"/>
  <c r="I14" i="18"/>
  <c r="H14" i="18"/>
  <c r="H13" i="18" s="1"/>
  <c r="E14" i="18"/>
  <c r="E13" i="18" s="1"/>
  <c r="D14" i="18"/>
  <c r="C14" i="18"/>
  <c r="C13" i="18" s="1"/>
  <c r="A14" i="18"/>
  <c r="I13" i="18"/>
  <c r="D13" i="18"/>
  <c r="F14" i="19" l="1"/>
  <c r="L237" i="18"/>
  <c r="M234" i="18"/>
  <c r="A13" i="18"/>
  <c r="L17" i="18"/>
  <c r="M25" i="18"/>
  <c r="L28" i="18"/>
  <c r="M28" i="18" s="1"/>
  <c r="M41" i="18"/>
  <c r="L44" i="18"/>
  <c r="M44" i="18" s="1"/>
  <c r="M57" i="18"/>
  <c r="L60" i="18"/>
  <c r="M60" i="18" s="1"/>
  <c r="M73" i="18"/>
  <c r="L76" i="18"/>
  <c r="M76" i="18" s="1"/>
  <c r="M89" i="18"/>
  <c r="L92" i="18"/>
  <c r="M92" i="18" s="1"/>
  <c r="M105" i="18"/>
  <c r="L108" i="18"/>
  <c r="M108" i="18" s="1"/>
  <c r="M121" i="18"/>
  <c r="L124" i="18"/>
  <c r="M124" i="18" s="1"/>
  <c r="M142" i="18"/>
  <c r="L147" i="18"/>
  <c r="M147" i="18" s="1"/>
  <c r="M154" i="18"/>
  <c r="L159" i="18"/>
  <c r="M159" i="18" s="1"/>
  <c r="M162" i="18"/>
  <c r="L167" i="18"/>
  <c r="M167" i="18" s="1"/>
  <c r="L175" i="18"/>
  <c r="M175" i="18" s="1"/>
  <c r="L177" i="18"/>
  <c r="L183" i="18"/>
  <c r="M183" i="18" s="1"/>
  <c r="M187" i="18"/>
  <c r="M195" i="18"/>
  <c r="L200" i="18"/>
  <c r="M200" i="18" s="1"/>
  <c r="M205" i="18"/>
  <c r="M214" i="18"/>
  <c r="L219" i="18"/>
  <c r="M219" i="18" s="1"/>
  <c r="L221" i="18"/>
  <c r="M224" i="18"/>
  <c r="M240" i="18"/>
  <c r="M244" i="18"/>
  <c r="M248" i="18"/>
  <c r="M252" i="18"/>
  <c r="M256" i="18"/>
  <c r="M260" i="18"/>
  <c r="M264" i="18"/>
  <c r="M268" i="18"/>
  <c r="M197" i="18"/>
  <c r="M216" i="18"/>
  <c r="M18" i="18"/>
  <c r="M35" i="18"/>
  <c r="L43" i="18"/>
  <c r="M43" i="18" s="1"/>
  <c r="M51" i="18"/>
  <c r="L59" i="18"/>
  <c r="L64" i="18"/>
  <c r="M64" i="18" s="1"/>
  <c r="M67" i="18"/>
  <c r="L75" i="18"/>
  <c r="L80" i="18"/>
  <c r="M80" i="18" s="1"/>
  <c r="M83" i="18"/>
  <c r="L91" i="18"/>
  <c r="M91" i="18" s="1"/>
  <c r="L96" i="18"/>
  <c r="M96" i="18" s="1"/>
  <c r="M99" i="18"/>
  <c r="L107" i="18"/>
  <c r="M107" i="18" s="1"/>
  <c r="L112" i="18"/>
  <c r="M112" i="18" s="1"/>
  <c r="M115" i="18"/>
  <c r="L123" i="18"/>
  <c r="L128" i="18"/>
  <c r="M128" i="18" s="1"/>
  <c r="M131" i="18"/>
  <c r="M138" i="18"/>
  <c r="M150" i="18"/>
  <c r="L157" i="18"/>
  <c r="M157" i="18" s="1"/>
  <c r="L182" i="18"/>
  <c r="M182" i="18" s="1"/>
  <c r="L188" i="18"/>
  <c r="M188" i="18" s="1"/>
  <c r="M191" i="18"/>
  <c r="M203" i="18"/>
  <c r="L208" i="18"/>
  <c r="M208" i="18" s="1"/>
  <c r="L210" i="18"/>
  <c r="M222" i="18"/>
  <c r="L227" i="18"/>
  <c r="M227" i="18" s="1"/>
  <c r="M229" i="18"/>
  <c r="M59" i="18"/>
  <c r="M75" i="18"/>
  <c r="M123" i="18"/>
  <c r="M207" i="18"/>
  <c r="L15" i="18"/>
  <c r="M19" i="18"/>
  <c r="L27" i="18"/>
  <c r="M27" i="18" s="1"/>
  <c r="L32" i="18"/>
  <c r="M32" i="18" s="1"/>
  <c r="L48" i="18"/>
  <c r="M48" i="18" s="1"/>
  <c r="M33" i="18"/>
  <c r="M49" i="18"/>
  <c r="M65" i="18"/>
  <c r="M81" i="18"/>
  <c r="M97" i="18"/>
  <c r="M113" i="18"/>
  <c r="M129" i="18"/>
  <c r="M146" i="18"/>
  <c r="M148" i="18"/>
  <c r="M158" i="18"/>
  <c r="L185" i="18"/>
  <c r="M185" i="18" s="1"/>
  <c r="M189" i="18"/>
  <c r="M199" i="18"/>
  <c r="M218" i="18"/>
  <c r="L228" i="18"/>
  <c r="M228" i="18" s="1"/>
  <c r="L236" i="18"/>
  <c r="M236" i="18" s="1"/>
  <c r="M238" i="18"/>
  <c r="M242" i="18"/>
  <c r="M246" i="18"/>
  <c r="M250" i="18"/>
  <c r="M254" i="18"/>
  <c r="M258" i="18"/>
  <c r="M262" i="18"/>
  <c r="M266" i="18"/>
  <c r="G276" i="19"/>
  <c r="G13" i="19" s="1"/>
  <c r="E13" i="19"/>
  <c r="F13" i="19"/>
  <c r="H14" i="19"/>
  <c r="H276" i="19"/>
  <c r="I276" i="19" s="1"/>
  <c r="M31" i="18"/>
  <c r="M15" i="18"/>
  <c r="M17" i="18"/>
  <c r="L23" i="18"/>
  <c r="M23" i="18" s="1"/>
  <c r="L31" i="18"/>
  <c r="L39" i="18"/>
  <c r="M39" i="18" s="1"/>
  <c r="L47" i="18"/>
  <c r="M47" i="18" s="1"/>
  <c r="L55" i="18"/>
  <c r="M55" i="18" s="1"/>
  <c r="L63" i="18"/>
  <c r="M63" i="18" s="1"/>
  <c r="L71" i="18"/>
  <c r="M71" i="18" s="1"/>
  <c r="L79" i="18"/>
  <c r="M79" i="18" s="1"/>
  <c r="M82" i="18"/>
  <c r="L87" i="18"/>
  <c r="M87" i="18" s="1"/>
  <c r="L95" i="18"/>
  <c r="M95" i="18" s="1"/>
  <c r="L103" i="18"/>
  <c r="M103" i="18" s="1"/>
  <c r="L111" i="18"/>
  <c r="M111" i="18" s="1"/>
  <c r="M114" i="18"/>
  <c r="L119" i="18"/>
  <c r="M119" i="18" s="1"/>
  <c r="L127" i="18"/>
  <c r="M127" i="18" s="1"/>
  <c r="L135" i="18"/>
  <c r="M135" i="18" s="1"/>
  <c r="M198" i="18"/>
  <c r="L26" i="18"/>
  <c r="M26" i="18" s="1"/>
  <c r="L34" i="18"/>
  <c r="M34" i="18" s="1"/>
  <c r="L42" i="18"/>
  <c r="M42" i="18" s="1"/>
  <c r="L50" i="18"/>
  <c r="M50" i="18" s="1"/>
  <c r="L58" i="18"/>
  <c r="M58" i="18" s="1"/>
  <c r="L66" i="18"/>
  <c r="M66" i="18" s="1"/>
  <c r="L74" i="18"/>
  <c r="M74" i="18" s="1"/>
  <c r="L82" i="18"/>
  <c r="L90" i="18"/>
  <c r="M90" i="18" s="1"/>
  <c r="L98" i="18"/>
  <c r="M98" i="18" s="1"/>
  <c r="L106" i="18"/>
  <c r="M106" i="18" s="1"/>
  <c r="L114" i="18"/>
  <c r="L122" i="18"/>
  <c r="M122" i="18" s="1"/>
  <c r="L130" i="18"/>
  <c r="M130" i="18" s="1"/>
  <c r="L145" i="18"/>
  <c r="M145" i="18" s="1"/>
  <c r="M152" i="18"/>
  <c r="M153" i="18"/>
  <c r="L165" i="18"/>
  <c r="M165" i="18"/>
  <c r="L173" i="18"/>
  <c r="M173" i="18" s="1"/>
  <c r="M180" i="18"/>
  <c r="L181" i="18"/>
  <c r="M181" i="18" s="1"/>
  <c r="L190" i="18"/>
  <c r="M190" i="18" s="1"/>
  <c r="M206" i="18"/>
  <c r="M225" i="18"/>
  <c r="M86" i="18"/>
  <c r="M161" i="18"/>
  <c r="M186" i="18"/>
  <c r="L198" i="18"/>
  <c r="L217" i="18"/>
  <c r="M217" i="18" s="1"/>
  <c r="M230" i="18"/>
  <c r="L22" i="18"/>
  <c r="L30" i="18"/>
  <c r="M30" i="18" s="1"/>
  <c r="L38" i="18"/>
  <c r="M38" i="18" s="1"/>
  <c r="L46" i="18"/>
  <c r="M46" i="18" s="1"/>
  <c r="L54" i="18"/>
  <c r="M54" i="18" s="1"/>
  <c r="L62" i="18"/>
  <c r="M62" i="18" s="1"/>
  <c r="L70" i="18"/>
  <c r="M70" i="18" s="1"/>
  <c r="L78" i="18"/>
  <c r="M78" i="18" s="1"/>
  <c r="L86" i="18"/>
  <c r="L94" i="18"/>
  <c r="M94" i="18" s="1"/>
  <c r="L102" i="18"/>
  <c r="M102" i="18" s="1"/>
  <c r="L110" i="18"/>
  <c r="M110" i="18" s="1"/>
  <c r="L118" i="18"/>
  <c r="M118" i="18" s="1"/>
  <c r="L126" i="18"/>
  <c r="M126" i="18" s="1"/>
  <c r="L134" i="18"/>
  <c r="M134" i="18" s="1"/>
  <c r="M141" i="18"/>
  <c r="L149" i="18"/>
  <c r="M149" i="18" s="1"/>
  <c r="L169" i="18"/>
  <c r="M169" i="18"/>
  <c r="M177" i="18"/>
  <c r="M184" i="18"/>
  <c r="M193" i="18"/>
  <c r="M194" i="18"/>
  <c r="L202" i="18"/>
  <c r="M209" i="18"/>
  <c r="M210" i="18"/>
  <c r="L212" i="18"/>
  <c r="M212" i="18"/>
  <c r="M220" i="18"/>
  <c r="M221" i="18"/>
  <c r="M233" i="18"/>
  <c r="M241" i="18"/>
  <c r="M245" i="18"/>
  <c r="M249" i="18"/>
  <c r="M253" i="18"/>
  <c r="M257" i="18"/>
  <c r="M261" i="18"/>
  <c r="M265" i="18"/>
  <c r="M201" i="18"/>
  <c r="M202" i="18"/>
  <c r="L211" i="18"/>
  <c r="M211" i="18" s="1"/>
  <c r="L213" i="18"/>
  <c r="M213" i="18"/>
  <c r="M235" i="18"/>
  <c r="M239" i="18"/>
  <c r="M243" i="18"/>
  <c r="M247" i="18"/>
  <c r="M251" i="18"/>
  <c r="M255" i="18"/>
  <c r="M259" i="18"/>
  <c r="M263" i="18"/>
  <c r="M267" i="18"/>
  <c r="L166" i="18"/>
  <c r="M166" i="18" s="1"/>
  <c r="L170" i="18"/>
  <c r="M170" i="18" s="1"/>
  <c r="L174" i="18"/>
  <c r="M174" i="18" s="1"/>
  <c r="L178" i="18"/>
  <c r="M178" i="18" s="1"/>
  <c r="L14" i="18" l="1"/>
  <c r="L13" i="18" s="1"/>
  <c r="M237" i="18"/>
  <c r="I14" i="19"/>
  <c r="H13" i="19"/>
  <c r="I13" i="19" s="1"/>
  <c r="M22" i="18"/>
  <c r="M14" i="18" s="1"/>
  <c r="M13" i="18" l="1"/>
  <c r="L15" i="16"/>
  <c r="K15" i="16"/>
  <c r="J15" i="16"/>
  <c r="I15" i="16"/>
  <c r="G15" i="16"/>
  <c r="M15" i="16" s="1"/>
  <c r="F15" i="16"/>
  <c r="E15" i="16"/>
  <c r="D15" i="16"/>
  <c r="T278" i="15" l="1"/>
  <c r="S278" i="15"/>
  <c r="Q278" i="15"/>
  <c r="P278" i="15"/>
  <c r="N278" i="15"/>
  <c r="H278" i="15"/>
  <c r="T277" i="15"/>
  <c r="S277" i="15"/>
  <c r="Q277" i="15"/>
  <c r="P277" i="15"/>
  <c r="N277" i="15"/>
  <c r="H277" i="15"/>
  <c r="O277" i="15" s="1"/>
  <c r="T276" i="15"/>
  <c r="S276" i="15"/>
  <c r="Q276" i="15"/>
  <c r="P276" i="15"/>
  <c r="N276" i="15"/>
  <c r="H276" i="15"/>
  <c r="T275" i="15"/>
  <c r="S275" i="15"/>
  <c r="Q275" i="15"/>
  <c r="P275" i="15"/>
  <c r="N275" i="15"/>
  <c r="H275" i="15"/>
  <c r="T274" i="15"/>
  <c r="S274" i="15"/>
  <c r="Q274" i="15"/>
  <c r="P274" i="15"/>
  <c r="N274" i="15"/>
  <c r="H274" i="15"/>
  <c r="T273" i="15"/>
  <c r="S273" i="15"/>
  <c r="Q273" i="15"/>
  <c r="P273" i="15"/>
  <c r="N273" i="15"/>
  <c r="H273" i="15"/>
  <c r="T272" i="15"/>
  <c r="S272" i="15"/>
  <c r="Q272" i="15"/>
  <c r="P272" i="15"/>
  <c r="N272" i="15"/>
  <c r="H272" i="15"/>
  <c r="T271" i="15"/>
  <c r="S271" i="15"/>
  <c r="Q271" i="15"/>
  <c r="P271" i="15"/>
  <c r="N271" i="15"/>
  <c r="H271" i="15"/>
  <c r="T270" i="15"/>
  <c r="S270" i="15"/>
  <c r="Q270" i="15"/>
  <c r="R270" i="15" s="1"/>
  <c r="P270" i="15"/>
  <c r="N270" i="15"/>
  <c r="H270" i="15"/>
  <c r="T269" i="15"/>
  <c r="S269" i="15"/>
  <c r="Q269" i="15"/>
  <c r="P269" i="15"/>
  <c r="R269" i="15" s="1"/>
  <c r="N269" i="15"/>
  <c r="H269" i="15"/>
  <c r="T268" i="15"/>
  <c r="S268" i="15"/>
  <c r="U268" i="15" s="1"/>
  <c r="Q268" i="15"/>
  <c r="P268" i="15"/>
  <c r="N268" i="15"/>
  <c r="H268" i="15"/>
  <c r="O268" i="15" s="1"/>
  <c r="T267" i="15"/>
  <c r="S267" i="15"/>
  <c r="Q267" i="15"/>
  <c r="P267" i="15"/>
  <c r="N267" i="15"/>
  <c r="H267" i="15"/>
  <c r="T266" i="15"/>
  <c r="S266" i="15"/>
  <c r="Q266" i="15"/>
  <c r="P266" i="15"/>
  <c r="N266" i="15"/>
  <c r="H266" i="15"/>
  <c r="T265" i="15"/>
  <c r="S265" i="15"/>
  <c r="Q265" i="15"/>
  <c r="P265" i="15"/>
  <c r="N265" i="15"/>
  <c r="H265" i="15"/>
  <c r="T264" i="15"/>
  <c r="S264" i="15"/>
  <c r="Q264" i="15"/>
  <c r="P264" i="15"/>
  <c r="N264" i="15"/>
  <c r="H264" i="15"/>
  <c r="O264" i="15" s="1"/>
  <c r="T263" i="15"/>
  <c r="S263" i="15"/>
  <c r="Q263" i="15"/>
  <c r="P263" i="15"/>
  <c r="N263" i="15"/>
  <c r="H263" i="15"/>
  <c r="T262" i="15"/>
  <c r="S262" i="15"/>
  <c r="Q262" i="15"/>
  <c r="P262" i="15"/>
  <c r="N262" i="15"/>
  <c r="H262" i="15"/>
  <c r="T261" i="15"/>
  <c r="S261" i="15"/>
  <c r="Q261" i="15"/>
  <c r="P261" i="15"/>
  <c r="N261" i="15"/>
  <c r="H261" i="15"/>
  <c r="T260" i="15"/>
  <c r="S260" i="15"/>
  <c r="Q260" i="15"/>
  <c r="P260" i="15"/>
  <c r="N260" i="15"/>
  <c r="H260" i="15"/>
  <c r="O260" i="15" s="1"/>
  <c r="T259" i="15"/>
  <c r="S259" i="15"/>
  <c r="Q259" i="15"/>
  <c r="P259" i="15"/>
  <c r="N259" i="15"/>
  <c r="H259" i="15"/>
  <c r="T258" i="15"/>
  <c r="S258" i="15"/>
  <c r="U258" i="15" s="1"/>
  <c r="Q258" i="15"/>
  <c r="P258" i="15"/>
  <c r="N258" i="15"/>
  <c r="H258" i="15"/>
  <c r="T257" i="15"/>
  <c r="S257" i="15"/>
  <c r="Q257" i="15"/>
  <c r="P257" i="15"/>
  <c r="N257" i="15"/>
  <c r="O257" i="15" s="1"/>
  <c r="H257" i="15"/>
  <c r="T256" i="15"/>
  <c r="S256" i="15"/>
  <c r="Q256" i="15"/>
  <c r="P256" i="15"/>
  <c r="N256" i="15"/>
  <c r="H256" i="15"/>
  <c r="T255" i="15"/>
  <c r="S255" i="15"/>
  <c r="Q255" i="15"/>
  <c r="P255" i="15"/>
  <c r="N255" i="15"/>
  <c r="H255" i="15"/>
  <c r="T254" i="15"/>
  <c r="S254" i="15"/>
  <c r="Q254" i="15"/>
  <c r="P254" i="15"/>
  <c r="N254" i="15"/>
  <c r="H254" i="15"/>
  <c r="T253" i="15"/>
  <c r="S253" i="15"/>
  <c r="Q253" i="15"/>
  <c r="P253" i="15"/>
  <c r="N253" i="15"/>
  <c r="O253" i="15" s="1"/>
  <c r="H253" i="15"/>
  <c r="T252" i="15"/>
  <c r="S252" i="15"/>
  <c r="Q252" i="15"/>
  <c r="P252" i="15"/>
  <c r="N252" i="15"/>
  <c r="H252" i="15"/>
  <c r="T251" i="15"/>
  <c r="S251" i="15"/>
  <c r="Q251" i="15"/>
  <c r="P251" i="15"/>
  <c r="N251" i="15"/>
  <c r="H251" i="15"/>
  <c r="T250" i="15"/>
  <c r="S250" i="15"/>
  <c r="Q250" i="15"/>
  <c r="P250" i="15"/>
  <c r="N250" i="15"/>
  <c r="H250" i="15"/>
  <c r="T249" i="15"/>
  <c r="S249" i="15"/>
  <c r="Q249" i="15"/>
  <c r="P249" i="15"/>
  <c r="N249" i="15"/>
  <c r="H249" i="15"/>
  <c r="T248" i="15"/>
  <c r="S248" i="15"/>
  <c r="Q248" i="15"/>
  <c r="P248" i="15"/>
  <c r="N248" i="15"/>
  <c r="H248" i="15"/>
  <c r="O248" i="15" s="1"/>
  <c r="T247" i="15"/>
  <c r="S247" i="15"/>
  <c r="Q247" i="15"/>
  <c r="P247" i="15"/>
  <c r="N247" i="15"/>
  <c r="H247" i="15"/>
  <c r="T246" i="15"/>
  <c r="S246" i="15"/>
  <c r="Q246" i="15"/>
  <c r="P246" i="15"/>
  <c r="N246" i="15"/>
  <c r="H246" i="15"/>
  <c r="T245" i="15"/>
  <c r="S245" i="15"/>
  <c r="Q245" i="15"/>
  <c r="P245" i="15"/>
  <c r="R245" i="15" s="1"/>
  <c r="N245" i="15"/>
  <c r="O245" i="15" s="1"/>
  <c r="H245" i="15"/>
  <c r="T244" i="15"/>
  <c r="S244" i="15"/>
  <c r="Q244" i="15"/>
  <c r="P244" i="15"/>
  <c r="N244" i="15"/>
  <c r="H244" i="15"/>
  <c r="T243" i="15"/>
  <c r="S243" i="15"/>
  <c r="Q243" i="15"/>
  <c r="P243" i="15"/>
  <c r="N243" i="15"/>
  <c r="H243" i="15"/>
  <c r="T242" i="15"/>
  <c r="S242" i="15"/>
  <c r="Q242" i="15"/>
  <c r="R242" i="15" s="1"/>
  <c r="P242" i="15"/>
  <c r="N242" i="15"/>
  <c r="H242" i="15"/>
  <c r="T241" i="15"/>
  <c r="S241" i="15"/>
  <c r="Q241" i="15"/>
  <c r="P241" i="15"/>
  <c r="N241" i="15"/>
  <c r="H241" i="15"/>
  <c r="T240" i="15"/>
  <c r="S240" i="15"/>
  <c r="Q240" i="15"/>
  <c r="P240" i="15"/>
  <c r="N240" i="15"/>
  <c r="H240" i="15"/>
  <c r="T239" i="15"/>
  <c r="S239" i="15"/>
  <c r="Q239" i="15"/>
  <c r="P239" i="15"/>
  <c r="N239" i="15"/>
  <c r="H239" i="15"/>
  <c r="T238" i="15"/>
  <c r="S238" i="15"/>
  <c r="Q238" i="15"/>
  <c r="P238" i="15"/>
  <c r="N238" i="15"/>
  <c r="H238" i="15"/>
  <c r="T237" i="15"/>
  <c r="S237" i="15"/>
  <c r="Q237" i="15"/>
  <c r="P237" i="15"/>
  <c r="N237" i="15"/>
  <c r="H237" i="15"/>
  <c r="T236" i="15"/>
  <c r="S236" i="15"/>
  <c r="Q236" i="15"/>
  <c r="P236" i="15"/>
  <c r="N236" i="15"/>
  <c r="H236" i="15"/>
  <c r="T235" i="15"/>
  <c r="S235" i="15"/>
  <c r="Q235" i="15"/>
  <c r="P235" i="15"/>
  <c r="N235" i="15"/>
  <c r="H235" i="15"/>
  <c r="T234" i="15"/>
  <c r="S234" i="15"/>
  <c r="Q234" i="15"/>
  <c r="P234" i="15"/>
  <c r="N234" i="15"/>
  <c r="H234" i="15"/>
  <c r="T233" i="15"/>
  <c r="S233" i="15"/>
  <c r="Q233" i="15"/>
  <c r="P233" i="15"/>
  <c r="N233" i="15"/>
  <c r="H233" i="15"/>
  <c r="T232" i="15"/>
  <c r="S232" i="15"/>
  <c r="Q232" i="15"/>
  <c r="P232" i="15"/>
  <c r="N232" i="15"/>
  <c r="H232" i="15"/>
  <c r="T231" i="15"/>
  <c r="S231" i="15"/>
  <c r="Q231" i="15"/>
  <c r="P231" i="15"/>
  <c r="N231" i="15"/>
  <c r="H231" i="15"/>
  <c r="T230" i="15"/>
  <c r="S230" i="15"/>
  <c r="Q230" i="15"/>
  <c r="P230" i="15"/>
  <c r="N230" i="15"/>
  <c r="H230" i="15"/>
  <c r="T229" i="15"/>
  <c r="S229" i="15"/>
  <c r="Q229" i="15"/>
  <c r="P229" i="15"/>
  <c r="N229" i="15"/>
  <c r="H229" i="15"/>
  <c r="T228" i="15"/>
  <c r="S228" i="15"/>
  <c r="Q228" i="15"/>
  <c r="P228" i="15"/>
  <c r="N228" i="15"/>
  <c r="H228" i="15"/>
  <c r="T227" i="15"/>
  <c r="S227" i="15"/>
  <c r="Q227" i="15"/>
  <c r="P227" i="15"/>
  <c r="N227" i="15"/>
  <c r="H227" i="15"/>
  <c r="T226" i="15"/>
  <c r="S226" i="15"/>
  <c r="Q226" i="15"/>
  <c r="P226" i="15"/>
  <c r="N226" i="15"/>
  <c r="H226" i="15"/>
  <c r="O226" i="15" s="1"/>
  <c r="T225" i="15"/>
  <c r="S225" i="15"/>
  <c r="Q225" i="15"/>
  <c r="P225" i="15"/>
  <c r="N225" i="15"/>
  <c r="H225" i="15"/>
  <c r="T224" i="15"/>
  <c r="S224" i="15"/>
  <c r="Q224" i="15"/>
  <c r="P224" i="15"/>
  <c r="N224" i="15"/>
  <c r="H224" i="15"/>
  <c r="O224" i="15" s="1"/>
  <c r="T223" i="15"/>
  <c r="S223" i="15"/>
  <c r="Q223" i="15"/>
  <c r="P223" i="15"/>
  <c r="N223" i="15"/>
  <c r="H223" i="15"/>
  <c r="T222" i="15"/>
  <c r="S222" i="15"/>
  <c r="Q222" i="15"/>
  <c r="P222" i="15"/>
  <c r="N222" i="15"/>
  <c r="H222" i="15"/>
  <c r="T221" i="15"/>
  <c r="S221" i="15"/>
  <c r="Q221" i="15"/>
  <c r="P221" i="15"/>
  <c r="N221" i="15"/>
  <c r="H221" i="15"/>
  <c r="T220" i="15"/>
  <c r="S220" i="15"/>
  <c r="Q220" i="15"/>
  <c r="P220" i="15"/>
  <c r="N220" i="15"/>
  <c r="H220" i="15"/>
  <c r="T219" i="15"/>
  <c r="S219" i="15"/>
  <c r="Q219" i="15"/>
  <c r="P219" i="15"/>
  <c r="N219" i="15"/>
  <c r="H219" i="15"/>
  <c r="T218" i="15"/>
  <c r="S218" i="15"/>
  <c r="Q218" i="15"/>
  <c r="P218" i="15"/>
  <c r="N218" i="15"/>
  <c r="H218" i="15"/>
  <c r="T217" i="15"/>
  <c r="S217" i="15"/>
  <c r="Q217" i="15"/>
  <c r="P217" i="15"/>
  <c r="N217" i="15"/>
  <c r="H217" i="15"/>
  <c r="T216" i="15"/>
  <c r="S216" i="15"/>
  <c r="Q216" i="15"/>
  <c r="P216" i="15"/>
  <c r="N216" i="15"/>
  <c r="H216" i="15"/>
  <c r="T215" i="15"/>
  <c r="S215" i="15"/>
  <c r="Q215" i="15"/>
  <c r="P215" i="15"/>
  <c r="N215" i="15"/>
  <c r="H215" i="15"/>
  <c r="T214" i="15"/>
  <c r="S214" i="15"/>
  <c r="Q214" i="15"/>
  <c r="P214" i="15"/>
  <c r="N214" i="15"/>
  <c r="H214" i="15"/>
  <c r="T213" i="15"/>
  <c r="S213" i="15"/>
  <c r="Q213" i="15"/>
  <c r="P213" i="15"/>
  <c r="N213" i="15"/>
  <c r="H213" i="15"/>
  <c r="T212" i="15"/>
  <c r="S212" i="15"/>
  <c r="Q212" i="15"/>
  <c r="P212" i="15"/>
  <c r="N212" i="15"/>
  <c r="H212" i="15"/>
  <c r="T211" i="15"/>
  <c r="S211" i="15"/>
  <c r="Q211" i="15"/>
  <c r="P211" i="15"/>
  <c r="N211" i="15"/>
  <c r="H211" i="15"/>
  <c r="T210" i="15"/>
  <c r="S210" i="15"/>
  <c r="Q210" i="15"/>
  <c r="P210" i="15"/>
  <c r="N210" i="15"/>
  <c r="H210" i="15"/>
  <c r="T209" i="15"/>
  <c r="S209" i="15"/>
  <c r="Q209" i="15"/>
  <c r="P209" i="15"/>
  <c r="N209" i="15"/>
  <c r="H209" i="15"/>
  <c r="T208" i="15"/>
  <c r="S208" i="15"/>
  <c r="Q208" i="15"/>
  <c r="P208" i="15"/>
  <c r="N208" i="15"/>
  <c r="H208" i="15"/>
  <c r="T207" i="15"/>
  <c r="S207" i="15"/>
  <c r="Q207" i="15"/>
  <c r="P207" i="15"/>
  <c r="N207" i="15"/>
  <c r="H207" i="15"/>
  <c r="T206" i="15"/>
  <c r="S206" i="15"/>
  <c r="Q206" i="15"/>
  <c r="P206" i="15"/>
  <c r="N206" i="15"/>
  <c r="H206" i="15"/>
  <c r="T205" i="15"/>
  <c r="S205" i="15"/>
  <c r="Q205" i="15"/>
  <c r="P205" i="15"/>
  <c r="N205" i="15"/>
  <c r="H205" i="15"/>
  <c r="T204" i="15"/>
  <c r="S204" i="15"/>
  <c r="U204" i="15" s="1"/>
  <c r="Q204" i="15"/>
  <c r="P204" i="15"/>
  <c r="N204" i="15"/>
  <c r="H204" i="15"/>
  <c r="O204" i="15" s="1"/>
  <c r="T203" i="15"/>
  <c r="S203" i="15"/>
  <c r="Q203" i="15"/>
  <c r="P203" i="15"/>
  <c r="N203" i="15"/>
  <c r="H203" i="15"/>
  <c r="T202" i="15"/>
  <c r="S202" i="15"/>
  <c r="Q202" i="15"/>
  <c r="P202" i="15"/>
  <c r="N202" i="15"/>
  <c r="H202" i="15"/>
  <c r="T201" i="15"/>
  <c r="S201" i="15"/>
  <c r="Q201" i="15"/>
  <c r="P201" i="15"/>
  <c r="N201" i="15"/>
  <c r="H201" i="15"/>
  <c r="T200" i="15"/>
  <c r="S200" i="15"/>
  <c r="Q200" i="15"/>
  <c r="P200" i="15"/>
  <c r="N200" i="15"/>
  <c r="H200" i="15"/>
  <c r="O200" i="15" s="1"/>
  <c r="T199" i="15"/>
  <c r="S199" i="15"/>
  <c r="Q199" i="15"/>
  <c r="P199" i="15"/>
  <c r="N199" i="15"/>
  <c r="H199" i="15"/>
  <c r="T198" i="15"/>
  <c r="S198" i="15"/>
  <c r="Q198" i="15"/>
  <c r="P198" i="15"/>
  <c r="N198" i="15"/>
  <c r="H198" i="15"/>
  <c r="T197" i="15"/>
  <c r="S197" i="15"/>
  <c r="Q197" i="15"/>
  <c r="P197" i="15"/>
  <c r="N197" i="15"/>
  <c r="H197" i="15"/>
  <c r="T196" i="15"/>
  <c r="S196" i="15"/>
  <c r="U196" i="15" s="1"/>
  <c r="Q196" i="15"/>
  <c r="P196" i="15"/>
  <c r="N196" i="15"/>
  <c r="H196" i="15"/>
  <c r="O196" i="15" s="1"/>
  <c r="T195" i="15"/>
  <c r="S195" i="15"/>
  <c r="Q195" i="15"/>
  <c r="P195" i="15"/>
  <c r="N195" i="15"/>
  <c r="H195" i="15"/>
  <c r="T194" i="15"/>
  <c r="S194" i="15"/>
  <c r="Q194" i="15"/>
  <c r="P194" i="15"/>
  <c r="N194" i="15"/>
  <c r="H194" i="15"/>
  <c r="O194" i="15" s="1"/>
  <c r="T193" i="15"/>
  <c r="S193" i="15"/>
  <c r="Q193" i="15"/>
  <c r="P193" i="15"/>
  <c r="N193" i="15"/>
  <c r="H193" i="15"/>
  <c r="T192" i="15"/>
  <c r="S192" i="15"/>
  <c r="Q192" i="15"/>
  <c r="P192" i="15"/>
  <c r="N192" i="15"/>
  <c r="H192" i="15"/>
  <c r="T191" i="15"/>
  <c r="S191" i="15"/>
  <c r="Q191" i="15"/>
  <c r="P191" i="15"/>
  <c r="N191" i="15"/>
  <c r="H191" i="15"/>
  <c r="T190" i="15"/>
  <c r="S190" i="15"/>
  <c r="Q190" i="15"/>
  <c r="P190" i="15"/>
  <c r="N190" i="15"/>
  <c r="H190" i="15"/>
  <c r="T189" i="15"/>
  <c r="S189" i="15"/>
  <c r="Q189" i="15"/>
  <c r="P189" i="15"/>
  <c r="N189" i="15"/>
  <c r="H189" i="15"/>
  <c r="T188" i="15"/>
  <c r="S188" i="15"/>
  <c r="Q188" i="15"/>
  <c r="P188" i="15"/>
  <c r="N188" i="15"/>
  <c r="H188" i="15"/>
  <c r="T187" i="15"/>
  <c r="S187" i="15"/>
  <c r="Q187" i="15"/>
  <c r="P187" i="15"/>
  <c r="N187" i="15"/>
  <c r="H187" i="15"/>
  <c r="T186" i="15"/>
  <c r="S186" i="15"/>
  <c r="Q186" i="15"/>
  <c r="P186" i="15"/>
  <c r="N186" i="15"/>
  <c r="H186" i="15"/>
  <c r="T185" i="15"/>
  <c r="S185" i="15"/>
  <c r="Q185" i="15"/>
  <c r="P185" i="15"/>
  <c r="N185" i="15"/>
  <c r="H185" i="15"/>
  <c r="T184" i="15"/>
  <c r="S184" i="15"/>
  <c r="Q184" i="15"/>
  <c r="P184" i="15"/>
  <c r="N184" i="15"/>
  <c r="H184" i="15"/>
  <c r="O184" i="15" s="1"/>
  <c r="T183" i="15"/>
  <c r="S183" i="15"/>
  <c r="Q183" i="15"/>
  <c r="P183" i="15"/>
  <c r="R183" i="15" s="1"/>
  <c r="N183" i="15"/>
  <c r="H183" i="15"/>
  <c r="T182" i="15"/>
  <c r="S182" i="15"/>
  <c r="U182" i="15" s="1"/>
  <c r="Q182" i="15"/>
  <c r="P182" i="15"/>
  <c r="N182" i="15"/>
  <c r="H182" i="15"/>
  <c r="T181" i="15"/>
  <c r="S181" i="15"/>
  <c r="Q181" i="15"/>
  <c r="P181" i="15"/>
  <c r="R181" i="15" s="1"/>
  <c r="N181" i="15"/>
  <c r="O181" i="15" s="1"/>
  <c r="H181" i="15"/>
  <c r="T180" i="15"/>
  <c r="S180" i="15"/>
  <c r="Q180" i="15"/>
  <c r="P180" i="15"/>
  <c r="N180" i="15"/>
  <c r="H180" i="15"/>
  <c r="T179" i="15"/>
  <c r="S179" i="15"/>
  <c r="Q179" i="15"/>
  <c r="P179" i="15"/>
  <c r="N179" i="15"/>
  <c r="H179" i="15"/>
  <c r="T178" i="15"/>
  <c r="S178" i="15"/>
  <c r="U178" i="15" s="1"/>
  <c r="Q178" i="15"/>
  <c r="P178" i="15"/>
  <c r="N178" i="15"/>
  <c r="H178" i="15"/>
  <c r="T177" i="15"/>
  <c r="S177" i="15"/>
  <c r="Q177" i="15"/>
  <c r="P177" i="15"/>
  <c r="N177" i="15"/>
  <c r="H177" i="15"/>
  <c r="T176" i="15"/>
  <c r="S176" i="15"/>
  <c r="Q176" i="15"/>
  <c r="P176" i="15"/>
  <c r="N176" i="15"/>
  <c r="H176" i="15"/>
  <c r="T175" i="15"/>
  <c r="S175" i="15"/>
  <c r="Q175" i="15"/>
  <c r="P175" i="15"/>
  <c r="N175" i="15"/>
  <c r="H175" i="15"/>
  <c r="T174" i="15"/>
  <c r="S174" i="15"/>
  <c r="Q174" i="15"/>
  <c r="P174" i="15"/>
  <c r="N174" i="15"/>
  <c r="H174" i="15"/>
  <c r="T173" i="15"/>
  <c r="S173" i="15"/>
  <c r="Q173" i="15"/>
  <c r="P173" i="15"/>
  <c r="N173" i="15"/>
  <c r="H173" i="15"/>
  <c r="T172" i="15"/>
  <c r="S172" i="15"/>
  <c r="U172" i="15" s="1"/>
  <c r="Q172" i="15"/>
  <c r="P172" i="15"/>
  <c r="N172" i="15"/>
  <c r="H172" i="15"/>
  <c r="O172" i="15" s="1"/>
  <c r="T171" i="15"/>
  <c r="S171" i="15"/>
  <c r="Q171" i="15"/>
  <c r="P171" i="15"/>
  <c r="N171" i="15"/>
  <c r="H171" i="15"/>
  <c r="T170" i="15"/>
  <c r="S170" i="15"/>
  <c r="U170" i="15" s="1"/>
  <c r="Q170" i="15"/>
  <c r="P170" i="15"/>
  <c r="N170" i="15"/>
  <c r="H170" i="15"/>
  <c r="O170" i="15" s="1"/>
  <c r="T169" i="15"/>
  <c r="S169" i="15"/>
  <c r="Q169" i="15"/>
  <c r="P169" i="15"/>
  <c r="N169" i="15"/>
  <c r="H169" i="15"/>
  <c r="T168" i="15"/>
  <c r="S168" i="15"/>
  <c r="Q168" i="15"/>
  <c r="P168" i="15"/>
  <c r="N168" i="15"/>
  <c r="H168" i="15"/>
  <c r="O168" i="15" s="1"/>
  <c r="T167" i="15"/>
  <c r="S167" i="15"/>
  <c r="Q167" i="15"/>
  <c r="P167" i="15"/>
  <c r="N167" i="15"/>
  <c r="H167" i="15"/>
  <c r="T166" i="15"/>
  <c r="S166" i="15"/>
  <c r="Q166" i="15"/>
  <c r="P166" i="15"/>
  <c r="N166" i="15"/>
  <c r="H166" i="15"/>
  <c r="O166" i="15" s="1"/>
  <c r="T165" i="15"/>
  <c r="S165" i="15"/>
  <c r="Q165" i="15"/>
  <c r="P165" i="15"/>
  <c r="N165" i="15"/>
  <c r="H165" i="15"/>
  <c r="T164" i="15"/>
  <c r="S164" i="15"/>
  <c r="Q164" i="15"/>
  <c r="P164" i="15"/>
  <c r="N164" i="15"/>
  <c r="H164" i="15"/>
  <c r="T163" i="15"/>
  <c r="S163" i="15"/>
  <c r="Q163" i="15"/>
  <c r="P163" i="15"/>
  <c r="N163" i="15"/>
  <c r="H163" i="15"/>
  <c r="T162" i="15"/>
  <c r="S162" i="15"/>
  <c r="Q162" i="15"/>
  <c r="P162" i="15"/>
  <c r="N162" i="15"/>
  <c r="H162" i="15"/>
  <c r="T161" i="15"/>
  <c r="S161" i="15"/>
  <c r="Q161" i="15"/>
  <c r="P161" i="15"/>
  <c r="N161" i="15"/>
  <c r="H161" i="15"/>
  <c r="T160" i="15"/>
  <c r="S160" i="15"/>
  <c r="Q160" i="15"/>
  <c r="P160" i="15"/>
  <c r="N160" i="15"/>
  <c r="H160" i="15"/>
  <c r="T159" i="15"/>
  <c r="S159" i="15"/>
  <c r="Q159" i="15"/>
  <c r="P159" i="15"/>
  <c r="N159" i="15"/>
  <c r="H159" i="15"/>
  <c r="T158" i="15"/>
  <c r="S158" i="15"/>
  <c r="Q158" i="15"/>
  <c r="P158" i="15"/>
  <c r="N158" i="15"/>
  <c r="H158" i="15"/>
  <c r="T157" i="15"/>
  <c r="S157" i="15"/>
  <c r="Q157" i="15"/>
  <c r="P157" i="15"/>
  <c r="N157" i="15"/>
  <c r="H157" i="15"/>
  <c r="T156" i="15"/>
  <c r="S156" i="15"/>
  <c r="Q156" i="15"/>
  <c r="P156" i="15"/>
  <c r="N156" i="15"/>
  <c r="H156" i="15"/>
  <c r="O156" i="15" s="1"/>
  <c r="T155" i="15"/>
  <c r="S155" i="15"/>
  <c r="Q155" i="15"/>
  <c r="P155" i="15"/>
  <c r="N155" i="15"/>
  <c r="H155" i="15"/>
  <c r="T154" i="15"/>
  <c r="S154" i="15"/>
  <c r="Q154" i="15"/>
  <c r="P154" i="15"/>
  <c r="N154" i="15"/>
  <c r="H154" i="15"/>
  <c r="O154" i="15" s="1"/>
  <c r="T153" i="15"/>
  <c r="S153" i="15"/>
  <c r="Q153" i="15"/>
  <c r="P153" i="15"/>
  <c r="N153" i="15"/>
  <c r="H153" i="15"/>
  <c r="T152" i="15"/>
  <c r="S152" i="15"/>
  <c r="Q152" i="15"/>
  <c r="P152" i="15"/>
  <c r="N152" i="15"/>
  <c r="H152" i="15"/>
  <c r="T151" i="15"/>
  <c r="S151" i="15"/>
  <c r="Q151" i="15"/>
  <c r="P151" i="15"/>
  <c r="N151" i="15"/>
  <c r="H151" i="15"/>
  <c r="T150" i="15"/>
  <c r="S150" i="15"/>
  <c r="U150" i="15" s="1"/>
  <c r="Q150" i="15"/>
  <c r="P150" i="15"/>
  <c r="N150" i="15"/>
  <c r="H150" i="15"/>
  <c r="T149" i="15"/>
  <c r="S149" i="15"/>
  <c r="Q149" i="15"/>
  <c r="P149" i="15"/>
  <c r="N149" i="15"/>
  <c r="H149" i="15"/>
  <c r="T148" i="15"/>
  <c r="S148" i="15"/>
  <c r="Q148" i="15"/>
  <c r="P148" i="15"/>
  <c r="N148" i="15"/>
  <c r="H148" i="15"/>
  <c r="O148" i="15" s="1"/>
  <c r="T147" i="15"/>
  <c r="S147" i="15"/>
  <c r="Q147" i="15"/>
  <c r="P147" i="15"/>
  <c r="N147" i="15"/>
  <c r="H147" i="15"/>
  <c r="T146" i="15"/>
  <c r="S146" i="15"/>
  <c r="Q146" i="15"/>
  <c r="P146" i="15"/>
  <c r="N146" i="15"/>
  <c r="H146" i="15"/>
  <c r="T145" i="15"/>
  <c r="S145" i="15"/>
  <c r="Q145" i="15"/>
  <c r="P145" i="15"/>
  <c r="N145" i="15"/>
  <c r="H145" i="15"/>
  <c r="T144" i="15"/>
  <c r="S144" i="15"/>
  <c r="Q144" i="15"/>
  <c r="P144" i="15"/>
  <c r="N144" i="15"/>
  <c r="H144" i="15"/>
  <c r="O144" i="15" s="1"/>
  <c r="T143" i="15"/>
  <c r="S143" i="15"/>
  <c r="Q143" i="15"/>
  <c r="P143" i="15"/>
  <c r="N143" i="15"/>
  <c r="H143" i="15"/>
  <c r="T142" i="15"/>
  <c r="S142" i="15"/>
  <c r="Q142" i="15"/>
  <c r="P142" i="15"/>
  <c r="N142" i="15"/>
  <c r="H142" i="15"/>
  <c r="O142" i="15" s="1"/>
  <c r="T141" i="15"/>
  <c r="S141" i="15"/>
  <c r="Q141" i="15"/>
  <c r="P141" i="15"/>
  <c r="N141" i="15"/>
  <c r="H141" i="15"/>
  <c r="T140" i="15"/>
  <c r="S140" i="15"/>
  <c r="Q140" i="15"/>
  <c r="P140" i="15"/>
  <c r="N140" i="15"/>
  <c r="H140" i="15"/>
  <c r="O140" i="15" s="1"/>
  <c r="T139" i="15"/>
  <c r="S139" i="15"/>
  <c r="Q139" i="15"/>
  <c r="P139" i="15"/>
  <c r="N139" i="15"/>
  <c r="H139" i="15"/>
  <c r="T138" i="15"/>
  <c r="S138" i="15"/>
  <c r="Q138" i="15"/>
  <c r="P138" i="15"/>
  <c r="N138" i="15"/>
  <c r="H138" i="15"/>
  <c r="T137" i="15"/>
  <c r="S137" i="15"/>
  <c r="Q137" i="15"/>
  <c r="P137" i="15"/>
  <c r="N137" i="15"/>
  <c r="O137" i="15" s="1"/>
  <c r="H137" i="15"/>
  <c r="T136" i="15"/>
  <c r="S136" i="15"/>
  <c r="Q136" i="15"/>
  <c r="P136" i="15"/>
  <c r="N136" i="15"/>
  <c r="H136" i="15"/>
  <c r="T135" i="15"/>
  <c r="S135" i="15"/>
  <c r="Q135" i="15"/>
  <c r="P135" i="15"/>
  <c r="N135" i="15"/>
  <c r="H135" i="15"/>
  <c r="T134" i="15"/>
  <c r="S134" i="15"/>
  <c r="Q134" i="15"/>
  <c r="P134" i="15"/>
  <c r="N134" i="15"/>
  <c r="H134" i="15"/>
  <c r="T133" i="15"/>
  <c r="S133" i="15"/>
  <c r="Q133" i="15"/>
  <c r="P133" i="15"/>
  <c r="N133" i="15"/>
  <c r="O133" i="15" s="1"/>
  <c r="H133" i="15"/>
  <c r="T132" i="15"/>
  <c r="S132" i="15"/>
  <c r="Q132" i="15"/>
  <c r="P132" i="15"/>
  <c r="N132" i="15"/>
  <c r="H132" i="15"/>
  <c r="T131" i="15"/>
  <c r="S131" i="15"/>
  <c r="Q131" i="15"/>
  <c r="P131" i="15"/>
  <c r="N131" i="15"/>
  <c r="H131" i="15"/>
  <c r="T130" i="15"/>
  <c r="S130" i="15"/>
  <c r="Q130" i="15"/>
  <c r="P130" i="15"/>
  <c r="N130" i="15"/>
  <c r="H130" i="15"/>
  <c r="T129" i="15"/>
  <c r="S129" i="15"/>
  <c r="Q129" i="15"/>
  <c r="P129" i="15"/>
  <c r="R129" i="15" s="1"/>
  <c r="N129" i="15"/>
  <c r="H129" i="15"/>
  <c r="T128" i="15"/>
  <c r="S128" i="15"/>
  <c r="Q128" i="15"/>
  <c r="P128" i="15"/>
  <c r="N128" i="15"/>
  <c r="H128" i="15"/>
  <c r="O128" i="15" s="1"/>
  <c r="T127" i="15"/>
  <c r="S127" i="15"/>
  <c r="Q127" i="15"/>
  <c r="P127" i="15"/>
  <c r="R127" i="15" s="1"/>
  <c r="N127" i="15"/>
  <c r="H127" i="15"/>
  <c r="T126" i="15"/>
  <c r="S126" i="15"/>
  <c r="U126" i="15" s="1"/>
  <c r="Q126" i="15"/>
  <c r="P126" i="15"/>
  <c r="N126" i="15"/>
  <c r="H126" i="15"/>
  <c r="O126" i="15" s="1"/>
  <c r="T125" i="15"/>
  <c r="S125" i="15"/>
  <c r="Q125" i="15"/>
  <c r="P125" i="15"/>
  <c r="N125" i="15"/>
  <c r="H125" i="15"/>
  <c r="T124" i="15"/>
  <c r="S124" i="15"/>
  <c r="Q124" i="15"/>
  <c r="P124" i="15"/>
  <c r="N124" i="15"/>
  <c r="H124" i="15"/>
  <c r="O124" i="15" s="1"/>
  <c r="T123" i="15"/>
  <c r="S123" i="15"/>
  <c r="Q123" i="15"/>
  <c r="P123" i="15"/>
  <c r="N123" i="15"/>
  <c r="H123" i="15"/>
  <c r="T122" i="15"/>
  <c r="S122" i="15"/>
  <c r="Q122" i="15"/>
  <c r="P122" i="15"/>
  <c r="N122" i="15"/>
  <c r="H122" i="15"/>
  <c r="O122" i="15" s="1"/>
  <c r="T121" i="15"/>
  <c r="S121" i="15"/>
  <c r="Q121" i="15"/>
  <c r="P121" i="15"/>
  <c r="N121" i="15"/>
  <c r="H121" i="15"/>
  <c r="T120" i="15"/>
  <c r="S120" i="15"/>
  <c r="Q120" i="15"/>
  <c r="P120" i="15"/>
  <c r="N120" i="15"/>
  <c r="H120" i="15"/>
  <c r="T119" i="15"/>
  <c r="S119" i="15"/>
  <c r="Q119" i="15"/>
  <c r="P119" i="15"/>
  <c r="N119" i="15"/>
  <c r="H119" i="15"/>
  <c r="T118" i="15"/>
  <c r="S118" i="15"/>
  <c r="Q118" i="15"/>
  <c r="P118" i="15"/>
  <c r="N118" i="15"/>
  <c r="H118" i="15"/>
  <c r="T117" i="15"/>
  <c r="S117" i="15"/>
  <c r="Q117" i="15"/>
  <c r="P117" i="15"/>
  <c r="N117" i="15"/>
  <c r="H117" i="15"/>
  <c r="T116" i="15"/>
  <c r="S116" i="15"/>
  <c r="Q116" i="15"/>
  <c r="P116" i="15"/>
  <c r="N116" i="15"/>
  <c r="H116" i="15"/>
  <c r="O116" i="15" s="1"/>
  <c r="T115" i="15"/>
  <c r="S115" i="15"/>
  <c r="Q115" i="15"/>
  <c r="P115" i="15"/>
  <c r="N115" i="15"/>
  <c r="H115" i="15"/>
  <c r="T114" i="15"/>
  <c r="S114" i="15"/>
  <c r="Q114" i="15"/>
  <c r="P114" i="15"/>
  <c r="N114" i="15"/>
  <c r="H114" i="15"/>
  <c r="T113" i="15"/>
  <c r="S113" i="15"/>
  <c r="Q113" i="15"/>
  <c r="P113" i="15"/>
  <c r="N113" i="15"/>
  <c r="H113" i="15"/>
  <c r="T112" i="15"/>
  <c r="S112" i="15"/>
  <c r="Q112" i="15"/>
  <c r="P112" i="15"/>
  <c r="N112" i="15"/>
  <c r="H112" i="15"/>
  <c r="O112" i="15" s="1"/>
  <c r="T111" i="15"/>
  <c r="S111" i="15"/>
  <c r="Q111" i="15"/>
  <c r="P111" i="15"/>
  <c r="N111" i="15"/>
  <c r="H111" i="15"/>
  <c r="T110" i="15"/>
  <c r="S110" i="15"/>
  <c r="Q110" i="15"/>
  <c r="P110" i="15"/>
  <c r="N110" i="15"/>
  <c r="H110" i="15"/>
  <c r="O110" i="15" s="1"/>
  <c r="T109" i="15"/>
  <c r="S109" i="15"/>
  <c r="Q109" i="15"/>
  <c r="P109" i="15"/>
  <c r="N109" i="15"/>
  <c r="O109" i="15" s="1"/>
  <c r="H109" i="15"/>
  <c r="T108" i="15"/>
  <c r="S108" i="15"/>
  <c r="Q108" i="15"/>
  <c r="P108" i="15"/>
  <c r="N108" i="15"/>
  <c r="H108" i="15"/>
  <c r="T107" i="15"/>
  <c r="S107" i="15"/>
  <c r="Q107" i="15"/>
  <c r="P107" i="15"/>
  <c r="N107" i="15"/>
  <c r="H107" i="15"/>
  <c r="T106" i="15"/>
  <c r="S106" i="15"/>
  <c r="Q106" i="15"/>
  <c r="P106" i="15"/>
  <c r="N106" i="15"/>
  <c r="H106" i="15"/>
  <c r="O106" i="15" s="1"/>
  <c r="T105" i="15"/>
  <c r="S105" i="15"/>
  <c r="Q105" i="15"/>
  <c r="P105" i="15"/>
  <c r="N105" i="15"/>
  <c r="O105" i="15" s="1"/>
  <c r="H105" i="15"/>
  <c r="T104" i="15"/>
  <c r="S104" i="15"/>
  <c r="Q104" i="15"/>
  <c r="P104" i="15"/>
  <c r="N104" i="15"/>
  <c r="H104" i="15"/>
  <c r="T103" i="15"/>
  <c r="S103" i="15"/>
  <c r="Q103" i="15"/>
  <c r="P103" i="15"/>
  <c r="N103" i="15"/>
  <c r="H103" i="15"/>
  <c r="T102" i="15"/>
  <c r="S102" i="15"/>
  <c r="Q102" i="15"/>
  <c r="P102" i="15"/>
  <c r="N102" i="15"/>
  <c r="H102" i="15"/>
  <c r="T101" i="15"/>
  <c r="S101" i="15"/>
  <c r="Q101" i="15"/>
  <c r="P101" i="15"/>
  <c r="N101" i="15"/>
  <c r="O101" i="15" s="1"/>
  <c r="H101" i="15"/>
  <c r="T100" i="15"/>
  <c r="S100" i="15"/>
  <c r="Q100" i="15"/>
  <c r="P100" i="15"/>
  <c r="N100" i="15"/>
  <c r="H100" i="15"/>
  <c r="O100" i="15" s="1"/>
  <c r="T99" i="15"/>
  <c r="S99" i="15"/>
  <c r="Q99" i="15"/>
  <c r="P99" i="15"/>
  <c r="N99" i="15"/>
  <c r="H99" i="15"/>
  <c r="T98" i="15"/>
  <c r="S98" i="15"/>
  <c r="Q98" i="15"/>
  <c r="P98" i="15"/>
  <c r="N98" i="15"/>
  <c r="H98" i="15"/>
  <c r="T97" i="15"/>
  <c r="S97" i="15"/>
  <c r="Q97" i="15"/>
  <c r="P97" i="15"/>
  <c r="N97" i="15"/>
  <c r="H97" i="15"/>
  <c r="T96" i="15"/>
  <c r="S96" i="15"/>
  <c r="Q96" i="15"/>
  <c r="P96" i="15"/>
  <c r="N96" i="15"/>
  <c r="H96" i="15"/>
  <c r="O96" i="15" s="1"/>
  <c r="T95" i="15"/>
  <c r="S95" i="15"/>
  <c r="Q95" i="15"/>
  <c r="P95" i="15"/>
  <c r="N95" i="15"/>
  <c r="H95" i="15"/>
  <c r="T94" i="15"/>
  <c r="S94" i="15"/>
  <c r="Q94" i="15"/>
  <c r="P94" i="15"/>
  <c r="N94" i="15"/>
  <c r="H94" i="15"/>
  <c r="O94" i="15" s="1"/>
  <c r="T93" i="15"/>
  <c r="S93" i="15"/>
  <c r="Q93" i="15"/>
  <c r="P93" i="15"/>
  <c r="N93" i="15"/>
  <c r="H93" i="15"/>
  <c r="T92" i="15"/>
  <c r="S92" i="15"/>
  <c r="Q92" i="15"/>
  <c r="P92" i="15"/>
  <c r="N92" i="15"/>
  <c r="H92" i="15"/>
  <c r="O92" i="15" s="1"/>
  <c r="T91" i="15"/>
  <c r="S91" i="15"/>
  <c r="Q91" i="15"/>
  <c r="P91" i="15"/>
  <c r="N91" i="15"/>
  <c r="H91" i="15"/>
  <c r="T90" i="15"/>
  <c r="S90" i="15"/>
  <c r="Q90" i="15"/>
  <c r="P90" i="15"/>
  <c r="N90" i="15"/>
  <c r="H90" i="15"/>
  <c r="T89" i="15"/>
  <c r="S89" i="15"/>
  <c r="Q89" i="15"/>
  <c r="P89" i="15"/>
  <c r="N89" i="15"/>
  <c r="T88" i="15"/>
  <c r="S88" i="15"/>
  <c r="Q88" i="15"/>
  <c r="P88" i="15"/>
  <c r="N88" i="15"/>
  <c r="T87" i="15"/>
  <c r="S87" i="15"/>
  <c r="Q87" i="15"/>
  <c r="P87" i="15"/>
  <c r="N87" i="15"/>
  <c r="T86" i="15"/>
  <c r="S86" i="15"/>
  <c r="Q86" i="15"/>
  <c r="P86" i="15"/>
  <c r="N86" i="15"/>
  <c r="T85" i="15"/>
  <c r="S85" i="15"/>
  <c r="Q85" i="15"/>
  <c r="P85" i="15"/>
  <c r="N85" i="15"/>
  <c r="T84" i="15"/>
  <c r="S84" i="15"/>
  <c r="Q84" i="15"/>
  <c r="P84" i="15"/>
  <c r="N84" i="15"/>
  <c r="T83" i="15"/>
  <c r="S83" i="15"/>
  <c r="Q83" i="15"/>
  <c r="P83" i="15"/>
  <c r="N83" i="15"/>
  <c r="T82" i="15"/>
  <c r="S82" i="15"/>
  <c r="Q82" i="15"/>
  <c r="P82" i="15"/>
  <c r="N82" i="15"/>
  <c r="T81" i="15"/>
  <c r="S81" i="15"/>
  <c r="Q81" i="15"/>
  <c r="P81" i="15"/>
  <c r="N81" i="15"/>
  <c r="T80" i="15"/>
  <c r="S80" i="15"/>
  <c r="Q80" i="15"/>
  <c r="P80" i="15"/>
  <c r="N80" i="15"/>
  <c r="T79" i="15"/>
  <c r="S79" i="15"/>
  <c r="Q79" i="15"/>
  <c r="P79" i="15"/>
  <c r="N79" i="15"/>
  <c r="T78" i="15"/>
  <c r="S78" i="15"/>
  <c r="Q78" i="15"/>
  <c r="P78" i="15"/>
  <c r="N78" i="15"/>
  <c r="T77" i="15"/>
  <c r="S77" i="15"/>
  <c r="Q77" i="15"/>
  <c r="P77" i="15"/>
  <c r="N77" i="15"/>
  <c r="T76" i="15"/>
  <c r="S76" i="15"/>
  <c r="Q76" i="15"/>
  <c r="P76" i="15"/>
  <c r="N76" i="15"/>
  <c r="T75" i="15"/>
  <c r="S75" i="15"/>
  <c r="Q75" i="15"/>
  <c r="P75" i="15"/>
  <c r="N75" i="15"/>
  <c r="T74" i="15"/>
  <c r="S74" i="15"/>
  <c r="Q74" i="15"/>
  <c r="P74" i="15"/>
  <c r="N74" i="15"/>
  <c r="T73" i="15"/>
  <c r="S73" i="15"/>
  <c r="Q73" i="15"/>
  <c r="P73" i="15"/>
  <c r="N73" i="15"/>
  <c r="T72" i="15"/>
  <c r="S72" i="15"/>
  <c r="Q72" i="15"/>
  <c r="P72" i="15"/>
  <c r="N72" i="15"/>
  <c r="T71" i="15"/>
  <c r="S71" i="15"/>
  <c r="Q71" i="15"/>
  <c r="P71" i="15"/>
  <c r="N71" i="15"/>
  <c r="T70" i="15"/>
  <c r="S70" i="15"/>
  <c r="Q70" i="15"/>
  <c r="P70" i="15"/>
  <c r="N70" i="15"/>
  <c r="T69" i="15"/>
  <c r="S69" i="15"/>
  <c r="Q69" i="15"/>
  <c r="P69" i="15"/>
  <c r="N69" i="15"/>
  <c r="T68" i="15"/>
  <c r="S68" i="15"/>
  <c r="Q68" i="15"/>
  <c r="P68" i="15"/>
  <c r="N68" i="15"/>
  <c r="T67" i="15"/>
  <c r="S67" i="15"/>
  <c r="Q67" i="15"/>
  <c r="P67" i="15"/>
  <c r="N67" i="15"/>
  <c r="T66" i="15"/>
  <c r="S66" i="15"/>
  <c r="Q66" i="15"/>
  <c r="P66" i="15"/>
  <c r="N66" i="15"/>
  <c r="T65" i="15"/>
  <c r="S65" i="15"/>
  <c r="Q65" i="15"/>
  <c r="P65" i="15"/>
  <c r="N65" i="15"/>
  <c r="T64" i="15"/>
  <c r="S64" i="15"/>
  <c r="Q64" i="15"/>
  <c r="P64" i="15"/>
  <c r="N64" i="15"/>
  <c r="T63" i="15"/>
  <c r="S63" i="15"/>
  <c r="Q63" i="15"/>
  <c r="P63" i="15"/>
  <c r="N63" i="15"/>
  <c r="T62" i="15"/>
  <c r="S62" i="15"/>
  <c r="Q62" i="15"/>
  <c r="P62" i="15"/>
  <c r="N62" i="15"/>
  <c r="T61" i="15"/>
  <c r="S61" i="15"/>
  <c r="Q61" i="15"/>
  <c r="P61" i="15"/>
  <c r="N61" i="15"/>
  <c r="T60" i="15"/>
  <c r="S60" i="15"/>
  <c r="Q60" i="15"/>
  <c r="P60" i="15"/>
  <c r="N60" i="15"/>
  <c r="T59" i="15"/>
  <c r="S59" i="15"/>
  <c r="Q59" i="15"/>
  <c r="P59" i="15"/>
  <c r="N59" i="15"/>
  <c r="T58" i="15"/>
  <c r="S58" i="15"/>
  <c r="Q58" i="15"/>
  <c r="P58" i="15"/>
  <c r="N58" i="15"/>
  <c r="T57" i="15"/>
  <c r="S57" i="15"/>
  <c r="Q57" i="15"/>
  <c r="P57" i="15"/>
  <c r="N57" i="15"/>
  <c r="T56" i="15"/>
  <c r="S56" i="15"/>
  <c r="Q56" i="15"/>
  <c r="P56" i="15"/>
  <c r="N56" i="15"/>
  <c r="T55" i="15"/>
  <c r="S55" i="15"/>
  <c r="Q55" i="15"/>
  <c r="P55" i="15"/>
  <c r="N55" i="15"/>
  <c r="T54" i="15"/>
  <c r="S54" i="15"/>
  <c r="Q54" i="15"/>
  <c r="P54" i="15"/>
  <c r="N54" i="15"/>
  <c r="T53" i="15"/>
  <c r="S53" i="15"/>
  <c r="Q53" i="15"/>
  <c r="P53" i="15"/>
  <c r="N53" i="15"/>
  <c r="T52" i="15"/>
  <c r="S52" i="15"/>
  <c r="Q52" i="15"/>
  <c r="P52" i="15"/>
  <c r="N52" i="15"/>
  <c r="T51" i="15"/>
  <c r="S51" i="15"/>
  <c r="Q51" i="15"/>
  <c r="P51" i="15"/>
  <c r="N51" i="15"/>
  <c r="T50" i="15"/>
  <c r="S50" i="15"/>
  <c r="Q50" i="15"/>
  <c r="P50" i="15"/>
  <c r="N50" i="15"/>
  <c r="T49" i="15"/>
  <c r="S49" i="15"/>
  <c r="Q49" i="15"/>
  <c r="P49" i="15"/>
  <c r="N49" i="15"/>
  <c r="T48" i="15"/>
  <c r="S48" i="15"/>
  <c r="Q48" i="15"/>
  <c r="P48" i="15"/>
  <c r="N48" i="15"/>
  <c r="T47" i="15"/>
  <c r="S47" i="15"/>
  <c r="Q47" i="15"/>
  <c r="P47" i="15"/>
  <c r="N47" i="15"/>
  <c r="T46" i="15"/>
  <c r="S46" i="15"/>
  <c r="Q46" i="15"/>
  <c r="P46" i="15"/>
  <c r="N46" i="15"/>
  <c r="T45" i="15"/>
  <c r="S45" i="15"/>
  <c r="Q45" i="15"/>
  <c r="P45" i="15"/>
  <c r="N45" i="15"/>
  <c r="T44" i="15"/>
  <c r="S44" i="15"/>
  <c r="Q44" i="15"/>
  <c r="P44" i="15"/>
  <c r="N44" i="15"/>
  <c r="T43" i="15"/>
  <c r="S43" i="15"/>
  <c r="Q43" i="15"/>
  <c r="P43" i="15"/>
  <c r="R43" i="15" s="1"/>
  <c r="E43" i="15" s="1"/>
  <c r="H43" i="15" s="1"/>
  <c r="N43" i="15"/>
  <c r="T42" i="15"/>
  <c r="S42" i="15"/>
  <c r="Q42" i="15"/>
  <c r="P42" i="15"/>
  <c r="N42" i="15"/>
  <c r="T41" i="15"/>
  <c r="S41" i="15"/>
  <c r="U41" i="15" s="1"/>
  <c r="Q41" i="15"/>
  <c r="P41" i="15"/>
  <c r="N41" i="15"/>
  <c r="T40" i="15"/>
  <c r="S40" i="15"/>
  <c r="Q40" i="15"/>
  <c r="P40" i="15"/>
  <c r="N40" i="15"/>
  <c r="T39" i="15"/>
  <c r="S39" i="15"/>
  <c r="Q39" i="15"/>
  <c r="P39" i="15"/>
  <c r="R39" i="15" s="1"/>
  <c r="E39" i="15" s="1"/>
  <c r="H39" i="15" s="1"/>
  <c r="N39" i="15"/>
  <c r="T38" i="15"/>
  <c r="S38" i="15"/>
  <c r="Q38" i="15"/>
  <c r="P38" i="15"/>
  <c r="N38" i="15"/>
  <c r="T37" i="15"/>
  <c r="S37" i="15"/>
  <c r="U37" i="15" s="1"/>
  <c r="Q37" i="15"/>
  <c r="P37" i="15"/>
  <c r="N37" i="15"/>
  <c r="T36" i="15"/>
  <c r="S36" i="15"/>
  <c r="Q36" i="15"/>
  <c r="P36" i="15"/>
  <c r="N36" i="15"/>
  <c r="T35" i="15"/>
  <c r="S35" i="15"/>
  <c r="Q35" i="15"/>
  <c r="P35" i="15"/>
  <c r="R35" i="15" s="1"/>
  <c r="E35" i="15" s="1"/>
  <c r="H35" i="15" s="1"/>
  <c r="N35" i="15"/>
  <c r="T34" i="15"/>
  <c r="S34" i="15"/>
  <c r="Q34" i="15"/>
  <c r="P34" i="15"/>
  <c r="N34" i="15"/>
  <c r="T33" i="15"/>
  <c r="S33" i="15"/>
  <c r="U33" i="15" s="1"/>
  <c r="Q33" i="15"/>
  <c r="P33" i="15"/>
  <c r="N33" i="15"/>
  <c r="T32" i="15"/>
  <c r="S32" i="15"/>
  <c r="Q32" i="15"/>
  <c r="P32" i="15"/>
  <c r="N32" i="15"/>
  <c r="T31" i="15"/>
  <c r="S31" i="15"/>
  <c r="Q31" i="15"/>
  <c r="P31" i="15"/>
  <c r="R31" i="15" s="1"/>
  <c r="E31" i="15" s="1"/>
  <c r="H31" i="15" s="1"/>
  <c r="N31" i="15"/>
  <c r="T30" i="15"/>
  <c r="S30" i="15"/>
  <c r="Q30" i="15"/>
  <c r="P30" i="15"/>
  <c r="N30" i="15"/>
  <c r="T29" i="15"/>
  <c r="S29" i="15"/>
  <c r="U29" i="15" s="1"/>
  <c r="Q29" i="15"/>
  <c r="P29" i="15"/>
  <c r="N29" i="15"/>
  <c r="T28" i="15"/>
  <c r="S28" i="15"/>
  <c r="Q28" i="15"/>
  <c r="P28" i="15"/>
  <c r="N28" i="15"/>
  <c r="T27" i="15"/>
  <c r="S27" i="15"/>
  <c r="Q27" i="15"/>
  <c r="P27" i="15"/>
  <c r="R27" i="15" s="1"/>
  <c r="E27" i="15" s="1"/>
  <c r="H27" i="15" s="1"/>
  <c r="N27" i="15"/>
  <c r="T26" i="15"/>
  <c r="S26" i="15"/>
  <c r="Q26" i="15"/>
  <c r="P26" i="15"/>
  <c r="N26" i="15"/>
  <c r="T25" i="15"/>
  <c r="S25" i="15"/>
  <c r="U25" i="15" s="1"/>
  <c r="Q25" i="15"/>
  <c r="P25" i="15"/>
  <c r="N25" i="15"/>
  <c r="T24" i="15"/>
  <c r="S24" i="15"/>
  <c r="Q24" i="15"/>
  <c r="P24" i="15"/>
  <c r="N24" i="15"/>
  <c r="T23" i="15"/>
  <c r="S23" i="15"/>
  <c r="Q23" i="15"/>
  <c r="P23" i="15"/>
  <c r="R23" i="15" s="1"/>
  <c r="E23" i="15" s="1"/>
  <c r="H23" i="15" s="1"/>
  <c r="N23" i="15"/>
  <c r="T22" i="15"/>
  <c r="S22" i="15"/>
  <c r="Q22" i="15"/>
  <c r="P22" i="15"/>
  <c r="N22" i="15"/>
  <c r="T21" i="15"/>
  <c r="S21" i="15"/>
  <c r="U21" i="15" s="1"/>
  <c r="Q21" i="15"/>
  <c r="P21" i="15"/>
  <c r="N21" i="15"/>
  <c r="T20" i="15"/>
  <c r="S20" i="15"/>
  <c r="Q20" i="15"/>
  <c r="P20" i="15"/>
  <c r="N20" i="15"/>
  <c r="T19" i="15"/>
  <c r="S19" i="15"/>
  <c r="Q19" i="15"/>
  <c r="P19" i="15"/>
  <c r="R19" i="15" s="1"/>
  <c r="E19" i="15" s="1"/>
  <c r="H19" i="15" s="1"/>
  <c r="N19" i="15"/>
  <c r="M18" i="15"/>
  <c r="L18" i="15"/>
  <c r="K18" i="15"/>
  <c r="J18" i="15"/>
  <c r="G18" i="15"/>
  <c r="F18" i="15"/>
  <c r="D18" i="15"/>
  <c r="O102" i="14"/>
  <c r="J102" i="14"/>
  <c r="K102" i="14" s="1"/>
  <c r="I101" i="14"/>
  <c r="H101" i="14"/>
  <c r="G101" i="14"/>
  <c r="F101" i="14"/>
  <c r="O100" i="14"/>
  <c r="J100" i="14"/>
  <c r="K100" i="14" s="1"/>
  <c r="O99" i="14"/>
  <c r="J99" i="14"/>
  <c r="K99" i="14" s="1"/>
  <c r="I98" i="14"/>
  <c r="H98" i="14"/>
  <c r="G98" i="14"/>
  <c r="F98" i="14"/>
  <c r="O97" i="14"/>
  <c r="J97" i="14"/>
  <c r="K97" i="14" s="1"/>
  <c r="O96" i="14"/>
  <c r="J96" i="14"/>
  <c r="K96" i="14" s="1"/>
  <c r="I95" i="14"/>
  <c r="H95" i="14"/>
  <c r="G95" i="14"/>
  <c r="F95" i="14"/>
  <c r="O94" i="14"/>
  <c r="J94" i="14"/>
  <c r="K94" i="14" s="1"/>
  <c r="O93" i="14"/>
  <c r="J93" i="14"/>
  <c r="I92" i="14"/>
  <c r="H92" i="14"/>
  <c r="H91" i="14" s="1"/>
  <c r="G92" i="14"/>
  <c r="F92" i="14"/>
  <c r="O90" i="14"/>
  <c r="J90" i="14"/>
  <c r="K90" i="14" s="1"/>
  <c r="O89" i="14"/>
  <c r="J89" i="14"/>
  <c r="K89" i="14" s="1"/>
  <c r="O88" i="14"/>
  <c r="J88" i="14"/>
  <c r="K88" i="14" s="1"/>
  <c r="O87" i="14"/>
  <c r="J87" i="14"/>
  <c r="K87" i="14" s="1"/>
  <c r="O86" i="14"/>
  <c r="J86" i="14"/>
  <c r="K86" i="14" s="1"/>
  <c r="O85" i="14"/>
  <c r="J85" i="14"/>
  <c r="K85" i="14" s="1"/>
  <c r="O84" i="14"/>
  <c r="J84" i="14"/>
  <c r="K84" i="14" s="1"/>
  <c r="O83" i="14"/>
  <c r="J83" i="14"/>
  <c r="K83" i="14" s="1"/>
  <c r="O82" i="14"/>
  <c r="J82" i="14"/>
  <c r="K82" i="14" s="1"/>
  <c r="O81" i="14"/>
  <c r="J81" i="14"/>
  <c r="K81" i="14" s="1"/>
  <c r="O80" i="14"/>
  <c r="J80" i="14"/>
  <c r="I79" i="14"/>
  <c r="H79" i="14"/>
  <c r="G79" i="14"/>
  <c r="F79" i="14"/>
  <c r="O78" i="14"/>
  <c r="J78" i="14"/>
  <c r="K78" i="14" s="1"/>
  <c r="O77" i="14"/>
  <c r="J77" i="14"/>
  <c r="K77" i="14" s="1"/>
  <c r="O76" i="14"/>
  <c r="J76" i="14"/>
  <c r="K76" i="14" s="1"/>
  <c r="O75" i="14"/>
  <c r="J75" i="14"/>
  <c r="K75" i="14" s="1"/>
  <c r="O74" i="14"/>
  <c r="J74" i="14"/>
  <c r="K74" i="14" s="1"/>
  <c r="O73" i="14"/>
  <c r="J73" i="14"/>
  <c r="K73" i="14" s="1"/>
  <c r="O72" i="14"/>
  <c r="J72" i="14"/>
  <c r="K72" i="14" s="1"/>
  <c r="O71" i="14"/>
  <c r="J71" i="14"/>
  <c r="K71" i="14" s="1"/>
  <c r="O70" i="14"/>
  <c r="J70" i="14"/>
  <c r="K70" i="14" s="1"/>
  <c r="O69" i="14"/>
  <c r="J69" i="14"/>
  <c r="K69" i="14" s="1"/>
  <c r="O68" i="14"/>
  <c r="J68" i="14"/>
  <c r="K68" i="14" s="1"/>
  <c r="O67" i="14"/>
  <c r="J67" i="14"/>
  <c r="K67" i="14" s="1"/>
  <c r="O66" i="14"/>
  <c r="J66" i="14"/>
  <c r="K66" i="14" s="1"/>
  <c r="I65" i="14"/>
  <c r="H65" i="14"/>
  <c r="G65" i="14"/>
  <c r="F65" i="14"/>
  <c r="O64" i="14"/>
  <c r="J64" i="14"/>
  <c r="K64" i="14" s="1"/>
  <c r="O63" i="14"/>
  <c r="J63" i="14"/>
  <c r="K63" i="14" s="1"/>
  <c r="O62" i="14"/>
  <c r="J62" i="14"/>
  <c r="I61" i="14"/>
  <c r="H61" i="14"/>
  <c r="G61" i="14"/>
  <c r="F61" i="14"/>
  <c r="O60" i="14"/>
  <c r="J60" i="14"/>
  <c r="K60" i="14" s="1"/>
  <c r="O59" i="14"/>
  <c r="J59" i="14"/>
  <c r="K59" i="14" s="1"/>
  <c r="O58" i="14"/>
  <c r="J58" i="14"/>
  <c r="K58" i="14" s="1"/>
  <c r="O57" i="14"/>
  <c r="J57" i="14"/>
  <c r="K57" i="14" s="1"/>
  <c r="O56" i="14"/>
  <c r="J56" i="14"/>
  <c r="K56" i="14" s="1"/>
  <c r="O55" i="14"/>
  <c r="J55" i="14"/>
  <c r="K55" i="14" s="1"/>
  <c r="O54" i="14"/>
  <c r="J54" i="14"/>
  <c r="K54" i="14" s="1"/>
  <c r="O53" i="14"/>
  <c r="J53" i="14"/>
  <c r="K53" i="14" s="1"/>
  <c r="O52" i="14"/>
  <c r="J52" i="14"/>
  <c r="K52" i="14" s="1"/>
  <c r="I51" i="14"/>
  <c r="H51" i="14"/>
  <c r="G51" i="14"/>
  <c r="F51" i="14"/>
  <c r="O50" i="14"/>
  <c r="J50" i="14"/>
  <c r="K50" i="14" s="1"/>
  <c r="O49" i="14"/>
  <c r="J49" i="14"/>
  <c r="K49" i="14" s="1"/>
  <c r="O48" i="14"/>
  <c r="J48" i="14"/>
  <c r="K48" i="14" s="1"/>
  <c r="O47" i="14"/>
  <c r="J47" i="14"/>
  <c r="K47" i="14" s="1"/>
  <c r="O46" i="14"/>
  <c r="J46" i="14"/>
  <c r="K46" i="14" s="1"/>
  <c r="O45" i="14"/>
  <c r="J45" i="14"/>
  <c r="K45" i="14" s="1"/>
  <c r="O44" i="14"/>
  <c r="J44" i="14"/>
  <c r="K44" i="14" s="1"/>
  <c r="O43" i="14"/>
  <c r="J43" i="14"/>
  <c r="K43" i="14" s="1"/>
  <c r="O42" i="14"/>
  <c r="J42" i="14"/>
  <c r="K42" i="14" s="1"/>
  <c r="I41" i="14"/>
  <c r="H41" i="14"/>
  <c r="G41" i="14"/>
  <c r="F41" i="14"/>
  <c r="O40" i="14"/>
  <c r="J40" i="14"/>
  <c r="K40" i="14" s="1"/>
  <c r="O39" i="14"/>
  <c r="J39" i="14"/>
  <c r="K39" i="14" s="1"/>
  <c r="O38" i="14"/>
  <c r="J38" i="14"/>
  <c r="K38" i="14" s="1"/>
  <c r="O37" i="14"/>
  <c r="J37" i="14"/>
  <c r="K37" i="14" s="1"/>
  <c r="O36" i="14"/>
  <c r="J36" i="14"/>
  <c r="K36" i="14" s="1"/>
  <c r="I35" i="14"/>
  <c r="H35" i="14"/>
  <c r="G35" i="14"/>
  <c r="F35" i="14"/>
  <c r="O34" i="14"/>
  <c r="J34" i="14"/>
  <c r="K34" i="14" s="1"/>
  <c r="O33" i="14"/>
  <c r="J33" i="14"/>
  <c r="I32" i="14"/>
  <c r="H32" i="14"/>
  <c r="G32" i="14"/>
  <c r="F32" i="14"/>
  <c r="O31" i="14"/>
  <c r="J31" i="14"/>
  <c r="K31" i="14" s="1"/>
  <c r="O30" i="14"/>
  <c r="J30" i="14"/>
  <c r="K30" i="14" s="1"/>
  <c r="O29" i="14"/>
  <c r="J29" i="14"/>
  <c r="K29" i="14" s="1"/>
  <c r="I28" i="14"/>
  <c r="H28" i="14"/>
  <c r="G28" i="14"/>
  <c r="F28" i="14"/>
  <c r="O27" i="14"/>
  <c r="J27" i="14"/>
  <c r="K27" i="14" s="1"/>
  <c r="O26" i="14"/>
  <c r="J26" i="14"/>
  <c r="K26" i="14" s="1"/>
  <c r="I25" i="14"/>
  <c r="H25" i="14"/>
  <c r="G25" i="14"/>
  <c r="F25" i="14"/>
  <c r="O24" i="14"/>
  <c r="J24" i="14"/>
  <c r="K24" i="14" s="1"/>
  <c r="O23" i="14"/>
  <c r="J23" i="14"/>
  <c r="K23" i="14" s="1"/>
  <c r="O22" i="14"/>
  <c r="J22" i="14"/>
  <c r="K22" i="14" s="1"/>
  <c r="O21" i="14"/>
  <c r="J21" i="14"/>
  <c r="I20" i="14"/>
  <c r="H20" i="14"/>
  <c r="G20" i="14"/>
  <c r="F20" i="14"/>
  <c r="O19" i="14"/>
  <c r="J19" i="14"/>
  <c r="K19" i="14" s="1"/>
  <c r="O18" i="14"/>
  <c r="J18" i="14"/>
  <c r="I17" i="14"/>
  <c r="H17" i="14"/>
  <c r="G17" i="14"/>
  <c r="F17" i="14"/>
  <c r="J101" i="14" l="1"/>
  <c r="K101" i="14" s="1"/>
  <c r="O136" i="15"/>
  <c r="R274" i="15"/>
  <c r="R47" i="15"/>
  <c r="E47" i="15" s="1"/>
  <c r="H47" i="15" s="1"/>
  <c r="R51" i="15"/>
  <c r="E51" i="15" s="1"/>
  <c r="H51" i="15" s="1"/>
  <c r="R55" i="15"/>
  <c r="E55" i="15" s="1"/>
  <c r="H55" i="15" s="1"/>
  <c r="R59" i="15"/>
  <c r="E59" i="15" s="1"/>
  <c r="H59" i="15" s="1"/>
  <c r="R63" i="15"/>
  <c r="E63" i="15" s="1"/>
  <c r="H63" i="15" s="1"/>
  <c r="R67" i="15"/>
  <c r="E67" i="15" s="1"/>
  <c r="H67" i="15" s="1"/>
  <c r="O91" i="15"/>
  <c r="O119" i="15"/>
  <c r="O123" i="15"/>
  <c r="O151" i="15"/>
  <c r="O155" i="15"/>
  <c r="O164" i="15"/>
  <c r="O230" i="15"/>
  <c r="O234" i="15"/>
  <c r="O258" i="15"/>
  <c r="U270" i="15"/>
  <c r="R271" i="15"/>
  <c r="R273" i="15"/>
  <c r="O274" i="15"/>
  <c r="R164" i="15"/>
  <c r="U165" i="15"/>
  <c r="O167" i="15"/>
  <c r="R168" i="15"/>
  <c r="O169" i="15"/>
  <c r="U169" i="15"/>
  <c r="O183" i="15"/>
  <c r="O185" i="15"/>
  <c r="O187" i="15"/>
  <c r="O191" i="15"/>
  <c r="U191" i="15"/>
  <c r="O193" i="15"/>
  <c r="O213" i="15"/>
  <c r="O217" i="15"/>
  <c r="O221" i="15"/>
  <c r="O223" i="15"/>
  <c r="O247" i="15"/>
  <c r="O249" i="15"/>
  <c r="O259" i="15"/>
  <c r="U259" i="15"/>
  <c r="O261" i="15"/>
  <c r="U261" i="15"/>
  <c r="R262" i="15"/>
  <c r="O263" i="15"/>
  <c r="R264" i="15"/>
  <c r="O265" i="15"/>
  <c r="U265" i="15"/>
  <c r="O19" i="15"/>
  <c r="O23" i="15"/>
  <c r="O27" i="15"/>
  <c r="O31" i="15"/>
  <c r="O35" i="15"/>
  <c r="O39" i="15"/>
  <c r="O43" i="15"/>
  <c r="O47" i="15"/>
  <c r="O51" i="15"/>
  <c r="U52" i="15"/>
  <c r="O55" i="15"/>
  <c r="U56" i="15"/>
  <c r="O59" i="15"/>
  <c r="U60" i="15"/>
  <c r="O63" i="15"/>
  <c r="U64" i="15"/>
  <c r="O67" i="15"/>
  <c r="U68" i="15"/>
  <c r="U72" i="15"/>
  <c r="O104" i="15"/>
  <c r="R107" i="15"/>
  <c r="O120" i="15"/>
  <c r="O132" i="15"/>
  <c r="O138" i="15"/>
  <c r="O149" i="15"/>
  <c r="O153" i="15"/>
  <c r="O163" i="15"/>
  <c r="R182" i="15"/>
  <c r="O210" i="15"/>
  <c r="O219" i="15"/>
  <c r="O228" i="15"/>
  <c r="O232" i="15"/>
  <c r="O236" i="15"/>
  <c r="U236" i="15"/>
  <c r="U238" i="15"/>
  <c r="R239" i="15"/>
  <c r="R241" i="15"/>
  <c r="O242" i="15"/>
  <c r="U242" i="15"/>
  <c r="R250" i="15"/>
  <c r="O251" i="15"/>
  <c r="U251" i="15"/>
  <c r="R252" i="15"/>
  <c r="U253" i="15"/>
  <c r="R254" i="15"/>
  <c r="O255" i="15"/>
  <c r="U255" i="15"/>
  <c r="O262" i="15"/>
  <c r="O266" i="15"/>
  <c r="U97" i="15"/>
  <c r="U101" i="15"/>
  <c r="O103" i="15"/>
  <c r="O107" i="15"/>
  <c r="O174" i="15"/>
  <c r="O189" i="15"/>
  <c r="O198" i="15"/>
  <c r="O202" i="15"/>
  <c r="O269" i="15"/>
  <c r="R21" i="15"/>
  <c r="E21" i="15" s="1"/>
  <c r="H21" i="15" s="1"/>
  <c r="O21" i="15" s="1"/>
  <c r="U23" i="15"/>
  <c r="R25" i="15"/>
  <c r="E25" i="15" s="1"/>
  <c r="H25" i="15" s="1"/>
  <c r="O25" i="15" s="1"/>
  <c r="U27" i="15"/>
  <c r="R29" i="15"/>
  <c r="E29" i="15" s="1"/>
  <c r="H29" i="15" s="1"/>
  <c r="O29" i="15" s="1"/>
  <c r="U31" i="15"/>
  <c r="R33" i="15"/>
  <c r="E33" i="15" s="1"/>
  <c r="H33" i="15" s="1"/>
  <c r="O33" i="15" s="1"/>
  <c r="U35" i="15"/>
  <c r="R37" i="15"/>
  <c r="E37" i="15" s="1"/>
  <c r="H37" i="15" s="1"/>
  <c r="O37" i="15" s="1"/>
  <c r="U39" i="15"/>
  <c r="R41" i="15"/>
  <c r="E41" i="15" s="1"/>
  <c r="H41" i="15" s="1"/>
  <c r="O41" i="15" s="1"/>
  <c r="U43" i="15"/>
  <c r="R45" i="15"/>
  <c r="E45" i="15" s="1"/>
  <c r="H45" i="15" s="1"/>
  <c r="O45" i="15" s="1"/>
  <c r="R49" i="15"/>
  <c r="E49" i="15" s="1"/>
  <c r="H49" i="15" s="1"/>
  <c r="O49" i="15" s="1"/>
  <c r="R53" i="15"/>
  <c r="E53" i="15" s="1"/>
  <c r="H53" i="15" s="1"/>
  <c r="O53" i="15" s="1"/>
  <c r="R57" i="15"/>
  <c r="E57" i="15" s="1"/>
  <c r="H57" i="15" s="1"/>
  <c r="O57" i="15" s="1"/>
  <c r="R61" i="15"/>
  <c r="E61" i="15" s="1"/>
  <c r="H61" i="15" s="1"/>
  <c r="O61" i="15" s="1"/>
  <c r="R65" i="15"/>
  <c r="E65" i="15" s="1"/>
  <c r="H65" i="15" s="1"/>
  <c r="O65" i="15" s="1"/>
  <c r="O90" i="15"/>
  <c r="O117" i="15"/>
  <c r="O121" i="15"/>
  <c r="O135" i="15"/>
  <c r="O139" i="15"/>
  <c r="O152" i="15"/>
  <c r="O158" i="15"/>
  <c r="O160" i="15"/>
  <c r="R170" i="15"/>
  <c r="U171" i="15"/>
  <c r="O173" i="15"/>
  <c r="O177" i="15"/>
  <c r="O186" i="15"/>
  <c r="O188" i="15"/>
  <c r="O192" i="15"/>
  <c r="O195" i="15"/>
  <c r="O197" i="15"/>
  <c r="O199" i="15"/>
  <c r="U199" i="15"/>
  <c r="R202" i="15"/>
  <c r="R204" i="15"/>
  <c r="O205" i="15"/>
  <c r="O209" i="15"/>
  <c r="O211" i="15"/>
  <c r="O218" i="15"/>
  <c r="O225" i="15"/>
  <c r="O227" i="15"/>
  <c r="O229" i="15"/>
  <c r="O231" i="15"/>
  <c r="O233" i="15"/>
  <c r="O237" i="15"/>
  <c r="O241" i="15"/>
  <c r="O243" i="15"/>
  <c r="O250" i="15"/>
  <c r="O252" i="15"/>
  <c r="O256" i="15"/>
  <c r="O273" i="15"/>
  <c r="O275" i="15"/>
  <c r="U134" i="15"/>
  <c r="R162" i="15"/>
  <c r="R223" i="15"/>
  <c r="R246" i="15"/>
  <c r="U50" i="15"/>
  <c r="U54" i="15"/>
  <c r="U62" i="15"/>
  <c r="R110" i="15"/>
  <c r="U115" i="15"/>
  <c r="R122" i="15"/>
  <c r="U146" i="15"/>
  <c r="R275" i="15"/>
  <c r="U130" i="15"/>
  <c r="U58" i="15"/>
  <c r="U102" i="15"/>
  <c r="U145" i="15"/>
  <c r="R187" i="15"/>
  <c r="R217" i="15"/>
  <c r="U227" i="15"/>
  <c r="R236" i="15"/>
  <c r="U108" i="15"/>
  <c r="U149" i="15"/>
  <c r="U158" i="15"/>
  <c r="R159" i="15"/>
  <c r="R161" i="15"/>
  <c r="U162" i="15"/>
  <c r="R163" i="15"/>
  <c r="U176" i="15"/>
  <c r="U66" i="15"/>
  <c r="R69" i="15"/>
  <c r="E69" i="15" s="1"/>
  <c r="H69" i="15" s="1"/>
  <c r="O69" i="15" s="1"/>
  <c r="U70" i="15"/>
  <c r="R73" i="15"/>
  <c r="E73" i="15" s="1"/>
  <c r="H73" i="15" s="1"/>
  <c r="O73" i="15" s="1"/>
  <c r="R85" i="15"/>
  <c r="E85" i="15" s="1"/>
  <c r="H85" i="15" s="1"/>
  <c r="O85" i="15" s="1"/>
  <c r="R89" i="15"/>
  <c r="E89" i="15" s="1"/>
  <c r="H89" i="15" s="1"/>
  <c r="O89" i="15" s="1"/>
  <c r="U90" i="15"/>
  <c r="R94" i="15"/>
  <c r="U95" i="15"/>
  <c r="R112" i="15"/>
  <c r="U117" i="15"/>
  <c r="U136" i="15"/>
  <c r="R137" i="15"/>
  <c r="U138" i="15"/>
  <c r="R142" i="15"/>
  <c r="U143" i="15"/>
  <c r="U166" i="15"/>
  <c r="R167" i="15"/>
  <c r="U173" i="15"/>
  <c r="R174" i="15"/>
  <c r="U175" i="15"/>
  <c r="R176" i="15"/>
  <c r="R178" i="15"/>
  <c r="R180" i="15"/>
  <c r="R191" i="15"/>
  <c r="R195" i="15"/>
  <c r="U202" i="15"/>
  <c r="R206" i="15"/>
  <c r="R210" i="15"/>
  <c r="R214" i="15"/>
  <c r="U246" i="15"/>
  <c r="R247" i="15"/>
  <c r="U274" i="15"/>
  <c r="R74" i="15"/>
  <c r="E74" i="15" s="1"/>
  <c r="H74" i="15" s="1"/>
  <c r="O74" i="15" s="1"/>
  <c r="R78" i="15"/>
  <c r="E78" i="15" s="1"/>
  <c r="H78" i="15" s="1"/>
  <c r="O78" i="15" s="1"/>
  <c r="U94" i="15"/>
  <c r="R95" i="15"/>
  <c r="R97" i="15"/>
  <c r="R99" i="15"/>
  <c r="R124" i="15"/>
  <c r="R128" i="15"/>
  <c r="U142" i="15"/>
  <c r="R143" i="15"/>
  <c r="R145" i="15"/>
  <c r="U148" i="15"/>
  <c r="R149" i="15"/>
  <c r="R156" i="15"/>
  <c r="R160" i="15"/>
  <c r="U183" i="15"/>
  <c r="R184" i="15"/>
  <c r="U206" i="15"/>
  <c r="R207" i="15"/>
  <c r="R209" i="15"/>
  <c r="U210" i="15"/>
  <c r="U212" i="15"/>
  <c r="U226" i="15"/>
  <c r="U231" i="15"/>
  <c r="R234" i="15"/>
  <c r="U237" i="15"/>
  <c r="R238" i="15"/>
  <c r="R266" i="15"/>
  <c r="R71" i="15"/>
  <c r="E71" i="15" s="1"/>
  <c r="H71" i="15" s="1"/>
  <c r="O71" i="15" s="1"/>
  <c r="U73" i="15"/>
  <c r="R113" i="15"/>
  <c r="R115" i="15"/>
  <c r="U116" i="15"/>
  <c r="R117" i="15"/>
  <c r="U118" i="15"/>
  <c r="U120" i="15"/>
  <c r="R121" i="15"/>
  <c r="U122" i="15"/>
  <c r="U129" i="15"/>
  <c r="U133" i="15"/>
  <c r="U195" i="15"/>
  <c r="R215" i="15"/>
  <c r="U223" i="15"/>
  <c r="U225" i="15"/>
  <c r="U228" i="15"/>
  <c r="U230" i="15"/>
  <c r="R231" i="15"/>
  <c r="U234" i="15"/>
  <c r="U247" i="15"/>
  <c r="R248" i="15"/>
  <c r="R251" i="15"/>
  <c r="R255" i="15"/>
  <c r="R257" i="15"/>
  <c r="U267" i="15"/>
  <c r="U24" i="15"/>
  <c r="U32" i="15"/>
  <c r="U40" i="15"/>
  <c r="U77" i="15"/>
  <c r="U81" i="15"/>
  <c r="R82" i="15"/>
  <c r="E82" i="15" s="1"/>
  <c r="H82" i="15" s="1"/>
  <c r="O82" i="15" s="1"/>
  <c r="U99" i="15"/>
  <c r="U107" i="15"/>
  <c r="R108" i="15"/>
  <c r="U114" i="15"/>
  <c r="R126" i="15"/>
  <c r="U127" i="15"/>
  <c r="U147" i="15"/>
  <c r="R157" i="15"/>
  <c r="U167" i="15"/>
  <c r="U180" i="15"/>
  <c r="U187" i="15"/>
  <c r="R188" i="15"/>
  <c r="U189" i="15"/>
  <c r="R190" i="15"/>
  <c r="R194" i="15"/>
  <c r="U203" i="15"/>
  <c r="U205" i="15"/>
  <c r="U208" i="15"/>
  <c r="U216" i="15"/>
  <c r="U235" i="15"/>
  <c r="U240" i="15"/>
  <c r="R243" i="15"/>
  <c r="U244" i="15"/>
  <c r="U263" i="15"/>
  <c r="R268" i="15"/>
  <c r="R278" i="15"/>
  <c r="R93" i="15"/>
  <c r="U100" i="15"/>
  <c r="R101" i="15"/>
  <c r="R106" i="15"/>
  <c r="U111" i="15"/>
  <c r="U113" i="15"/>
  <c r="U131" i="15"/>
  <c r="R141" i="15"/>
  <c r="R147" i="15"/>
  <c r="R154" i="15"/>
  <c r="R193" i="15"/>
  <c r="U197" i="15"/>
  <c r="R198" i="15"/>
  <c r="R208" i="15"/>
  <c r="U209" i="15"/>
  <c r="U211" i="15"/>
  <c r="R212" i="15"/>
  <c r="R213" i="15"/>
  <c r="U215" i="15"/>
  <c r="R216" i="15"/>
  <c r="R219" i="15"/>
  <c r="R221" i="15"/>
  <c r="R226" i="15"/>
  <c r="U239" i="15"/>
  <c r="R240" i="15"/>
  <c r="U243" i="15"/>
  <c r="R244" i="15"/>
  <c r="U257" i="15"/>
  <c r="U260" i="15"/>
  <c r="U262" i="15"/>
  <c r="R263" i="15"/>
  <c r="U269" i="15"/>
  <c r="U272" i="15"/>
  <c r="U276" i="15"/>
  <c r="R277" i="15"/>
  <c r="U22" i="15"/>
  <c r="U30" i="15"/>
  <c r="U38" i="15"/>
  <c r="R77" i="15"/>
  <c r="E77" i="15" s="1"/>
  <c r="H77" i="15" s="1"/>
  <c r="O77" i="15" s="1"/>
  <c r="R81" i="15"/>
  <c r="E81" i="15" s="1"/>
  <c r="H81" i="15" s="1"/>
  <c r="O81" i="15" s="1"/>
  <c r="R90" i="15"/>
  <c r="R92" i="15"/>
  <c r="R96" i="15"/>
  <c r="U98" i="15"/>
  <c r="U104" i="15"/>
  <c r="R105" i="15"/>
  <c r="U106" i="15"/>
  <c r="R109" i="15"/>
  <c r="U110" i="15"/>
  <c r="R125" i="15"/>
  <c r="R131" i="15"/>
  <c r="U132" i="15"/>
  <c r="R133" i="15"/>
  <c r="R138" i="15"/>
  <c r="R140" i="15"/>
  <c r="R144" i="15"/>
  <c r="U152" i="15"/>
  <c r="R153" i="15"/>
  <c r="U154" i="15"/>
  <c r="R158" i="15"/>
  <c r="U159" i="15"/>
  <c r="R165" i="15"/>
  <c r="U174" i="15"/>
  <c r="R175" i="15"/>
  <c r="R185" i="15"/>
  <c r="U188" i="15"/>
  <c r="R189" i="15"/>
  <c r="U201" i="15"/>
  <c r="R205" i="15"/>
  <c r="U214" i="15"/>
  <c r="R218" i="15"/>
  <c r="U219" i="15"/>
  <c r="R220" i="15"/>
  <c r="R225" i="15"/>
  <c r="U229" i="15"/>
  <c r="R230" i="15"/>
  <c r="R232" i="15"/>
  <c r="U233" i="15"/>
  <c r="R237" i="15"/>
  <c r="R249" i="15"/>
  <c r="U252" i="15"/>
  <c r="R253" i="15"/>
  <c r="R258" i="15"/>
  <c r="U266" i="15"/>
  <c r="U271" i="15"/>
  <c r="R272" i="15"/>
  <c r="U275" i="15"/>
  <c r="R276" i="15"/>
  <c r="U75" i="15"/>
  <c r="R76" i="15"/>
  <c r="E76" i="15" s="1"/>
  <c r="H76" i="15" s="1"/>
  <c r="O76" i="15" s="1"/>
  <c r="R79" i="15"/>
  <c r="E79" i="15" s="1"/>
  <c r="H79" i="15" s="1"/>
  <c r="O79" i="15" s="1"/>
  <c r="U83" i="15"/>
  <c r="R84" i="15"/>
  <c r="E84" i="15" s="1"/>
  <c r="H84" i="15" s="1"/>
  <c r="O84" i="15" s="1"/>
  <c r="R87" i="15"/>
  <c r="E87" i="15" s="1"/>
  <c r="H87" i="15" s="1"/>
  <c r="O87" i="15" s="1"/>
  <c r="T18" i="15"/>
  <c r="U26" i="15"/>
  <c r="U28" i="15"/>
  <c r="U34" i="15"/>
  <c r="U36" i="15"/>
  <c r="U42" i="15"/>
  <c r="U44" i="15"/>
  <c r="U46" i="15"/>
  <c r="U48" i="15"/>
  <c r="Q18" i="15"/>
  <c r="W18" i="15"/>
  <c r="R22" i="15"/>
  <c r="E22" i="15" s="1"/>
  <c r="H22" i="15" s="1"/>
  <c r="O22" i="15" s="1"/>
  <c r="R28" i="15"/>
  <c r="E28" i="15" s="1"/>
  <c r="H28" i="15" s="1"/>
  <c r="O28" i="15" s="1"/>
  <c r="R30" i="15"/>
  <c r="E30" i="15" s="1"/>
  <c r="H30" i="15" s="1"/>
  <c r="O30" i="15" s="1"/>
  <c r="R36" i="15"/>
  <c r="E36" i="15" s="1"/>
  <c r="H36" i="15" s="1"/>
  <c r="O36" i="15" s="1"/>
  <c r="R38" i="15"/>
  <c r="E38" i="15" s="1"/>
  <c r="H38" i="15" s="1"/>
  <c r="O38" i="15" s="1"/>
  <c r="R44" i="15"/>
  <c r="E44" i="15" s="1"/>
  <c r="H44" i="15" s="1"/>
  <c r="O44" i="15" s="1"/>
  <c r="U45" i="15"/>
  <c r="R46" i="15"/>
  <c r="E46" i="15" s="1"/>
  <c r="H46" i="15" s="1"/>
  <c r="O46" i="15" s="1"/>
  <c r="U47" i="15"/>
  <c r="R48" i="15"/>
  <c r="E48" i="15" s="1"/>
  <c r="H48" i="15" s="1"/>
  <c r="O48" i="15" s="1"/>
  <c r="U49" i="15"/>
  <c r="R50" i="15"/>
  <c r="E50" i="15" s="1"/>
  <c r="H50" i="15" s="1"/>
  <c r="O50" i="15" s="1"/>
  <c r="U51" i="15"/>
  <c r="R52" i="15"/>
  <c r="E52" i="15" s="1"/>
  <c r="H52" i="15" s="1"/>
  <c r="O52" i="15" s="1"/>
  <c r="U53" i="15"/>
  <c r="R54" i="15"/>
  <c r="E54" i="15" s="1"/>
  <c r="H54" i="15" s="1"/>
  <c r="O54" i="15" s="1"/>
  <c r="U55" i="15"/>
  <c r="R56" i="15"/>
  <c r="E56" i="15" s="1"/>
  <c r="H56" i="15" s="1"/>
  <c r="O56" i="15" s="1"/>
  <c r="U57" i="15"/>
  <c r="R58" i="15"/>
  <c r="E58" i="15" s="1"/>
  <c r="H58" i="15" s="1"/>
  <c r="O58" i="15" s="1"/>
  <c r="U59" i="15"/>
  <c r="R60" i="15"/>
  <c r="E60" i="15" s="1"/>
  <c r="H60" i="15" s="1"/>
  <c r="O60" i="15" s="1"/>
  <c r="U61" i="15"/>
  <c r="R62" i="15"/>
  <c r="E62" i="15" s="1"/>
  <c r="H62" i="15" s="1"/>
  <c r="O62" i="15" s="1"/>
  <c r="U63" i="15"/>
  <c r="R64" i="15"/>
  <c r="E64" i="15" s="1"/>
  <c r="H64" i="15" s="1"/>
  <c r="O64" i="15" s="1"/>
  <c r="U65" i="15"/>
  <c r="R66" i="15"/>
  <c r="E66" i="15" s="1"/>
  <c r="H66" i="15" s="1"/>
  <c r="O66" i="15" s="1"/>
  <c r="U67" i="15"/>
  <c r="R68" i="15"/>
  <c r="E68" i="15" s="1"/>
  <c r="H68" i="15" s="1"/>
  <c r="O68" i="15" s="1"/>
  <c r="U69" i="15"/>
  <c r="R70" i="15"/>
  <c r="E70" i="15" s="1"/>
  <c r="H70" i="15" s="1"/>
  <c r="O70" i="15" s="1"/>
  <c r="U71" i="15"/>
  <c r="R72" i="15"/>
  <c r="E72" i="15" s="1"/>
  <c r="H72" i="15" s="1"/>
  <c r="O72" i="15" s="1"/>
  <c r="R75" i="15"/>
  <c r="E75" i="15" s="1"/>
  <c r="H75" i="15" s="1"/>
  <c r="O75" i="15" s="1"/>
  <c r="U79" i="15"/>
  <c r="R80" i="15"/>
  <c r="E80" i="15" s="1"/>
  <c r="H80" i="15" s="1"/>
  <c r="O80" i="15" s="1"/>
  <c r="R83" i="15"/>
  <c r="E83" i="15" s="1"/>
  <c r="H83" i="15" s="1"/>
  <c r="O83" i="15" s="1"/>
  <c r="U91" i="15"/>
  <c r="O97" i="15"/>
  <c r="R102" i="15"/>
  <c r="O113" i="15"/>
  <c r="R118" i="15"/>
  <c r="U123" i="15"/>
  <c r="O129" i="15"/>
  <c r="R134" i="15"/>
  <c r="U139" i="15"/>
  <c r="O145" i="15"/>
  <c r="R150" i="15"/>
  <c r="U155" i="15"/>
  <c r="O161" i="15"/>
  <c r="U184" i="15"/>
  <c r="O206" i="15"/>
  <c r="U74" i="15"/>
  <c r="U76" i="15"/>
  <c r="U78" i="15"/>
  <c r="U80" i="15"/>
  <c r="U82" i="15"/>
  <c r="U84" i="15"/>
  <c r="U86" i="15"/>
  <c r="U88" i="15"/>
  <c r="R91" i="15"/>
  <c r="O93" i="15"/>
  <c r="U93" i="15"/>
  <c r="U96" i="15"/>
  <c r="R98" i="15"/>
  <c r="O99" i="15"/>
  <c r="O102" i="15"/>
  <c r="U103" i="15"/>
  <c r="R104" i="15"/>
  <c r="U112" i="15"/>
  <c r="R114" i="15"/>
  <c r="O115" i="15"/>
  <c r="O118" i="15"/>
  <c r="U119" i="15"/>
  <c r="R120" i="15"/>
  <c r="R123" i="15"/>
  <c r="O125" i="15"/>
  <c r="U125" i="15"/>
  <c r="U128" i="15"/>
  <c r="R130" i="15"/>
  <c r="O131" i="15"/>
  <c r="O134" i="15"/>
  <c r="U135" i="15"/>
  <c r="R136" i="15"/>
  <c r="R139" i="15"/>
  <c r="O141" i="15"/>
  <c r="U141" i="15"/>
  <c r="U144" i="15"/>
  <c r="R146" i="15"/>
  <c r="O147" i="15"/>
  <c r="O150" i="15"/>
  <c r="U151" i="15"/>
  <c r="R152" i="15"/>
  <c r="R155" i="15"/>
  <c r="O157" i="15"/>
  <c r="U157" i="15"/>
  <c r="U160" i="15"/>
  <c r="U163" i="15"/>
  <c r="R173" i="15"/>
  <c r="O179" i="15"/>
  <c r="U179" i="15"/>
  <c r="U194" i="15"/>
  <c r="R200" i="15"/>
  <c r="O201" i="15"/>
  <c r="O216" i="15"/>
  <c r="U221" i="15"/>
  <c r="R222" i="15"/>
  <c r="U85" i="15"/>
  <c r="R86" i="15"/>
  <c r="E86" i="15" s="1"/>
  <c r="H86" i="15" s="1"/>
  <c r="O86" i="15" s="1"/>
  <c r="U87" i="15"/>
  <c r="R88" i="15"/>
  <c r="E88" i="15" s="1"/>
  <c r="H88" i="15" s="1"/>
  <c r="O88" i="15" s="1"/>
  <c r="U89" i="15"/>
  <c r="U92" i="15"/>
  <c r="O95" i="15"/>
  <c r="O98" i="15"/>
  <c r="R100" i="15"/>
  <c r="R103" i="15"/>
  <c r="U105" i="15"/>
  <c r="O108" i="15"/>
  <c r="O111" i="15"/>
  <c r="R116" i="15"/>
  <c r="R119" i="15"/>
  <c r="U121" i="15"/>
  <c r="U124" i="15"/>
  <c r="O127" i="15"/>
  <c r="O130" i="15"/>
  <c r="R132" i="15"/>
  <c r="R135" i="15"/>
  <c r="U137" i="15"/>
  <c r="U140" i="15"/>
  <c r="O143" i="15"/>
  <c r="O146" i="15"/>
  <c r="R148" i="15"/>
  <c r="R151" i="15"/>
  <c r="U153" i="15"/>
  <c r="U156" i="15"/>
  <c r="O159" i="15"/>
  <c r="O162" i="15"/>
  <c r="R172" i="15"/>
  <c r="R177" i="15"/>
  <c r="O178" i="15"/>
  <c r="R186" i="15"/>
  <c r="U193" i="15"/>
  <c r="U198" i="15"/>
  <c r="R199" i="15"/>
  <c r="U207" i="15"/>
  <c r="O215" i="15"/>
  <c r="O220" i="15"/>
  <c r="U220" i="15"/>
  <c r="R227" i="15"/>
  <c r="O238" i="15"/>
  <c r="U248" i="15"/>
  <c r="R259" i="15"/>
  <c r="O270" i="15"/>
  <c r="O165" i="15"/>
  <c r="R171" i="15"/>
  <c r="U177" i="15"/>
  <c r="O182" i="15"/>
  <c r="U192" i="15"/>
  <c r="R203" i="15"/>
  <c r="O214" i="15"/>
  <c r="U224" i="15"/>
  <c r="R235" i="15"/>
  <c r="U241" i="15"/>
  <c r="O246" i="15"/>
  <c r="U256" i="15"/>
  <c r="R267" i="15"/>
  <c r="U273" i="15"/>
  <c r="O278" i="15"/>
  <c r="U278" i="15"/>
  <c r="U161" i="15"/>
  <c r="U164" i="15"/>
  <c r="R166" i="15"/>
  <c r="U168" i="15"/>
  <c r="R169" i="15"/>
  <c r="O171" i="15"/>
  <c r="O175" i="15"/>
  <c r="O176" i="15"/>
  <c r="R179" i="15"/>
  <c r="O180" i="15"/>
  <c r="U181" i="15"/>
  <c r="U185" i="15"/>
  <c r="U186" i="15"/>
  <c r="O190" i="15"/>
  <c r="U190" i="15"/>
  <c r="R192" i="15"/>
  <c r="R196" i="15"/>
  <c r="R197" i="15"/>
  <c r="U200" i="15"/>
  <c r="R201" i="15"/>
  <c r="O203" i="15"/>
  <c r="O207" i="15"/>
  <c r="O208" i="15"/>
  <c r="R211" i="15"/>
  <c r="O212" i="15"/>
  <c r="U213" i="15"/>
  <c r="U217" i="15"/>
  <c r="U218" i="15"/>
  <c r="O222" i="15"/>
  <c r="U222" i="15"/>
  <c r="R224" i="15"/>
  <c r="R228" i="15"/>
  <c r="R229" i="15"/>
  <c r="U232" i="15"/>
  <c r="R233" i="15"/>
  <c r="O235" i="15"/>
  <c r="O239" i="15"/>
  <c r="O240" i="15"/>
  <c r="O244" i="15"/>
  <c r="U245" i="15"/>
  <c r="U249" i="15"/>
  <c r="U250" i="15"/>
  <c r="O254" i="15"/>
  <c r="U254" i="15"/>
  <c r="R256" i="15"/>
  <c r="R260" i="15"/>
  <c r="R261" i="15"/>
  <c r="U264" i="15"/>
  <c r="R265" i="15"/>
  <c r="O267" i="15"/>
  <c r="O271" i="15"/>
  <c r="O272" i="15"/>
  <c r="O276" i="15"/>
  <c r="U277" i="15"/>
  <c r="U19" i="15"/>
  <c r="S18" i="15"/>
  <c r="P18" i="15"/>
  <c r="R20" i="15"/>
  <c r="U20" i="15"/>
  <c r="N18" i="15"/>
  <c r="R26" i="15"/>
  <c r="E26" i="15" s="1"/>
  <c r="H26" i="15" s="1"/>
  <c r="O26" i="15" s="1"/>
  <c r="R34" i="15"/>
  <c r="E34" i="15" s="1"/>
  <c r="H34" i="15" s="1"/>
  <c r="O34" i="15" s="1"/>
  <c r="R42" i="15"/>
  <c r="E42" i="15" s="1"/>
  <c r="H42" i="15" s="1"/>
  <c r="O42" i="15" s="1"/>
  <c r="R24" i="15"/>
  <c r="E24" i="15" s="1"/>
  <c r="H24" i="15" s="1"/>
  <c r="O24" i="15" s="1"/>
  <c r="R32" i="15"/>
  <c r="E32" i="15" s="1"/>
  <c r="H32" i="15" s="1"/>
  <c r="O32" i="15" s="1"/>
  <c r="R40" i="15"/>
  <c r="E40" i="15" s="1"/>
  <c r="H40" i="15" s="1"/>
  <c r="O40" i="15" s="1"/>
  <c r="U109" i="15"/>
  <c r="R111" i="15"/>
  <c r="O114" i="15"/>
  <c r="J32" i="14"/>
  <c r="K32" i="14" s="1"/>
  <c r="I91" i="14"/>
  <c r="J92" i="14"/>
  <c r="J95" i="14"/>
  <c r="K95" i="14" s="1"/>
  <c r="G91" i="14"/>
  <c r="J20" i="14"/>
  <c r="K20" i="14" s="1"/>
  <c r="K33" i="14"/>
  <c r="J35" i="14"/>
  <c r="K35" i="14" s="1"/>
  <c r="K93" i="14"/>
  <c r="J17" i="14"/>
  <c r="G16" i="14"/>
  <c r="J25" i="14"/>
  <c r="K25" i="14" s="1"/>
  <c r="J98" i="14"/>
  <c r="K98" i="14" s="1"/>
  <c r="K92" i="14"/>
  <c r="G15" i="14"/>
  <c r="H16" i="14"/>
  <c r="H14" i="14" s="1"/>
  <c r="F15" i="14"/>
  <c r="F16" i="14"/>
  <c r="J79" i="14"/>
  <c r="K79" i="14" s="1"/>
  <c r="I15" i="14"/>
  <c r="J28" i="14"/>
  <c r="K28" i="14" s="1"/>
  <c r="I16" i="14"/>
  <c r="H15" i="14"/>
  <c r="J61" i="14"/>
  <c r="K61" i="14" s="1"/>
  <c r="F91" i="14"/>
  <c r="K18" i="14"/>
  <c r="K21" i="14"/>
  <c r="J51" i="14"/>
  <c r="K51" i="14" s="1"/>
  <c r="K62" i="14"/>
  <c r="J65" i="14"/>
  <c r="K65" i="14" s="1"/>
  <c r="K80" i="14"/>
  <c r="J41" i="14"/>
  <c r="K41" i="14" s="1"/>
  <c r="J91" i="14" l="1"/>
  <c r="G14" i="14"/>
  <c r="U18" i="15"/>
  <c r="E20" i="15"/>
  <c r="R18" i="15"/>
  <c r="J16" i="14"/>
  <c r="K16" i="14" s="1"/>
  <c r="I14" i="14"/>
  <c r="K17" i="14"/>
  <c r="F14" i="14"/>
  <c r="K91" i="14"/>
  <c r="J15" i="14"/>
  <c r="K15" i="14" s="1"/>
  <c r="J14" i="14" l="1"/>
  <c r="H20" i="15"/>
  <c r="E18" i="15"/>
  <c r="K14" i="14"/>
  <c r="O20" i="15" l="1"/>
  <c r="H18" i="15"/>
  <c r="O18" i="15" s="1"/>
</calcChain>
</file>

<file path=xl/sharedStrings.xml><?xml version="1.0" encoding="utf-8"?>
<sst xmlns="http://schemas.openxmlformats.org/spreadsheetml/2006/main" count="3000" uniqueCount="1486">
  <si>
    <t>Con base en los artículos 107, fracción I, inciso d) de la Ley Federal de Presupuesto y Responsabilidad Hacendaria y 205 de su Reglamento</t>
  </si>
  <si>
    <t>Comisión Federal de Electricidad</t>
  </si>
  <si>
    <t xml:space="preserve">No </t>
  </si>
  <si>
    <t>Nombre del proyecto</t>
  </si>
  <si>
    <t>Estado del proyecto</t>
  </si>
  <si>
    <t>Acumulado 2018</t>
  </si>
  <si>
    <t>Avance Financiero</t>
  </si>
  <si>
    <t>Avance Físico</t>
  </si>
  <si>
    <t>Realizada</t>
  </si>
  <si>
    <t>Acumulada</t>
  </si>
  <si>
    <t>%</t>
  </si>
  <si>
    <t xml:space="preserve">Estimada Anual </t>
  </si>
  <si>
    <t>(1)</t>
  </si>
  <si>
    <t>(2)</t>
  </si>
  <si>
    <t>(3)</t>
  </si>
  <si>
    <t>(4)</t>
  </si>
  <si>
    <t xml:space="preserve">(5)   </t>
  </si>
  <si>
    <t>(6)=(3+5)</t>
  </si>
  <si>
    <t>(7=6/2)</t>
  </si>
  <si>
    <t>(8)</t>
  </si>
  <si>
    <t>(9)</t>
  </si>
  <si>
    <t>(10)</t>
  </si>
  <si>
    <t>(11)=(8+10)</t>
  </si>
  <si>
    <t xml:space="preserve">Total </t>
  </si>
  <si>
    <t>Aprobados en Ejercicios Fiscales Anteriores</t>
  </si>
  <si>
    <t>Inversión Directa</t>
  </si>
  <si>
    <t>Aprobados en 2006</t>
  </si>
  <si>
    <t>CC Agua Prieta II (con campo solar)</t>
  </si>
  <si>
    <t>Varias (Cierre y otras)</t>
  </si>
  <si>
    <t>SE 1116 Transformación del Noreste</t>
  </si>
  <si>
    <t>Aprobados en 2007</t>
  </si>
  <si>
    <t>SE 1212 SUR - PENINSULAR</t>
  </si>
  <si>
    <t>Aprobados en 2008</t>
  </si>
  <si>
    <t>SE 1320 DISTRIBUCION NOROESTE</t>
  </si>
  <si>
    <t>Aprobados en 2009</t>
  </si>
  <si>
    <t>SLT 1405 Subest y Líneas de Transmisión de las Áreas Sureste</t>
  </si>
  <si>
    <t>Por Licitar sin cambio de alcance</t>
  </si>
  <si>
    <t>Construcción</t>
  </si>
  <si>
    <t>Aprobados en 2010</t>
  </si>
  <si>
    <t>CCC Cogeneración Salamanca Fase I</t>
  </si>
  <si>
    <t>Aprobados en 2011</t>
  </si>
  <si>
    <t>CC Centro</t>
  </si>
  <si>
    <t>SLT 1603 Subestación Lago</t>
  </si>
  <si>
    <t>CCI Guerrero Negro IV</t>
  </si>
  <si>
    <t>SE 1621 Distribución Norte-Sur</t>
  </si>
  <si>
    <t>SE 1620 Distribución Valle de México</t>
  </si>
  <si>
    <t>Aprobados en 2012</t>
  </si>
  <si>
    <t>RM CT José López Portillo</t>
  </si>
  <si>
    <t>SLT 1721 DISTRIBUCIÓN NORTE</t>
  </si>
  <si>
    <t>LT Red de Transmisión Asociada al CC Noreste</t>
  </si>
  <si>
    <t>SLT 1720 Distribución Valle de México</t>
  </si>
  <si>
    <t>LT Red de Transmisión Asociada al CC Norte III</t>
  </si>
  <si>
    <t>SLT 1722 Distribución Sur</t>
  </si>
  <si>
    <t>Aprobados en 2013</t>
  </si>
  <si>
    <t>CC Empalme I</t>
  </si>
  <si>
    <t>CC Valle de México II</t>
  </si>
  <si>
    <t>LT Red de Transmisión Asociada al CC Topolobampo III</t>
  </si>
  <si>
    <t>LT 1805 Línea de Transmisión Huasteca - Monterrey</t>
  </si>
  <si>
    <t>SLT 1820 Divisiones de Distribución del Valle de México</t>
  </si>
  <si>
    <t>SLT 1821 Divisiones de Distribución</t>
  </si>
  <si>
    <t>RM CCC TULA PAQUETES 1 Y 2</t>
  </si>
  <si>
    <t>RM CH TEMASCAL UNIDADES 1 A 4</t>
  </si>
  <si>
    <t>Aprobados en 2014</t>
  </si>
  <si>
    <t>CC Empalme II</t>
  </si>
  <si>
    <t>Aprobados en 2015</t>
  </si>
  <si>
    <t>CC San Luis Potosí</t>
  </si>
  <si>
    <t>CC Lerdo (Norte IV)</t>
  </si>
  <si>
    <t>LT Red de Transmisión Asociada al CC Lerdo (Norte IV)</t>
  </si>
  <si>
    <t>CG Los Azufres III Fase II</t>
  </si>
  <si>
    <t>CH Las Cruces</t>
  </si>
  <si>
    <t>LT Red de Transmisión Asociada a la CI Santa Rosalía II</t>
  </si>
  <si>
    <t>SLT 2001 Subestaciones y Líneas Baja California Sur - Noroeste</t>
  </si>
  <si>
    <t>SLT 2002 Subestaciones y Líneas de las Áreas Norte - Occidental</t>
  </si>
  <si>
    <t>SLT SLT 2020 Subestaciones, Líneas y Redes de Distribución</t>
  </si>
  <si>
    <t>Aprobados en 2016</t>
  </si>
  <si>
    <t>CC San Luis Río Colorado I</t>
  </si>
  <si>
    <t>LT Red de Transmisión Asociada al CC San Luis Río Colorado I</t>
  </si>
  <si>
    <t>CC Guadalajara I</t>
  </si>
  <si>
    <t>LT Red de Transmisión Asociada al CC Guadalajara I</t>
  </si>
  <si>
    <t>CC Mazatlán</t>
  </si>
  <si>
    <t>CC Mérida</t>
  </si>
  <si>
    <t>CC Salamanca</t>
  </si>
  <si>
    <t>SE 2101 Compensación Capacitiva Baja - Occidental</t>
  </si>
  <si>
    <t>Fallo y adjudicación</t>
  </si>
  <si>
    <t>SLT SLT 2120 Subestaciones y Líneas de Distribución</t>
  </si>
  <si>
    <t>SLT SLT 2121 Reducción de Pérdidas de Energía en Distribución</t>
  </si>
  <si>
    <t>Inversión Condicionada</t>
  </si>
  <si>
    <t>CC Norte III (Juárez)</t>
  </si>
  <si>
    <t>CC Noroeste</t>
  </si>
  <si>
    <t>CC Noreste</t>
  </si>
  <si>
    <t>CC Topolobampo III</t>
  </si>
  <si>
    <t>LT LT en Corriente Directa Ixtepec Potencia-Yautepec Potencia</t>
  </si>
  <si>
    <t>CE Sureste IV y V</t>
  </si>
  <si>
    <t>Fuente: Comisión Federal de Electricidad</t>
  </si>
  <si>
    <t>***( PREVIO DEL PROYECTO DE PRESUPUESTO DE EGRESOS DE LA FEDERACIÓN 2019 )</t>
  </si>
  <si>
    <t>ACTUALIZACIÓN DE MONTOS,  AVANCES FÍSICOS Y FINANCIEROS POR PROYECTO: VARIACIÓN EN EL MONTO TOTAL DE INVERSIÓN FINANCIADA Y RESUMEN DE LA JUSTIFICACIÓN DE PROYECTOS DE INVERSIÓN FINANCIADA DIRECTA Y CONDICIONADA EN ETAPAS DE CONSTRUCCIÓN, POR LICITAR Y CIERRE PARCIAL</t>
  </si>
  <si>
    <t>ENTIDAD: CFE Consolidado</t>
  </si>
  <si>
    <t>SECTOR: 53  Comisión Federal de Electricidad</t>
  </si>
  <si>
    <t>PIDIREGAS (CUADRO 04)</t>
  </si>
  <si>
    <t>NOMBRE DEL PROYECTO</t>
  </si>
  <si>
    <t>ENTREGA INICIAL</t>
  </si>
  <si>
    <t>ENTREGA FINAL</t>
  </si>
  <si>
    <t>FISICO ACUMULADO 2017</t>
  </si>
  <si>
    <t>FISICO PROGRAMADO 2018</t>
  </si>
  <si>
    <t>FISICO PROGRAMADO 2019</t>
  </si>
  <si>
    <t>FINANCIERO ACUMULADO 2017</t>
  </si>
  <si>
    <t>FINANCIERO PROGRAMADO 2018</t>
  </si>
  <si>
    <t>FINANCIERO PROGRAMADO 2019</t>
  </si>
  <si>
    <t>AUTORIZADO 2018</t>
  </si>
  <si>
    <t>ACTUALIZACION 2019</t>
  </si>
  <si>
    <t>ABSOLUTAS</t>
  </si>
  <si>
    <t>RELATIVA NOMINAL</t>
  </si>
  <si>
    <t>RELATIVA REAL</t>
  </si>
  <si>
    <t>EXPLICACION DE ACTUALIZACION</t>
  </si>
  <si>
    <t>171    CC    Agua Prieta II (con campo solar)</t>
  </si>
  <si>
    <t>ACTUALIZACIÓN DE GASTOS DE SUPERVISIÓN.</t>
  </si>
  <si>
    <t>188    SE    1116 Transformación del Noreste</t>
  </si>
  <si>
    <t>*</t>
  </si>
  <si>
    <t>209    SE    1212 SUR - PENINSULAR</t>
  </si>
  <si>
    <t>212    SE    1202 Suministro de Energía a la Zona Manzanillo</t>
  </si>
  <si>
    <t>214    SE    1210 NORTE - NOROESTE</t>
  </si>
  <si>
    <t>242    SE    1323 DISTRIBUCION SUR</t>
  </si>
  <si>
    <t>245    SE    1320 DISTRIBUCION NOROESTE</t>
  </si>
  <si>
    <t>249    SLT    1405 Subest y Líneas de Transmisión de las Áreas Sureste</t>
  </si>
  <si>
    <t>257    CCI    Santa Rosalía II</t>
  </si>
  <si>
    <t>258    RM    CT Altamira Unidades 1 y 2</t>
  </si>
  <si>
    <t>259    SE    SE 1521 DISTRIBUCIÓN SUR</t>
  </si>
  <si>
    <t>261    CCC    Cogeneración Salamanca Fase I</t>
  </si>
  <si>
    <t>264    CC    Centro</t>
  </si>
  <si>
    <t>266    SLT    1603 Subestación Lago</t>
  </si>
  <si>
    <t>ACTUALIZACIÓN A PRECIOS DE MERCADO, ESCENARIOS DE FINANCIAMIENTO Y TIPO DE CAMBIO</t>
  </si>
  <si>
    <t>268    CCI    Guerrero Negro IV</t>
  </si>
  <si>
    <t>INCREMENTO DE LOS COSTOS DE SUPERVISIÓN Y PUESTA EN SERVICIO.</t>
  </si>
  <si>
    <t>273    SE    1621 Distribución Norte-Sur</t>
  </si>
  <si>
    <t>274    SE    1620 Distribución Valle de México</t>
  </si>
  <si>
    <t>ACTUALIZACIÓN DE LOS COSTOS DE SUPERVISIÓN</t>
  </si>
  <si>
    <t>278    RM    CT José López Portillo</t>
  </si>
  <si>
    <t>280    SLT    1721 DISTRIBUCIÓN NORTE</t>
  </si>
  <si>
    <t>281    LT    Red de Transmisión Asociada al CC Noreste</t>
  </si>
  <si>
    <t>INCREMENTO DE LA PLUSVALÍA DE LA ZONA DE INFLUENCIA DEL PROYECTO, GRAVAMEN DE LA SERVIDUMBRE DE PASO REPERCUTIENDO EN EL INCREMENTO DE LOS DERECHOS INMOBILIARIOS Y GASTOS DE SUPERVISIÓN.</t>
  </si>
  <si>
    <t>282    SLT    1720 Distribución Valle de México</t>
  </si>
  <si>
    <t>283    LT    Red de Transmisión Asociada al CC Norte III</t>
  </si>
  <si>
    <t>ACTUALIZACIÓN DE COSTOS DE SUPERVISIÓN.</t>
  </si>
  <si>
    <t>284    CG    Los Humeros III</t>
  </si>
  <si>
    <t>288    SLT    1722 Distribución Sur</t>
  </si>
  <si>
    <t>289    CH    Chicoasén II</t>
  </si>
  <si>
    <t>SOBRECOSTOS POR GASTOS DE SUPERVISIÓN POR LA ESTADÍA DE UN MAYOR TIEMPO DEL ORIGINALMENTE PROGRAMADO, PROPICIADO POR LOS PAROS Y BLOQUEOS SUSCITADOS DURANTE  2016 Y 2017;  LOS SOBRECOSTOS  EN EL CONVENIO DE PROSPECCIÓN ARQUEOLÓGICA POR ENCONTRARSE UNA CANTIDAD CONSIDERABLE DE VESTIGIOS.</t>
  </si>
  <si>
    <t>290    LT    Red de transmisión asociada a la CH Chicoasén II</t>
  </si>
  <si>
    <t>296    CC    Empalme I</t>
  </si>
  <si>
    <t>AJUSTES EN LOS PRECIOS DE MERCADO DE LAS CENTRALES DE CICLO COMBINADO.</t>
  </si>
  <si>
    <t>297    LT    Red de Transmisión Asociada al CC Empalme I</t>
  </si>
  <si>
    <t>298    CC    Valle de México II</t>
  </si>
  <si>
    <t>300    LT    Red de Transmisión Asociada al CC Topolobampo III</t>
  </si>
  <si>
    <t>304    LT    1805 Línea de Transmisión Huasteca - Monterrey</t>
  </si>
  <si>
    <t>ACTUALIZACIÓN DE GASTOS DE SUPERVISIÓN Y ACTIVIDADES PREVIAS.</t>
  </si>
  <si>
    <t>307    SLT    1802 Subestaciones y Líneas de Transmisión del Norte</t>
  </si>
  <si>
    <t>309    SLT    1820 Divisiones de Distribución del Valle de México</t>
  </si>
  <si>
    <t>310    SLT    1821 Divisiones de Distribución</t>
  </si>
  <si>
    <t>311    RM    CCC TULA PAQUETES 1 Y 2</t>
  </si>
  <si>
    <t>COSTOS ADICIONALES.</t>
  </si>
  <si>
    <t>312    RM    CH TEMASCAL UNIDADES 1 A 4</t>
  </si>
  <si>
    <t>313    CC    Empalme II</t>
  </si>
  <si>
    <t>314    LT    Red de Transmisión Asociada al CC Empalme II</t>
  </si>
  <si>
    <t>ACTUALIZACIÓN DE COSTOS PARA SUPERVISIÓN Y ACTIVIDADES PREVIAS.</t>
  </si>
  <si>
    <t>321    SLT    1920 Subestaciones y Líneas de Distribución</t>
  </si>
  <si>
    <t>322    SLT    1921 Reducción de Pérdidas de Energía en Distribución</t>
  </si>
  <si>
    <t>323    CC    San Luis Potosí</t>
  </si>
  <si>
    <t>324    LT    Red de Transmisión Asociada al CC San Luis Potosí</t>
  </si>
  <si>
    <t>325    CC    Lerdo (Norte IV)</t>
  </si>
  <si>
    <t>326    LT    Red de Transmisión Asociada al CC Lerdo (Norte IV)</t>
  </si>
  <si>
    <t>327    CG    Los Azufres III Fase II</t>
  </si>
  <si>
    <t>329    CG    Cerritos Colorados Fase I</t>
  </si>
  <si>
    <t>330    CH    Las Cruces</t>
  </si>
  <si>
    <t>331    LT    Red de transmisión asociada a la CH Las Cruces</t>
  </si>
  <si>
    <t>332    CE    Sureste II y III</t>
  </si>
  <si>
    <t>334    LT    Red de Transmisión Asociada a la CI Santa Rosalía II</t>
  </si>
  <si>
    <t>336    SLT    2001 Subestaciones y Líneas Baja California Sur - Noroeste</t>
  </si>
  <si>
    <t>337    SLT    2002 Subestaciones y Líneas de las Áreas Norte - Occidental</t>
  </si>
  <si>
    <t>338    SLT    SLT 2020 Subestaciones, Líneas y Redes de Distribución</t>
  </si>
  <si>
    <t>339    SLT    SLT 2021 Reducción de Pérdidas de Energía en Distribución</t>
  </si>
  <si>
    <t>340    CC    San Luis Río Colorado I</t>
  </si>
  <si>
    <t>341    LT    Red de Transmisión Asociada al CC San Luis Río Colorado I</t>
  </si>
  <si>
    <t>342    CC    Guadalajara I</t>
  </si>
  <si>
    <t>343    LT    Red de Transmisión Asociada al CC Guadalajara I</t>
  </si>
  <si>
    <t>344    CC    Mazatlán</t>
  </si>
  <si>
    <t>345    LT    Red de Transmisión Asociada al CC Mazatlán</t>
  </si>
  <si>
    <t>346    CC    Mérida</t>
  </si>
  <si>
    <t>347    CC    Salamanca</t>
  </si>
  <si>
    <t>348    SE    2101 Compensación Capacitiva Baja - Occidental</t>
  </si>
  <si>
    <t>349    SLT    SLT 2120 Subestaciones y Líneas de Distribución</t>
  </si>
  <si>
    <t>350    SLT    SLT 2121 Reducción de Pérdidas de Energía en Distribución</t>
  </si>
  <si>
    <t>36    CC    Baja California III</t>
  </si>
  <si>
    <t>38    CC    Norte III (Juárez)</t>
  </si>
  <si>
    <t>40    CE    Sureste I</t>
  </si>
  <si>
    <t>42    CC    Noroeste</t>
  </si>
  <si>
    <t>43    CC    Noreste</t>
  </si>
  <si>
    <t>45    CC    Topolobampo III</t>
  </si>
  <si>
    <t>303    LT    LT en Corriente Directa Ixtepec Potencia-Yautepec Potencia</t>
  </si>
  <si>
    <t>49    CE    Sureste IV y V</t>
  </si>
  <si>
    <t>FLUJO DE INVERSIÓN FINANCIADA ANUAL ESTIMADO POR PROYECTO: MONTO TOTAL DE INVERSIÓN FINANCIADA Y CALENDARIO ESTIMADO DE INVERSIÓN DIRECTA Y CONDICIONADA</t>
  </si>
  <si>
    <t>PIDIREGAS (CUADRO 07)</t>
  </si>
  <si>
    <t>APROBADO EN</t>
  </si>
  <si>
    <t>CONS_ANIOS</t>
  </si>
  <si>
    <t>CONS_MESES</t>
  </si>
  <si>
    <t>MONTO</t>
  </si>
  <si>
    <t>ACUMULADO 2016</t>
  </si>
  <si>
    <t>OTROS AÑOS</t>
  </si>
  <si>
    <t>SUMA 96 - 2017</t>
  </si>
  <si>
    <t>% DEL TOTAL</t>
  </si>
  <si>
    <t>1    CG    Cerro Prieto IV</t>
  </si>
  <si>
    <t>2    CC    Chihuahua</t>
  </si>
  <si>
    <t>3    CCI    Guerrero Negro II</t>
  </si>
  <si>
    <t>4    CC    Monterrey II</t>
  </si>
  <si>
    <t>5    CD    Puerto San Carlos II</t>
  </si>
  <si>
    <t>6    CC    Rosarito III (Unidades 8 y 9)</t>
  </si>
  <si>
    <t>7    CT    Samalayuca II</t>
  </si>
  <si>
    <t>9    LT    211 Cable Submarino</t>
  </si>
  <si>
    <t>10    LT    214 y 215 Sureste-Peninsular</t>
  </si>
  <si>
    <t>11    LT    216 y 217 Noroeste</t>
  </si>
  <si>
    <t>12    SE    212 y 213 SF6 Potencia y Distribución</t>
  </si>
  <si>
    <t>13    SE    218 Noroeste</t>
  </si>
  <si>
    <t>14    SE    219 Sureste-Peninsular</t>
  </si>
  <si>
    <t>15    SE    220 Oriental-Centro</t>
  </si>
  <si>
    <t>16    SE    221 Occidental</t>
  </si>
  <si>
    <t>17    LT    301 Centro</t>
  </si>
  <si>
    <t>18    LT    302 Sureste</t>
  </si>
  <si>
    <t>19    LT    303 Ixtapa - Pie de la Cuesta</t>
  </si>
  <si>
    <t>20    LT    304 Noroeste</t>
  </si>
  <si>
    <t>21    SE    305 Centro-Oriente</t>
  </si>
  <si>
    <t>22    SE    306 Sureste</t>
  </si>
  <si>
    <t>23    SE    307 Noreste</t>
  </si>
  <si>
    <t>24    SE    308 Noroeste</t>
  </si>
  <si>
    <t>25    CG    Los Azufres II y Campo Geotérmico</t>
  </si>
  <si>
    <t>26    CH    Manuel Moreno Torres (2a. Etapa)</t>
  </si>
  <si>
    <t>27    LT    406 Red Asociada a Tuxpan II, III y IV</t>
  </si>
  <si>
    <t>28    LT    407 Red Asociada a Altamira II, III y IV</t>
  </si>
  <si>
    <t>29    LT    408 Naco-Nogales - Área Noroeste</t>
  </si>
  <si>
    <t>30    LT    411 Sistema Nacional</t>
  </si>
  <si>
    <t>31    LT    Manuel Moreno Torres Red Asociada (2a. Etapa)</t>
  </si>
  <si>
    <t>32    SE    401 Occidental - Central</t>
  </si>
  <si>
    <t>33    SE    402 Oriental - Peninsular</t>
  </si>
  <si>
    <t>34    SE    403 Noreste</t>
  </si>
  <si>
    <t>35    SE    404 Noroeste-Norte</t>
  </si>
  <si>
    <t>36    SE    405 Compensación Alta Tensión</t>
  </si>
  <si>
    <t>37    SE    410 Sistema Nacional</t>
  </si>
  <si>
    <t>38    CC    El Sauz conversión de TG a CC</t>
  </si>
  <si>
    <t>39    LT    414 Norte-Occidental</t>
  </si>
  <si>
    <t>40    LT    502 Oriental - Norte</t>
  </si>
  <si>
    <t>41    LT    506 Saltillo-Cañada</t>
  </si>
  <si>
    <t>42    LT    Red Asociada de la Central Tamazunchale</t>
  </si>
  <si>
    <t>43    LT    Red Asociada de la Central Río Bravo III</t>
  </si>
  <si>
    <t>44    SE    412 Compensación Norte</t>
  </si>
  <si>
    <t>45    SE    413 Noroeste - Occidental</t>
  </si>
  <si>
    <t>46    SE    503 Oriental</t>
  </si>
  <si>
    <t>47    SE    504 Norte - Occidental</t>
  </si>
  <si>
    <t>48    CCI    Baja California Sur I</t>
  </si>
  <si>
    <t>49    LT    609 Transmisión Noroeste - Occidental</t>
  </si>
  <si>
    <t>50    LT    610 Transmisión Noroeste - Norte</t>
  </si>
  <si>
    <t>51    LT    612 Subtransmisión Norte - Noreste</t>
  </si>
  <si>
    <t>52    LT    613 Subtransmisión Occidental</t>
  </si>
  <si>
    <t>53    LT    614 Subtransmisión Oriental</t>
  </si>
  <si>
    <t>54    LT    615 Subtransmisión Peninsular</t>
  </si>
  <si>
    <t>55    LT    Red Asociada de Transmisión de la CCI Baja California Sur I</t>
  </si>
  <si>
    <t>57    LT    1012 Red de Transmisión Asociada a la CCC Baja California</t>
  </si>
  <si>
    <t>58    SE    607 Sistema Bajio - Oriental</t>
  </si>
  <si>
    <t>59    SE    611 Subtransmisión Baja California - Noroeste</t>
  </si>
  <si>
    <t>60    SUV    Suministro de vapor a las Centrales de Cerro Prieto</t>
  </si>
  <si>
    <t>61    CC    Hermosillo Conversión de TG a CC</t>
  </si>
  <si>
    <t>62    CCC    Pacífico</t>
  </si>
  <si>
    <t>63    CH    El Cajón</t>
  </si>
  <si>
    <t>64    LT    Lineas Centro</t>
  </si>
  <si>
    <t>65    LT    Red de Transmisión Asociada a la CH el Cajón</t>
  </si>
  <si>
    <t>66    LT    Red de Transmisión Asociada a Altamira V</t>
  </si>
  <si>
    <t>67    LT    Red de Transmisión Asociada a la Laguna II</t>
  </si>
  <si>
    <t>68    LT    Red de Transmisión Asociada a el Pacífico</t>
  </si>
  <si>
    <t>69    LT    707 Enlace Norte-Sur</t>
  </si>
  <si>
    <t>70    LT    Riviera Maya</t>
  </si>
  <si>
    <t>71    PRR    Presa Reguladora Amata</t>
  </si>
  <si>
    <t>72    RM    Adolfo López Mateos</t>
  </si>
  <si>
    <t>73    RM    Altamira</t>
  </si>
  <si>
    <t>74    RM    Botello</t>
  </si>
  <si>
    <t>75    RM    Carbón II</t>
  </si>
  <si>
    <t>76    RM    Carlos Rodríguez Rivero</t>
  </si>
  <si>
    <t>77    RM    Dos Bocas</t>
  </si>
  <si>
    <t>78    RM    Emilio Portes Gil</t>
  </si>
  <si>
    <t>79    RM    Francisco Pérez Ríos</t>
  </si>
  <si>
    <t>80    RM    Gomez Palacio</t>
  </si>
  <si>
    <t>82    RM    Huinalá</t>
  </si>
  <si>
    <t>83    RM    Ixtaczoquitlán</t>
  </si>
  <si>
    <t>84    RM    José Aceves Pozos (Mazatlán II)</t>
  </si>
  <si>
    <t>87    RM    Gral. Manuel Alvarez Moreno (Manzanillo)</t>
  </si>
  <si>
    <t>90    RM    CT Puerto Libertad</t>
  </si>
  <si>
    <t>91    RM    Punta Prieta</t>
  </si>
  <si>
    <t>92    RM    Salamanca</t>
  </si>
  <si>
    <t>93    RM    Tuxpango</t>
  </si>
  <si>
    <t>94    RM    CT Valle de México</t>
  </si>
  <si>
    <t>95    SE    Norte</t>
  </si>
  <si>
    <t>98    SE    705 Capacitores</t>
  </si>
  <si>
    <t>99    SE    708 Compensación Dinámicas Oriental -Norte</t>
  </si>
  <si>
    <t>100    SLT    701 Occidente-Centro</t>
  </si>
  <si>
    <t>101    SLT    702 Sureste-Peninsular</t>
  </si>
  <si>
    <t>102    SLT    703 Noreste-Norte</t>
  </si>
  <si>
    <t>103    SLT    704 Baja California -Noroeste</t>
  </si>
  <si>
    <t>104    SLT    706 Sistemas Norte</t>
  </si>
  <si>
    <t>105    SLT    709 Sistemas Sur</t>
  </si>
  <si>
    <t>106    CC    Conversión El Encino de TG aCC</t>
  </si>
  <si>
    <t>107    CCI    Baja California Sur II</t>
  </si>
  <si>
    <t>108    LT    807 Durango I</t>
  </si>
  <si>
    <t>110    RM    CCC Tula</t>
  </si>
  <si>
    <t>111    RM    CGT Cerro Prieto (U5)</t>
  </si>
  <si>
    <t>112    RM    CT Carbón II Unidades 2 y 4</t>
  </si>
  <si>
    <t>113    RM    CT Emilio Portes Gil Unidad 4</t>
  </si>
  <si>
    <t>114    RM    CT Francisco Pérez Ríos Unidad 5</t>
  </si>
  <si>
    <t>117    RM    CT Pdte. Adolfo López Mateos Unidades 3, 4, 5 y 6</t>
  </si>
  <si>
    <t>118    RM    CT Pdte. Plutarco Elías Calles Unidades 1 y 2</t>
  </si>
  <si>
    <t>122    SE    811 Noroeste</t>
  </si>
  <si>
    <t>123    SE    812 Golfo Norte</t>
  </si>
  <si>
    <t>124    SE    813 División Bajío</t>
  </si>
  <si>
    <t>126    SLT    801 Altiplano</t>
  </si>
  <si>
    <t>127    SLT    802 Tamaulipas</t>
  </si>
  <si>
    <t>128    SLT    803 NOINE</t>
  </si>
  <si>
    <t>130    SLT    806 Bajío</t>
  </si>
  <si>
    <t>132    CE    La Venta II</t>
  </si>
  <si>
    <t>136    LT    Red de Transmisión Asociada a la CE La Venta II</t>
  </si>
  <si>
    <t>138    SE    911 Noreste</t>
  </si>
  <si>
    <t>139    SE    912 División Oriente</t>
  </si>
  <si>
    <t>140    SE    914 División Centro Sur</t>
  </si>
  <si>
    <t>141    SE    915 Occidental</t>
  </si>
  <si>
    <t>142    SLT    901 Pacífico</t>
  </si>
  <si>
    <t>143    SLT    902 Istmo</t>
  </si>
  <si>
    <t>144    SLT    903 Cabo - Norte</t>
  </si>
  <si>
    <t>146    CH    La Yesca</t>
  </si>
  <si>
    <t>147    CCC    Baja California</t>
  </si>
  <si>
    <t>148    RFO    Red de Fibra Optica Proyecto Sur</t>
  </si>
  <si>
    <t>149    RFO    Red de Fibra Optica Proyecto Centro</t>
  </si>
  <si>
    <t>150    RFO    Red de Fibra Optica Proyecto Norte</t>
  </si>
  <si>
    <t>151    SE    1006 Central----Sur</t>
  </si>
  <si>
    <t>152    SE    1005 Noroeste</t>
  </si>
  <si>
    <t>156    RM    Infiernillo</t>
  </si>
  <si>
    <t>157    RM    CT Francisco Pérez Ríos Unidades 1 y 2</t>
  </si>
  <si>
    <t>158    RM    CT Puerto Libertad Unidad 4</t>
  </si>
  <si>
    <t>159    RM    CT Valle de México Unidades 5,6 y 7</t>
  </si>
  <si>
    <t>160    RM    CCC Samalayuca II</t>
  </si>
  <si>
    <t>161    RM    CCC El Sauz</t>
  </si>
  <si>
    <t>162    RM    CCC Huinala II</t>
  </si>
  <si>
    <t>163    SE    1004 Compensación Dinámica Área Central</t>
  </si>
  <si>
    <t>164    SE    1003 Subestaciones Eléctricas de Occidente</t>
  </si>
  <si>
    <t>165    LT    Red de Transmisión Asociada a la CC San Lorenzo</t>
  </si>
  <si>
    <t>166    SLT    1002 Compensación y Transmisión Noreste - Sureste</t>
  </si>
  <si>
    <t>167    CC    San Lorenzo Conversión de TG a CC</t>
  </si>
  <si>
    <t>168    SLT    1001 Red de Transmisión Baja -- Nogales</t>
  </si>
  <si>
    <t>170    LT    Red de Transmisión Asociada a la CH La Yesca</t>
  </si>
  <si>
    <t>176    LT    Red de transmisión asociada a la CC Agua Prieta II</t>
  </si>
  <si>
    <t>177    LT    Red de Transmisión Asociada a la CE La Venta III</t>
  </si>
  <si>
    <t>181    RM    CN Laguna Verde</t>
  </si>
  <si>
    <t>182    RM    CT Puerto Libertad Unidades 2 y 3</t>
  </si>
  <si>
    <t>183    RM    CT Punta Prieta Unidad 2</t>
  </si>
  <si>
    <t>185    SE    1110 Compensación Capacitiva del Norte</t>
  </si>
  <si>
    <t>189    SE    1117 Transformación de Guaymas</t>
  </si>
  <si>
    <t>190    SE    1120 Noroeste</t>
  </si>
  <si>
    <t>191    SE    1121 Baja California</t>
  </si>
  <si>
    <t>192    SE    1122 Golfo Norte</t>
  </si>
  <si>
    <t>193    SE    1123 Norte</t>
  </si>
  <si>
    <t>194    SE    1124 Bajío Centro</t>
  </si>
  <si>
    <t>195    SE    1125 Distribución</t>
  </si>
  <si>
    <t>197    SE    1127 Sureste</t>
  </si>
  <si>
    <t>198    SE    1128 Centro Sur</t>
  </si>
  <si>
    <t>199    SE    1129 Compensación redes</t>
  </si>
  <si>
    <t>200    SLT    1111 Transmisión y Transformación del Central - Occidental</t>
  </si>
  <si>
    <t>201    SLT    1112 Transmisión y Transformación del Noroeste</t>
  </si>
  <si>
    <t>202    SLT    1114 Transmisión y Transformación del Oriental</t>
  </si>
  <si>
    <t>203    SLT    1118 Transmisión y Transformación del Norte</t>
  </si>
  <si>
    <t>204    SLT    1119 Transmisión y Transformación del Sureste</t>
  </si>
  <si>
    <t>205    SUV    Suministro de 970 T/h a las Centrales de Cerro Prieto</t>
  </si>
  <si>
    <t>206    SE    1206 Conversión a 400 kV de la LT Mazatlan II - La Higuera</t>
  </si>
  <si>
    <t>207    SE    1213 COMPENSACION DE REDES</t>
  </si>
  <si>
    <t>208    SE    1205 Compensación Oriental - Peninsular</t>
  </si>
  <si>
    <t>210    SLT    1204 Conversión a 400 kV del Área Peninsular</t>
  </si>
  <si>
    <t>211    SLT    1203 Transmisión y Transformación Oriental - Sureste</t>
  </si>
  <si>
    <t>213    SE    1211 NORESTE - CENTRAL</t>
  </si>
  <si>
    <t>215    SLT    1201 Transmisión y Transformación de Baja California</t>
  </si>
  <si>
    <t>216    RM    CCC Poza Rica</t>
  </si>
  <si>
    <t>217    RM    CCC El Sauz Paquete 1</t>
  </si>
  <si>
    <t>218    LT    Red de Trans Asoc al proy de temp abierta y Oax. II, III, IV</t>
  </si>
  <si>
    <t>219    SLT    Red de Transmisión Asociada a Manzanillo I U-1 y 2</t>
  </si>
  <si>
    <t>222    CC    CC Repotenciación CT Manzanillo I U-1 y 2</t>
  </si>
  <si>
    <t>223    LT    Red de transmisión asociada a la CG Los Humeros II</t>
  </si>
  <si>
    <t>225    LT    Red de transmisión asociada a la CI Guerrero Negro III</t>
  </si>
  <si>
    <t>226    CCI    CI Guerrero Negro III</t>
  </si>
  <si>
    <t>227    CG    Los Humeros II</t>
  </si>
  <si>
    <t>228    LT    Red de transmisión asociada a la CCC Norte II</t>
  </si>
  <si>
    <t>229    CT    TG Baja California II</t>
  </si>
  <si>
    <t>231    SLT    1304 Transmisión y Transformación del Oriental</t>
  </si>
  <si>
    <t>233    SLT    1303 Transmisión y Transformación Baja - Noroeste</t>
  </si>
  <si>
    <t>234    SLT    1302 Transformación del Noreste</t>
  </si>
  <si>
    <t>235    CCI    Baja California Sur IV</t>
  </si>
  <si>
    <t>236    CCI    Baja California Sur III</t>
  </si>
  <si>
    <t>237    LT    1313 Red de Transmisión Asociada al CC Baja California III</t>
  </si>
  <si>
    <t>243    SE    1322 DISTRIBUCION CENTRO</t>
  </si>
  <si>
    <t>244    SE    1321 DISTRIBUCION NORESTE</t>
  </si>
  <si>
    <t>247    SLT    SLT 1404 Subestaciones del Oriente</t>
  </si>
  <si>
    <t>248    SLT    1401 SEs y LTs de las Áreas Baja California y Noroeste</t>
  </si>
  <si>
    <t>250    SLT    1402 Cambio de Tensión de la LT Culiacán - Los Mochis</t>
  </si>
  <si>
    <t>251    SE    1421 DISTRIBUCIÓN SUR</t>
  </si>
  <si>
    <t>252    SE    1403 Compensación Capacitiva de las Áreas Noroeste - Norte</t>
  </si>
  <si>
    <t>253    SE    1420 DISTRIBUCIÓN NORTE</t>
  </si>
  <si>
    <t>260    SE    SE 1520 DISTRIBUCION NORTE</t>
  </si>
  <si>
    <t>262    SLT    1601 Transmisión y Transformación Noroeste - Norte</t>
  </si>
  <si>
    <t>267    SLT    1604 Transmisión Ayotla-Chalco</t>
  </si>
  <si>
    <t>269    LT    Red de Transmisión Asociada a la CI Guerrero Negro IV</t>
  </si>
  <si>
    <t>275    CG    Los Azufres III (Fase I)</t>
  </si>
  <si>
    <t>286    CCI    Baja California Sur V</t>
  </si>
  <si>
    <t>292    SE    1701 Subestación Chimalpa Dos</t>
  </si>
  <si>
    <t>293    SLT    1703  Conversión a 400 kV de la Riviera Maya</t>
  </si>
  <si>
    <t>294    SLT    1702 Transmisión y Transformación Baja - Noine</t>
  </si>
  <si>
    <t>295    SLT    1704 Interconexión sist aislados Guerrero Negro Sta Rosalía</t>
  </si>
  <si>
    <t>305    SE    1801 Subestaciones Baja - Noroeste</t>
  </si>
  <si>
    <t>306    SE    1803 Subestaciones del Occidental</t>
  </si>
  <si>
    <t>308    SLT    1804 Subestaciones y Líneas Transmisión Oriental-Peninsular</t>
  </si>
  <si>
    <t>316    SE    1901 Subestaciones de Baja California</t>
  </si>
  <si>
    <t>317    SLT    1902 Subestaciones y Compensación del Noroeste</t>
  </si>
  <si>
    <t>318    SE    1903 Subestaciones Norte - Noreste</t>
  </si>
  <si>
    <t>319    SLT    1904 Transmisión y Transformación de Occidente</t>
  </si>
  <si>
    <t>320    LT    1905 Transmisión Sureste - Peninsular</t>
  </si>
  <si>
    <t>328    LT    Red de transmisión asociada a la CG Los Azufres III Fase II</t>
  </si>
  <si>
    <t>1    TRN    Terminal de Carbón de la CT Pdte. Plutarco Elías Calles</t>
  </si>
  <si>
    <t>2    CC    Altamira II</t>
  </si>
  <si>
    <t>3    CC    Bajío</t>
  </si>
  <si>
    <t>4    CC    Campeche</t>
  </si>
  <si>
    <t>5    CC    Hermosillo</t>
  </si>
  <si>
    <t>6    CT    Mérida III</t>
  </si>
  <si>
    <t>7    CC    Monterrey III</t>
  </si>
  <si>
    <t>8    CC    Naco-Nogales</t>
  </si>
  <si>
    <t>9    CC    Río Bravo II</t>
  </si>
  <si>
    <t>10    CC    Mexicali</t>
  </si>
  <si>
    <t>11    CC    Saltillo</t>
  </si>
  <si>
    <t>12    CC    Tuxpan II</t>
  </si>
  <si>
    <t>13    TRN    Gasoducto Cd. Pemex-Valladolid</t>
  </si>
  <si>
    <t>15    CC    Altamira III y IV</t>
  </si>
  <si>
    <t>16    CC    Chihuahua III</t>
  </si>
  <si>
    <t>17    CC    La Laguna II</t>
  </si>
  <si>
    <t>18    CC    Río Bravo III</t>
  </si>
  <si>
    <t>19    CC    Tuxpan III y IV</t>
  </si>
  <si>
    <t>20    CC    Altamira V</t>
  </si>
  <si>
    <t>21    CC    Tamazunchale</t>
  </si>
  <si>
    <t>24    CC    Río Bravo IV</t>
  </si>
  <si>
    <t>25    CC    Tuxpan V</t>
  </si>
  <si>
    <t>26    CC    Valladolid III</t>
  </si>
  <si>
    <t>28    CCC    Norte II</t>
  </si>
  <si>
    <t>29    CCC    Norte</t>
  </si>
  <si>
    <t>31    CE    La Venta III</t>
  </si>
  <si>
    <t>33    CE    Oaxaca I</t>
  </si>
  <si>
    <t>34    CE    Oaxaca II y CE Oaxaca III y CE Oaxaca IV</t>
  </si>
  <si>
    <t>SLT 1920 Subestaciones y Líneas de Distribución</t>
  </si>
  <si>
    <t>Terminado Totalmente</t>
  </si>
  <si>
    <t>FLUJO NETO DE PROYECTOS DE INFRAESTRUCTURA PRODUCTIVA DE LARGO PLAZO DE INVERSIÓN DIRECTA</t>
  </si>
  <si>
    <t>Con base en los artículosl 107, fracción I, inciso d) de la Ley Federal de Presupuesto y Responsabilidad Hacendaria y 205 de su Reglamento</t>
  </si>
  <si>
    <t xml:space="preserve">Presupuesto   </t>
  </si>
  <si>
    <t>Ejercido</t>
  </si>
  <si>
    <t>Programado</t>
  </si>
  <si>
    <t xml:space="preserve">Gasto </t>
  </si>
  <si>
    <t>Gasto</t>
  </si>
  <si>
    <t>Gasto Programable</t>
  </si>
  <si>
    <t>Ingresos</t>
  </si>
  <si>
    <t>Programable</t>
  </si>
  <si>
    <t>Flujo Neto</t>
  </si>
  <si>
    <t>Variación %</t>
  </si>
  <si>
    <t>Inversión</t>
  </si>
  <si>
    <t>Gasto de Operación</t>
  </si>
  <si>
    <t>TOTAL</t>
  </si>
  <si>
    <t>Amortizaciones y</t>
  </si>
  <si>
    <t>No</t>
  </si>
  <si>
    <t>Gastos de operación</t>
  </si>
  <si>
    <t>Presupuestaria</t>
  </si>
  <si>
    <t>y  Mantenimiento</t>
  </si>
  <si>
    <t>Asociada</t>
  </si>
  <si>
    <t>( 1 )</t>
  </si>
  <si>
    <t>( 2 )</t>
  </si>
  <si>
    <t>( 3 )</t>
  </si>
  <si>
    <t>( 4 )</t>
  </si>
  <si>
    <t>(5=1-2-3-4)</t>
  </si>
  <si>
    <t>( 6 )</t>
  </si>
  <si>
    <t>( 7 )</t>
  </si>
  <si>
    <t>( 9 )</t>
  </si>
  <si>
    <t>(10=6-7-8-9)</t>
  </si>
  <si>
    <t>[11=(10-5)/5]</t>
  </si>
  <si>
    <t>A</t>
  </si>
  <si>
    <t>B</t>
  </si>
  <si>
    <t>A+B=2</t>
  </si>
  <si>
    <t>C</t>
  </si>
  <si>
    <t>D</t>
  </si>
  <si>
    <t>C+D=7</t>
  </si>
  <si>
    <t>CG</t>
  </si>
  <si>
    <t>Cerro Prieto IV</t>
  </si>
  <si>
    <t>CC</t>
  </si>
  <si>
    <t xml:space="preserve"> Chihuahua</t>
  </si>
  <si>
    <t>CCI</t>
  </si>
  <si>
    <t>Guerrero Negro II</t>
  </si>
  <si>
    <t>Monterrey II</t>
  </si>
  <si>
    <t>CD</t>
  </si>
  <si>
    <t>Puerto San Carlos II</t>
  </si>
  <si>
    <t>Rosarito III (Unidades 8 y 9)</t>
  </si>
  <si>
    <t>CT</t>
  </si>
  <si>
    <t>Samalayuca II</t>
  </si>
  <si>
    <t>LT</t>
  </si>
  <si>
    <t>211 Cable Submarino</t>
  </si>
  <si>
    <t>214 y 215 Sureste-Peninsular</t>
  </si>
  <si>
    <t>216 y 217 Noroeste</t>
  </si>
  <si>
    <t>SE</t>
  </si>
  <si>
    <t>212 y 213 SF6 Potencia y Distribución</t>
  </si>
  <si>
    <t>218 Noroeste</t>
  </si>
  <si>
    <t>219 Sureste-Peninsular</t>
  </si>
  <si>
    <t>220 Oriental-Centro</t>
  </si>
  <si>
    <t>221 Occidental</t>
  </si>
  <si>
    <t>301 Centro</t>
  </si>
  <si>
    <t>302 Sureste</t>
  </si>
  <si>
    <t>303 Ixtapa - Pie de la Cuesta</t>
  </si>
  <si>
    <t>304 Noroeste</t>
  </si>
  <si>
    <t>305 Centro-Oriente</t>
  </si>
  <si>
    <t>306 Sureste</t>
  </si>
  <si>
    <t>307 Noreste</t>
  </si>
  <si>
    <t>308 Noroeste</t>
  </si>
  <si>
    <t>Los Azufres II y Campo Geotérmico</t>
  </si>
  <si>
    <t>CH</t>
  </si>
  <si>
    <t>Manuel Moreno Torres (2a. Etapa)</t>
  </si>
  <si>
    <t xml:space="preserve"> 406 Red Asociada a Tuxpan II, III y IV</t>
  </si>
  <si>
    <t>407 Red Asociada a Altamira II, III y IV</t>
  </si>
  <si>
    <t>408 Naco-Nogales - Área Noroeste</t>
  </si>
  <si>
    <t>411 Sistema Nacional</t>
  </si>
  <si>
    <t>Manuel Moreno Torres Red Asociada (2a. Etapa)</t>
  </si>
  <si>
    <t>401 Occidental - Central</t>
  </si>
  <si>
    <t>402 Oriental - Peninsular</t>
  </si>
  <si>
    <t>403 Noreste</t>
  </si>
  <si>
    <t>404 Noroeste-Norte</t>
  </si>
  <si>
    <t>405 Compensación Alta Tensión</t>
  </si>
  <si>
    <t>410 Sistema Nacional</t>
  </si>
  <si>
    <t>El Sauz conversión de TG a CC</t>
  </si>
  <si>
    <t>414 Norte-Occidental</t>
  </si>
  <si>
    <t xml:space="preserve"> 502 Oriental - Norte</t>
  </si>
  <si>
    <t xml:space="preserve"> 506 Saltillo-Cañada</t>
  </si>
  <si>
    <t>Red Asociada de la Central Tamazunchale</t>
  </si>
  <si>
    <t>Red Asociada de la Central Río Bravo III</t>
  </si>
  <si>
    <t>412 Compensación Norte</t>
  </si>
  <si>
    <t>413 Noroeste - Occidental</t>
  </si>
  <si>
    <t>503 Oriental</t>
  </si>
  <si>
    <t>504 Norte - Occidental</t>
  </si>
  <si>
    <t>Baja California Sur I</t>
  </si>
  <si>
    <t>609 Transmisión Noroeste - Occidental</t>
  </si>
  <si>
    <t>610 Transmisión Noroeste - Norte</t>
  </si>
  <si>
    <t>612 Subtransmisión Norte - Noreste</t>
  </si>
  <si>
    <t>613 Subtransmisión Occidental</t>
  </si>
  <si>
    <t>614 Subtransmisión Oriental</t>
  </si>
  <si>
    <t>615 Subtransmisión Peninsular</t>
  </si>
  <si>
    <t>Red Asociada de Transmisión de la CCI Baja California Sur I</t>
  </si>
  <si>
    <t>1012 Red de Transmisión Asociada a la CCC Baja California</t>
  </si>
  <si>
    <t>607 Sistema Bajio - Oriental</t>
  </si>
  <si>
    <t>611 Subtransmisión Baja California - Noroeste</t>
  </si>
  <si>
    <t>SUV</t>
  </si>
  <si>
    <t>Suministro de vapor a las Centrales de Cerro Prieto</t>
  </si>
  <si>
    <t>Hermosillo Conversión de TG a CC</t>
  </si>
  <si>
    <t>CCC</t>
  </si>
  <si>
    <t xml:space="preserve"> Pacífico</t>
  </si>
  <si>
    <t xml:space="preserve">CH </t>
  </si>
  <si>
    <t xml:space="preserve"> El Cajón</t>
  </si>
  <si>
    <t>Lineas Centro</t>
  </si>
  <si>
    <t>Red de Transmisión Asociada a la CH el Cajón</t>
  </si>
  <si>
    <t>Red de Transmisión Asociada a Altamira V</t>
  </si>
  <si>
    <t>Red de Transmisión Asociada a la Laguna II</t>
  </si>
  <si>
    <t>Red de Transmisión Asociada a el Pacífico</t>
  </si>
  <si>
    <t>707 Enlace Norte-Sur</t>
  </si>
  <si>
    <t>Riviera Maya</t>
  </si>
  <si>
    <t>PRR</t>
  </si>
  <si>
    <t>Presa Reguladora Amata</t>
  </si>
  <si>
    <t>RM</t>
  </si>
  <si>
    <t>Adolfo López Mateos</t>
  </si>
  <si>
    <t>Altamira</t>
  </si>
  <si>
    <t>Botello</t>
  </si>
  <si>
    <t>Carbón II</t>
  </si>
  <si>
    <t>Carlos Rodríguez Rivero</t>
  </si>
  <si>
    <t>Dos Bocas</t>
  </si>
  <si>
    <t>Emilio Portes Gil</t>
  </si>
  <si>
    <t xml:space="preserve">RM </t>
  </si>
  <si>
    <t>Francisco Pérez Ríos</t>
  </si>
  <si>
    <t>Gomez Palacio</t>
  </si>
  <si>
    <t>Huinalá</t>
  </si>
  <si>
    <t>Ixtaczoquitlán</t>
  </si>
  <si>
    <t>José Aceves Pozos (Mazatlán II)</t>
  </si>
  <si>
    <t>Gral. Manuel Alvarez Moreno (Manzanillo)</t>
  </si>
  <si>
    <t>CT Puerto Libertad</t>
  </si>
  <si>
    <t>Punta Prieta</t>
  </si>
  <si>
    <t>Salamanca</t>
  </si>
  <si>
    <t>Tuxpango</t>
  </si>
  <si>
    <t>CT Valle de México</t>
  </si>
  <si>
    <t>Norte</t>
  </si>
  <si>
    <t>705 Capacitores</t>
  </si>
  <si>
    <t>708 Compensación Dinámicas Oriental -Norte</t>
  </si>
  <si>
    <t>SLT</t>
  </si>
  <si>
    <t>701 Occidente-Centro</t>
  </si>
  <si>
    <t>702 Sureste-Peninsular</t>
  </si>
  <si>
    <t>703 Noreste-Norte</t>
  </si>
  <si>
    <t xml:space="preserve"> 704 Baja California -Noroeste</t>
  </si>
  <si>
    <t>706 Sistemas Norte</t>
  </si>
  <si>
    <t xml:space="preserve"> 709 Sistemas Sur</t>
  </si>
  <si>
    <t>Conversión El Encino de TG aCC</t>
  </si>
  <si>
    <t>Baja California Sur II</t>
  </si>
  <si>
    <t>807 Durango I</t>
  </si>
  <si>
    <t>CCC Tula</t>
  </si>
  <si>
    <t>CGT Cerro Prieto (U5)</t>
  </si>
  <si>
    <t>CT Carbón II Unidades 2 y 4</t>
  </si>
  <si>
    <t>CT Emilio Portes Gil Unidad 4</t>
  </si>
  <si>
    <t>CT Francisco Pérez Ríos Unidad 5</t>
  </si>
  <si>
    <t>CT Pdte. Adolfo López Mateos Unidades 3, 4, 5 y 6</t>
  </si>
  <si>
    <t>CT Pdte. Plutarco Elías Calles Unidades 1 y 2</t>
  </si>
  <si>
    <t>811 Noroeste</t>
  </si>
  <si>
    <t xml:space="preserve">SE </t>
  </si>
  <si>
    <t>812 Golfo Norte</t>
  </si>
  <si>
    <t>813 División Bajío</t>
  </si>
  <si>
    <t xml:space="preserve"> 801 Altiplano</t>
  </si>
  <si>
    <t xml:space="preserve">SLT </t>
  </si>
  <si>
    <t>802 Tamaulipas</t>
  </si>
  <si>
    <t>803 NOINE</t>
  </si>
  <si>
    <t>806 Bajío</t>
  </si>
  <si>
    <t xml:space="preserve">CE </t>
  </si>
  <si>
    <t>La Venta II</t>
  </si>
  <si>
    <t>Red de Transmisión Asociada a la CE La Venta II</t>
  </si>
  <si>
    <t>911 Noreste</t>
  </si>
  <si>
    <t>912 División Oriente</t>
  </si>
  <si>
    <t>914 División Centro Sur</t>
  </si>
  <si>
    <t>915 Occidental</t>
  </si>
  <si>
    <t>901 Pacífico</t>
  </si>
  <si>
    <t>902 Istmo</t>
  </si>
  <si>
    <t>903 Cabo - Norte</t>
  </si>
  <si>
    <t xml:space="preserve"> La Yesca</t>
  </si>
  <si>
    <t>Baja California</t>
  </si>
  <si>
    <t>RFO</t>
  </si>
  <si>
    <t>Red de Fibra Optica Proyecto Sur</t>
  </si>
  <si>
    <t>Red de Fibra Optica Proyecto Centro</t>
  </si>
  <si>
    <t>Red de Fibra Optica Proyecto Norte</t>
  </si>
  <si>
    <t>1006 Central----Sur</t>
  </si>
  <si>
    <t>1005 Noroeste</t>
  </si>
  <si>
    <t>Infiernillo</t>
  </si>
  <si>
    <t>CT Francisco Pérez Ríos Unidades 1 y 2</t>
  </si>
  <si>
    <t>CT Puerto Libertad Unidad 4</t>
  </si>
  <si>
    <t>CT Valle de México Unidades 5,6 y 7</t>
  </si>
  <si>
    <t>CCC Samalayuca II</t>
  </si>
  <si>
    <t>CCC El Sauz</t>
  </si>
  <si>
    <t>CCC Huinala II</t>
  </si>
  <si>
    <t>1004 Compensación Dinámica Área Central</t>
  </si>
  <si>
    <t>1003 Subestaciones Eléctricas de Occidente</t>
  </si>
  <si>
    <t>Red de Transmisión Asociada a la CC San Lorenzo</t>
  </si>
  <si>
    <t>1002 Compensación y Transmisión Noreste - Sureste</t>
  </si>
  <si>
    <t>San Lorenzo Conversión de TG a CC</t>
  </si>
  <si>
    <t>1001 Red de Transmisión Baja -- Nogales</t>
  </si>
  <si>
    <t>Red de Transmisión Asociada a la CH La Yesca</t>
  </si>
  <si>
    <t>Agua Prieta II (con campo solar)</t>
  </si>
  <si>
    <t>Red de transmisión asociada a la CC Agua Prieta II</t>
  </si>
  <si>
    <t>Red de Transmisión Asociada a la CE La Venta III</t>
  </si>
  <si>
    <t>CN Laguna Verde</t>
  </si>
  <si>
    <t>CT Puerto Libertad Unidades 2 y 3</t>
  </si>
  <si>
    <t>CT Punta Prieta Unidad 2</t>
  </si>
  <si>
    <t>1110 Compensación Capacitiva del Norte</t>
  </si>
  <si>
    <t>1116 Transformación del Noreste</t>
  </si>
  <si>
    <t>1117 Transformación de Guaymas</t>
  </si>
  <si>
    <t>1120 Noroeste</t>
  </si>
  <si>
    <t>1121 Baja California</t>
  </si>
  <si>
    <t>1122 Golfo Norte</t>
  </si>
  <si>
    <t>1123 Norte</t>
  </si>
  <si>
    <t>1124 Bajío Centro</t>
  </si>
  <si>
    <t>1125 Distribución</t>
  </si>
  <si>
    <t>1127 Sureste</t>
  </si>
  <si>
    <t>1128 Centro Sur</t>
  </si>
  <si>
    <t>1129 Compensación redes</t>
  </si>
  <si>
    <t>1111 Transmisión y Transformación del Central - Occidental</t>
  </si>
  <si>
    <t>1112 Transmisión y Transformación del Noroeste</t>
  </si>
  <si>
    <t>1114 Transmisión y Transformación del Oriental</t>
  </si>
  <si>
    <t>1118 Transmisión y Transformación del Norte</t>
  </si>
  <si>
    <t>1119 Transmisión y Transformación del Sureste</t>
  </si>
  <si>
    <t>Suministro de 970 T/h a las Centrales de Cerro Prieto</t>
  </si>
  <si>
    <t>1206 Conversión a 400 kV de la LT Mazatlan II - La Higuera</t>
  </si>
  <si>
    <t>1213 COMPENSACION DE REDES</t>
  </si>
  <si>
    <t>1205 Compensación Oriental - Peninsular</t>
  </si>
  <si>
    <t>1212 SUR - PENINSULAR</t>
  </si>
  <si>
    <t>1204 Conversión a 400 kV del Área Peninsular</t>
  </si>
  <si>
    <t>1203 Transmisión y Transformación Oriental - Sureste</t>
  </si>
  <si>
    <t>1202 Suministro de Energía a la Zona Manzanillo</t>
  </si>
  <si>
    <t>1211 NORESTE - CENTRAL</t>
  </si>
  <si>
    <t>1210 NORTE - NOROESTE</t>
  </si>
  <si>
    <t>1201 Transmisión y Transformación de Baja California</t>
  </si>
  <si>
    <t>CCC Poza Rica</t>
  </si>
  <si>
    <t>CCC El Sauz Paquete 1</t>
  </si>
  <si>
    <t>Red de Trans Asoc al proy de temp abierta y Oax. II, III, IV</t>
  </si>
  <si>
    <t>Red de Transmisión Asociada a Manzanillo I U-1 y 2</t>
  </si>
  <si>
    <t>CC Repotenciación CT Manzanillo I U-1 y 2</t>
  </si>
  <si>
    <t>Red de transmisión asociada a la CG Los Humeros II</t>
  </si>
  <si>
    <t xml:space="preserve"> Red de transmisión asociada a la CI Guerrero Negro III</t>
  </si>
  <si>
    <t>CI Guerrero Negro III</t>
  </si>
  <si>
    <t>Los Humeros II</t>
  </si>
  <si>
    <t>Red de transmisión asociada a la CCC Norte II</t>
  </si>
  <si>
    <t>TG Baja California II</t>
  </si>
  <si>
    <t>1304 Transmisión y Transformación del Oriental</t>
  </si>
  <si>
    <t>1303 Transmisión y Transformación Baja - Noroeste</t>
  </si>
  <si>
    <t xml:space="preserve"> 1302 Transformación del Noreste</t>
  </si>
  <si>
    <t>Baja California Sur IV</t>
  </si>
  <si>
    <t>Baja California Sur III</t>
  </si>
  <si>
    <t>1313 Red de Transmisión Asociada al CC Baja California III</t>
  </si>
  <si>
    <t>1323 DISTRIBUCION SUR</t>
  </si>
  <si>
    <t>1322 DISTRIBUCION CENTRO</t>
  </si>
  <si>
    <t>1321 DISTRIBUCION NORESTE</t>
  </si>
  <si>
    <t>1320 DISTRIBUCION NOROESTE</t>
  </si>
  <si>
    <t>SLT 1404 Subestaciones del Oriente</t>
  </si>
  <si>
    <t>1401 SEs y LTs de las Áreas Baja California y Noroeste</t>
  </si>
  <si>
    <t>1405 Subest y Líneas de Transmisión de las Áreas Sureste</t>
  </si>
  <si>
    <t>1402 Cambio de Tensión de la LT Culiacán - Los Mochis</t>
  </si>
  <si>
    <t>1421 DISTRIBUCIÓN SUR</t>
  </si>
  <si>
    <t>1403 Compensación Capacitiva de las Áreas Noroeste - Norte</t>
  </si>
  <si>
    <t>1420 DISTRIBUCIÓN NORTE</t>
  </si>
  <si>
    <t>SE 1521 DISTRIBUCIÓN SUR</t>
  </si>
  <si>
    <t>SE 1520 DISTRIBUCION NORTE</t>
  </si>
  <si>
    <t>Cogeneración Salamanca Fase I</t>
  </si>
  <si>
    <t>1601 Transmisión y Transformación Noroeste - Norte</t>
  </si>
  <si>
    <t>Centro</t>
  </si>
  <si>
    <t>1603 Subestación Lago</t>
  </si>
  <si>
    <t>1604 Transmisión Ayotla-Chalco</t>
  </si>
  <si>
    <t>Guerrero Negro IV</t>
  </si>
  <si>
    <t>Red de Transmisión Asociada a la CI Guerrero Negro IV</t>
  </si>
  <si>
    <t>1621 Distribución Norte-Sur</t>
  </si>
  <si>
    <t>1620 Distribución Valle de México</t>
  </si>
  <si>
    <t>Los Azufres III (Fase I)</t>
  </si>
  <si>
    <t>CT José López Portillo</t>
  </si>
  <si>
    <t>1721 DISTRIBUCIÓN NORTE</t>
  </si>
  <si>
    <t>Red de Transmisión Asociada al CC Noreste</t>
  </si>
  <si>
    <t>1720 Distribución Valle de México</t>
  </si>
  <si>
    <t>Red de Transmisión Asociada al CC Norte III</t>
  </si>
  <si>
    <t>Los Humeros III</t>
  </si>
  <si>
    <t>Baja California Sur V</t>
  </si>
  <si>
    <t>1722 Distribución Sur</t>
  </si>
  <si>
    <t>1701 Subestación Chimalpa Dos</t>
  </si>
  <si>
    <t>1703  Conversión a 400 kV de la Riviera Maya</t>
  </si>
  <si>
    <t>1702 Transmisión y Transformación Baja - Noine</t>
  </si>
  <si>
    <t>1704 Interconexión sist aislados Guerrero Negro Sta Rosalía</t>
  </si>
  <si>
    <t>Empalme I</t>
  </si>
  <si>
    <t xml:space="preserve"> Red de Transmisión Asociada al CC Empalme I</t>
  </si>
  <si>
    <t>Valle de México II</t>
  </si>
  <si>
    <t>Red de Transmisión Asociada al CC Topolobampo III</t>
  </si>
  <si>
    <t>1805 Línea de Transmisión Huasteca - Monterrey</t>
  </si>
  <si>
    <t>1801 Subestaciones Baja - Noroeste</t>
  </si>
  <si>
    <t>1803 Subestaciones del Occidental</t>
  </si>
  <si>
    <t>1802 Subestaciones y Líneas de Transmisión del Norte</t>
  </si>
  <si>
    <t>1804 Subestaciones y Líneas Transmisión Oriental-Peninsular</t>
  </si>
  <si>
    <t xml:space="preserve"> 1820 Divisiones de Distribución del Valle de México</t>
  </si>
  <si>
    <t>1821 Divisiones de Distribución</t>
  </si>
  <si>
    <t>CCC TULA PAQUETES 1 Y 2</t>
  </si>
  <si>
    <t xml:space="preserve"> CH TEMASCAL UNIDADES 1 A 4</t>
  </si>
  <si>
    <t>Empalme II</t>
  </si>
  <si>
    <t>Red de Transmisión Asociada al CC Empalme II</t>
  </si>
  <si>
    <t>1901 Subestaciones de Baja California</t>
  </si>
  <si>
    <t>1902 Subestaciones y Compensación del Noroeste</t>
  </si>
  <si>
    <t>1903 Subestaciones Norte - Noreste</t>
  </si>
  <si>
    <t xml:space="preserve"> 1904 Transmisión y Transformación de Occidente</t>
  </si>
  <si>
    <t>1905 Transmisión Sureste - Peninsular</t>
  </si>
  <si>
    <t>1920 Subestaciones y Líneas de Distribución</t>
  </si>
  <si>
    <t>1921 Reducción de Pérdidas de Energía en Distribución</t>
  </si>
  <si>
    <t>Los Azufres III Fase II</t>
  </si>
  <si>
    <t>Red de transmisión asociada a la CG Los Azufres III Fase II</t>
  </si>
  <si>
    <t>2001 Subestaciones y Líneas Baja California Sur - Noroeste</t>
  </si>
  <si>
    <t>2002 Subestaciones y Líneas de las Áreas Norte - Occidental</t>
  </si>
  <si>
    <t xml:space="preserve"> SLT 2020 Subestaciones, Líneas y Redes de Distribución</t>
  </si>
  <si>
    <t>SLT 2021 Reducción de Pérdidas de Energía en Distribución</t>
  </si>
  <si>
    <t>2101 Compensación Capacitiva Baja - Occidental</t>
  </si>
  <si>
    <t xml:space="preserve"> SLT 2120 Subestaciones y Líneas de Distribución</t>
  </si>
  <si>
    <t>SLT 2121 Reducción de Pérdidas de Energía en Distribución</t>
  </si>
  <si>
    <t xml:space="preserve">NA: No aplica </t>
  </si>
  <si>
    <t>1_/ Considera los proyectos que entraron en operación comercial (con terminaciones parciales o totales).</t>
  </si>
  <si>
    <t>Fuente: Comisión Federal de Electricidad.</t>
  </si>
  <si>
    <t>FLUJO NETO DE PROYECTOS DE INFRAESTRUCTURA PRODUCTIVA DE LARGO PLAZO DE INVERSION CONDICIONADA EN OPERACIÓN P_/</t>
  </si>
  <si>
    <t>Fondo</t>
  </si>
  <si>
    <t>En términos de los artículos  107, fracción I , de la Ley Federal de Presupuesto y Responsabilidad Hacendaria y 205 de su Reglamento</t>
  </si>
  <si>
    <t>No.</t>
  </si>
  <si>
    <t>Presupuestado</t>
  </si>
  <si>
    <t>Cargos</t>
  </si>
  <si>
    <t xml:space="preserve">Ingresos </t>
  </si>
  <si>
    <t>Fijos</t>
  </si>
  <si>
    <t>Variables</t>
  </si>
  <si>
    <t>Flujo neto</t>
  </si>
  <si>
    <t>Flujo  neto</t>
  </si>
  <si>
    <t xml:space="preserve">Variación      %    </t>
  </si>
  <si>
    <t>(4=1-2-3)</t>
  </si>
  <si>
    <t>(5)</t>
  </si>
  <si>
    <t>(6)</t>
  </si>
  <si>
    <t>(7)</t>
  </si>
  <si>
    <t>(8=5-6-7)</t>
  </si>
  <si>
    <t>(9=(8-4)/4)</t>
  </si>
  <si>
    <t>TRN Terminal de Carbón de la CT Pdte. Plutarco Elías Calles</t>
  </si>
  <si>
    <t>CC Altamira II</t>
  </si>
  <si>
    <t>CC Bajío</t>
  </si>
  <si>
    <t>CC Campeche</t>
  </si>
  <si>
    <t>CC Hermosillo</t>
  </si>
  <si>
    <t>CT Mérida III</t>
  </si>
  <si>
    <t>CC Monterrey III</t>
  </si>
  <si>
    <t>CC Naco-Nogales</t>
  </si>
  <si>
    <t>CC Río Bravo II</t>
  </si>
  <si>
    <t>CC Mexicali</t>
  </si>
  <si>
    <t>CC Saltillo</t>
  </si>
  <si>
    <t>CC Tuxpan II</t>
  </si>
  <si>
    <t>TRN Gasoducto Cd. Pemex-Valladolid</t>
  </si>
  <si>
    <t>CC Altamira III y IV</t>
  </si>
  <si>
    <t>CC Chihuahua III</t>
  </si>
  <si>
    <t>CC La Laguna II</t>
  </si>
  <si>
    <t>CC Río Bravo III</t>
  </si>
  <si>
    <t>CC Tuxpan III y IV</t>
  </si>
  <si>
    <t>CC Altamira V</t>
  </si>
  <si>
    <t>CC Tamazunchale</t>
  </si>
  <si>
    <t>CC Río Bravo IV</t>
  </si>
  <si>
    <t>CC Tuxpan V</t>
  </si>
  <si>
    <t>CC Valladolid III</t>
  </si>
  <si>
    <t>CCC Norte II</t>
  </si>
  <si>
    <t>CCC Norte</t>
  </si>
  <si>
    <t>CE La Venta III</t>
  </si>
  <si>
    <t>CE Oaxaca I</t>
  </si>
  <si>
    <t>CE Oaxaca II y CE Oaxaca III y CE Oaxaca IV</t>
  </si>
  <si>
    <t>CC Baja California III</t>
  </si>
  <si>
    <t>CE Sureste I</t>
  </si>
  <si>
    <t xml:space="preserve">CC Noroeste </t>
  </si>
  <si>
    <t>En términos de  los artículos 107, fracción I , de la Ley Federal de Presupuesto y Responsabilidad Hacendaria y 205 de su Reglamento</t>
  </si>
  <si>
    <t xml:space="preserve">Comisión Federal de Electricidad </t>
  </si>
  <si>
    <t>Nombre del Proyecto</t>
  </si>
  <si>
    <t>Costo de cierre</t>
  </si>
  <si>
    <t>Amortización ejercida</t>
  </si>
  <si>
    <t>Pasivo Directo</t>
  </si>
  <si>
    <t>Pasivo</t>
  </si>
  <si>
    <t>Suma</t>
  </si>
  <si>
    <t>Contingente</t>
  </si>
  <si>
    <t>Total</t>
  </si>
  <si>
    <t>(4=2+3)</t>
  </si>
  <si>
    <t>(7=5+6)</t>
  </si>
  <si>
    <t>(8=1-4-7)</t>
  </si>
  <si>
    <t>(9=7+8)</t>
  </si>
  <si>
    <t>Cierres totales</t>
  </si>
  <si>
    <t>CG Cerro Prieto IV     1_/</t>
  </si>
  <si>
    <t xml:space="preserve">CC Chihuahua     1_/ </t>
  </si>
  <si>
    <t>CCI Guerrero Negro II     1_/</t>
  </si>
  <si>
    <t>CC Monterrey II     1_/</t>
  </si>
  <si>
    <t>CD Puerto San Carlos II     1_/</t>
  </si>
  <si>
    <t>CC Rosarito III (Unidades 8 y 9)     1_/</t>
  </si>
  <si>
    <t>CT Samalayuca II     1_/</t>
  </si>
  <si>
    <t>LT 211 Cable Submarino     1_/</t>
  </si>
  <si>
    <t>LT 214 y 215 Sureste - Peninsular     1_/</t>
  </si>
  <si>
    <t>LT 216 y 217 Noroeste     1_/</t>
  </si>
  <si>
    <t>SE 212 y 213 SF6 Potencia y Distribución     1_/</t>
  </si>
  <si>
    <t>SE 218 Noroeste     1_/</t>
  </si>
  <si>
    <t>SE 219 Sureste - Peninsular     1_/</t>
  </si>
  <si>
    <t>SE 220 Oriental - Centro     1_/</t>
  </si>
  <si>
    <t>SE 221 Occidental     1_/</t>
  </si>
  <si>
    <t>LT 301 Centro     1_/</t>
  </si>
  <si>
    <t>LT 302 Sureste     1_/</t>
  </si>
  <si>
    <t>LT 303 Ixtapa - Pie de la Cuesta     1_/</t>
  </si>
  <si>
    <t>LT 304 Noroeste     1_/</t>
  </si>
  <si>
    <t>SE 305 Centro - Oriente     1_/</t>
  </si>
  <si>
    <t>SE 306 Sureste     1_/</t>
  </si>
  <si>
    <t>SE 307 Noreste     1_/</t>
  </si>
  <si>
    <t>SE 308 Noroeste     1_/</t>
  </si>
  <si>
    <t xml:space="preserve">CG Los Azufres II y Campo Geotérmico     1_/     </t>
  </si>
  <si>
    <t xml:space="preserve">CH Manuel Moreno Torres (2a. Etapa)     1_/     </t>
  </si>
  <si>
    <t>LT 406 Red Asociada a Tuxpan II, III y IV     1_/</t>
  </si>
  <si>
    <t>LT 407 Red Asociada a Altamira II, III y IV     1_/</t>
  </si>
  <si>
    <t>LT 408 Naco - Nogales - Área Noroeste     1_/</t>
  </si>
  <si>
    <t xml:space="preserve">LT 411 Sistema Nacional     1_/    </t>
  </si>
  <si>
    <t xml:space="preserve">LT Manuel Moreno Torres Red Asociada (2a. Etapa)     1_/    </t>
  </si>
  <si>
    <t>SE 401 Occidental - Central     1_/</t>
  </si>
  <si>
    <t>SE 402 Oriental-Peninsular     1_/</t>
  </si>
  <si>
    <t>SE 403 Noreste     1_/</t>
  </si>
  <si>
    <t>SE 404 Noroeste - Norte     1_/</t>
  </si>
  <si>
    <t>SE 405 Compensación Alta Tensión     1_/</t>
  </si>
  <si>
    <t>SE 410 Sistema Nacional     1_/</t>
  </si>
  <si>
    <t xml:space="preserve">CC El Sauz conversión de TG a CC     1_/    </t>
  </si>
  <si>
    <t>LT 414 Norte-Occidental     1_/</t>
  </si>
  <si>
    <t xml:space="preserve">LT 502 Oriental - Norte     1_/ </t>
  </si>
  <si>
    <t xml:space="preserve">LT 506 Saltillo-Cañada     1_/    </t>
  </si>
  <si>
    <t>LT Red Asociada de la Central Tamazunchale     1_/</t>
  </si>
  <si>
    <t xml:space="preserve">LT Red Asociada de la Central Río Bravo III     1_/   </t>
  </si>
  <si>
    <t>SE 412 Compensación Norte     1_/</t>
  </si>
  <si>
    <t xml:space="preserve">SE 413 Noroeste - Occidental     1_/  </t>
  </si>
  <si>
    <t>SE 503 Oriental     1_/</t>
  </si>
  <si>
    <t>SE 504 Norte - Occidental   1_/</t>
  </si>
  <si>
    <t>CCI Baja California Sur I     1_/</t>
  </si>
  <si>
    <t>LT 609 Transmisión Noroeste - Occidental     1_/</t>
  </si>
  <si>
    <t xml:space="preserve">LT 610 Transmisión Noroeste - Norte     1_/     </t>
  </si>
  <si>
    <t xml:space="preserve">LT 612 Subtransmisión Norte-Noroeste     1_/  </t>
  </si>
  <si>
    <t xml:space="preserve">LT 613 SubTransmisión Occidental     1_/   </t>
  </si>
  <si>
    <t xml:space="preserve">LT 614 Subtransmisión Oriental     1_/ </t>
  </si>
  <si>
    <t>LT 615 Subtransmisión Peninsular     1_/</t>
  </si>
  <si>
    <t>LT Red Asociada de Transmisión de la CCI Baja California Sur I     1_/</t>
  </si>
  <si>
    <t>LT 1012 Red de Transmisión asociada a la CCC Baja California    1_/</t>
  </si>
  <si>
    <t xml:space="preserve">SE 607 Sistema Bajío - Oriental     1_/    </t>
  </si>
  <si>
    <t>SE 611 Subtransmisión Baja California-Noroeste     1_/</t>
  </si>
  <si>
    <t xml:space="preserve">SUV Suministro de Vapor a las Centrales de Cerro Prieto     1_/  </t>
  </si>
  <si>
    <t>CC Hermosillo Conversión de TG a CC     1_/</t>
  </si>
  <si>
    <t xml:space="preserve">CCC  Pacífico </t>
  </si>
  <si>
    <t xml:space="preserve">CH El Cajón     </t>
  </si>
  <si>
    <t>LT Líneas Centro     1_/</t>
  </si>
  <si>
    <t>LT Red de Transmisión Asociada a la CH el Cajón     1_/</t>
  </si>
  <si>
    <t xml:space="preserve">LT Red de Transmisión Asociada a Altamira V     1_/    </t>
  </si>
  <si>
    <t xml:space="preserve">Red de Transmisión Asociada a La Laguna II    1_/  </t>
  </si>
  <si>
    <t>LT Red de Transmisión Asociada a el Pacífico</t>
  </si>
  <si>
    <t xml:space="preserve">LT 707 Enlace Norte-Sur     1_/ </t>
  </si>
  <si>
    <t>LT Riviera Maya     1_/</t>
  </si>
  <si>
    <t>PRR Presa Reguladora Amata     1_/</t>
  </si>
  <si>
    <t>RM Adolfo López  Mateos     1_/</t>
  </si>
  <si>
    <t>RM Altamira</t>
  </si>
  <si>
    <t>RM Botello     1_/</t>
  </si>
  <si>
    <t xml:space="preserve">RM Carbón II     1_/     </t>
  </si>
  <si>
    <t>RM Carlos Rodríguez Rivero     1_/</t>
  </si>
  <si>
    <t>RM Dos Bocas     1_/</t>
  </si>
  <si>
    <t>RM Emilio Portes Gil     1_/</t>
  </si>
  <si>
    <t>RM Francisco Pérez Ríos     1_/</t>
  </si>
  <si>
    <t xml:space="preserve">RM Gomez Palacio     1_/ </t>
  </si>
  <si>
    <t>RM Huinalá     1_/</t>
  </si>
  <si>
    <t>RM Ixtaczoquitlán     1_/</t>
  </si>
  <si>
    <t>RM José Aceves Pozos (Mazatlán II)     1_/</t>
  </si>
  <si>
    <t>RM Gral. Manuel Alvarez Moreno (Manzanillo)     1_/</t>
  </si>
  <si>
    <t>RM CT Puerto Libertad     1_/</t>
  </si>
  <si>
    <t>RM Punta Prieta     1_/</t>
  </si>
  <si>
    <t>RM Salamanca     1_/</t>
  </si>
  <si>
    <t xml:space="preserve">RM Tuxpango     1_/     </t>
  </si>
  <si>
    <t>RM CT Valle de México     1_/</t>
  </si>
  <si>
    <t>SE Norte     1_/</t>
  </si>
  <si>
    <t>SE 705 Capacitores     1_/</t>
  </si>
  <si>
    <t>SE 708 Compensación Dinámicas Oriental -Norte     1_/</t>
  </si>
  <si>
    <t>SLT 701 Occidente-Centro     1_/</t>
  </si>
  <si>
    <t>SLT 703 Noreste-Norte     1_/</t>
  </si>
  <si>
    <t>SLT 704 Baja California -Noroeste     1_/</t>
  </si>
  <si>
    <t xml:space="preserve">SLT 706 Sistemas- Norte     </t>
  </si>
  <si>
    <t>SLT 709 Sistemas Sur     1_/</t>
  </si>
  <si>
    <t>CC Conversión El Encino de TG a CC     1_/</t>
  </si>
  <si>
    <t>CCI Baja California Sur II     1_/</t>
  </si>
  <si>
    <t>LT 807 Durango I     1_/</t>
  </si>
  <si>
    <t>RM CCC Tula     1_/</t>
  </si>
  <si>
    <t xml:space="preserve">RM CGT Cerro Prieto (U5)     </t>
  </si>
  <si>
    <t xml:space="preserve">RM CT Carbón II Unidades 2 y 4     1_/     </t>
  </si>
  <si>
    <t>RM CT Emilio Portes Gil Unidad 4     1_/</t>
  </si>
  <si>
    <t>RM CT Francisco Pérez Ríos Unidad 5     1_/</t>
  </si>
  <si>
    <t>RM CT Pdte. Adolfo López Mateos Unidades 3, 4, 5 y 6     1_/</t>
  </si>
  <si>
    <t>RM CT Pdte. Plutarco Elías Calles Unidades 1 y 2     1_/</t>
  </si>
  <si>
    <t>SE 811 Noroeste     1_/</t>
  </si>
  <si>
    <t>SE 812 Golfo Norte     1_/</t>
  </si>
  <si>
    <t>SE 813 División Bajío     1_/</t>
  </si>
  <si>
    <t>SLT 801 Altiplano     1_/</t>
  </si>
  <si>
    <t>SLT 802 Tamaulipas     1_/</t>
  </si>
  <si>
    <t>SLT 803 Noine     1_/</t>
  </si>
  <si>
    <t>SLT 806 Bajío</t>
  </si>
  <si>
    <t>CE La Venta II</t>
  </si>
  <si>
    <t>LT Red Asociada Transmisión de la CE La Venta II    1_/</t>
  </si>
  <si>
    <t>SE 911 Noreste     1_/</t>
  </si>
  <si>
    <t>SE 914 División Centro Sur</t>
  </si>
  <si>
    <t>SE 915 Occidental     1_/</t>
  </si>
  <si>
    <t>SLT 901 Pacífico     1_/</t>
  </si>
  <si>
    <t>SLT 902 Istmo     1_/</t>
  </si>
  <si>
    <t>SLT 903 Cabo - Norte     1_/</t>
  </si>
  <si>
    <t>CH La Yesca</t>
  </si>
  <si>
    <t>RFO Red de Fibra Óptica Proyecto Sur</t>
  </si>
  <si>
    <t>RFO Red de Fibra Óptica Proyecto Centro     1_/</t>
  </si>
  <si>
    <t>RFO Red de Fibra Óptica Proyecto Norte</t>
  </si>
  <si>
    <t>SE 1006 Central----Sur</t>
  </si>
  <si>
    <t>SE 1005 Noroeste</t>
  </si>
  <si>
    <t>RM Infiernillo</t>
  </si>
  <si>
    <t>RM CT Francisco Pérez Ríos Unidades 1 y 2</t>
  </si>
  <si>
    <t>RM CT Puerto Libertad Unidad 4     1_/</t>
  </si>
  <si>
    <t>RM CT Valle de México Unidades 5, 6 y 7     1_/</t>
  </si>
  <si>
    <t xml:space="preserve">RM CCC Samalayuca II     1_/    </t>
  </si>
  <si>
    <t>RM CCC El Sauz     1_/</t>
  </si>
  <si>
    <t>RM CCC Huinalá II     1_/</t>
  </si>
  <si>
    <t>SE 1004 Compensación Dinámica Área Central     1_/</t>
  </si>
  <si>
    <t>SE 1003 Subestaciones Eléctricas de Occidente</t>
  </si>
  <si>
    <t>LT Red Transmisión  Asociada a la CC San Lorenzo 1_/</t>
  </si>
  <si>
    <t>SLT 1002 Compensación y Transmisión Noreste - Sureste</t>
  </si>
  <si>
    <t>CC San Lorenzo Conversión de TG a CC</t>
  </si>
  <si>
    <t>SLT 1001 Red de Transmisión Baja-Nogales     1_/</t>
  </si>
  <si>
    <t>LT Red de Transmisión Asociada a la CH La Yesca</t>
  </si>
  <si>
    <t>LT Red de Transmisión asociada a la CC Agua Prieta II</t>
  </si>
  <si>
    <t>LT Red de Transmisión Asociada a la CE La Venta III</t>
  </si>
  <si>
    <t>RM CN Laguna Verde</t>
  </si>
  <si>
    <t>RM CT Puerto Libertad Unidades 2 y 3     1_/</t>
  </si>
  <si>
    <t>RM CT Punta Prieta Unidad 2     1_/</t>
  </si>
  <si>
    <t>SE 1110 Compensación Capacitiva del Norte</t>
  </si>
  <si>
    <t>SE 1117 Transformación de Guaymas</t>
  </si>
  <si>
    <t>SE 1120 Noroeste</t>
  </si>
  <si>
    <t>SE 1121 Baja California</t>
  </si>
  <si>
    <t>SE 1122 Golfo Norte</t>
  </si>
  <si>
    <t>SE 1123 Norte</t>
  </si>
  <si>
    <t>SE 1124 Bajío Centro</t>
  </si>
  <si>
    <t>SE 1125 Distribución</t>
  </si>
  <si>
    <t>SE 1127 Sureste</t>
  </si>
  <si>
    <t>SE 1128 Centro Sur</t>
  </si>
  <si>
    <t>SE 1129 Compensación redes</t>
  </si>
  <si>
    <t>SLT 1111 Transmisión y Transformación del Central - Occidental</t>
  </si>
  <si>
    <t>SLT 1112 Transmisión y Transformación del Noroeste</t>
  </si>
  <si>
    <t xml:space="preserve">SLT 1114 Transmisión y Transformación del Oriental </t>
  </si>
  <si>
    <t>SLT 1118 Transmisión y Transformación del Norte</t>
  </si>
  <si>
    <t>SLT 1119 Transmisión y Transformación del Sureste</t>
  </si>
  <si>
    <t>SUV Suministro de 970 T/h a las Centrales de Cerro Prieto</t>
  </si>
  <si>
    <t>SE 1213 Compensación de Redes</t>
  </si>
  <si>
    <t>SE 1205 Compensación Oriental - Peninsular</t>
  </si>
  <si>
    <t>SLT 1204 Conversión a 400 kV del Área Peninsular</t>
  </si>
  <si>
    <t>SLT 1203 Transmisión y Transformación Oriental - Sureste</t>
  </si>
  <si>
    <t>SLT 1201 Transmision y Transformacion de Baja California</t>
  </si>
  <si>
    <t xml:space="preserve">RM CCC Poza Rica </t>
  </si>
  <si>
    <t>RM CCC El Sauz Paquete 1</t>
  </si>
  <si>
    <t>LT Red de Trans Asoc al proy de temp abierta y Oax. II, III, IV</t>
  </si>
  <si>
    <t>SLT Red de Transmisión Asociada a Manzanillo I U-1 y 2</t>
  </si>
  <si>
    <t xml:space="preserve">CC CC Repotenciación CT Manzanillo I U-1 y 2 </t>
  </si>
  <si>
    <t>LT Red de Transmisión asociada a la CG Los Humeros II</t>
  </si>
  <si>
    <t>LT Red de Transmisión asociada a la CI Guerrero Negro III</t>
  </si>
  <si>
    <t>CCI CI Guerrero Negro III</t>
  </si>
  <si>
    <t>CG Los Humeros II</t>
  </si>
  <si>
    <t>LT Red de Transmisión asociada a la CCC Norte II</t>
  </si>
  <si>
    <t>CT TG Baja California II</t>
  </si>
  <si>
    <t>SLT 1304 Transmisión y Transformación del Oriental</t>
  </si>
  <si>
    <t>SLT 1303 Transmisión y Transformación Baja - Noroeste</t>
  </si>
  <si>
    <t>SLT 1302 Transformación del Noreste</t>
  </si>
  <si>
    <t>CCI Baja California Sur IV</t>
  </si>
  <si>
    <t>CCI Baja California Sur III</t>
  </si>
  <si>
    <t>LT 1313 Red asociada a Baja California III</t>
  </si>
  <si>
    <t>SE 1322 Distribución Centro</t>
  </si>
  <si>
    <t>SE 1321 Distribución Noreste</t>
  </si>
  <si>
    <t>SLT SLT 1404 Subestaciones del Oriente</t>
  </si>
  <si>
    <t>SLT 1401 SEs y LTs de las Áreas Baja California y Noroeste</t>
  </si>
  <si>
    <t>SLT 1402 Cambio de Tensión de la LT Culiacán - Los Mochis</t>
  </si>
  <si>
    <t>SE 1421 Distribución Sur</t>
  </si>
  <si>
    <t>SE 1403 Compensación Capacitiva de las Áreas Noroeste - Norte</t>
  </si>
  <si>
    <t>SE 1420 Distribucion Norte</t>
  </si>
  <si>
    <t>SE 1521 Distribución Sur</t>
  </si>
  <si>
    <t>SLT 1601 Transmisión y Transformación Noroeste - Norte</t>
  </si>
  <si>
    <t>SLT 1604 Transmisión Ayotla-Chalco</t>
  </si>
  <si>
    <t>LT Red de Transmisión Asociada a la CI Guerrero Negro IV</t>
  </si>
  <si>
    <t>CG Los Azufres III (Fase I)</t>
  </si>
  <si>
    <t>CCI Baja California Sur V</t>
  </si>
  <si>
    <t>SE 1701 Subestacion Chimalpa II</t>
  </si>
  <si>
    <t>SLT 1703  Conversión a 400 kV de la Riviera Maya</t>
  </si>
  <si>
    <t>SLT 1702 Transmisión y Transformación Baja - Noine</t>
  </si>
  <si>
    <t>SLT 1704 Interconexión sist aislados Guerrero Negro Sta Rosalía</t>
  </si>
  <si>
    <t>SE 1801 Subestaciones Baja -  Noroeste</t>
  </si>
  <si>
    <t>SE 1803 Subestaciones del Occidental</t>
  </si>
  <si>
    <t>SLT 1802 Subestaciones y Lineas del Norte</t>
  </si>
  <si>
    <t>SLT 1804 Subestaciones y Líneas Transmisión Oriental - Peninsular</t>
  </si>
  <si>
    <t>LT Red de Transmisión Asociada al CC Empalme II</t>
  </si>
  <si>
    <t>SE 1901 Subestaciones de Baja California</t>
  </si>
  <si>
    <t>SLT 1902 Subestaciones y Compensación del Noroeste</t>
  </si>
  <si>
    <t>SE 1903 Subestaciones Norte - Noreste</t>
  </si>
  <si>
    <t xml:space="preserve">SLT 1904 Transmisión y Transformación de Occidente     </t>
  </si>
  <si>
    <t>LT 1905 Transmisión Sureste Peninsular</t>
  </si>
  <si>
    <t xml:space="preserve"> LT Red de transmisión asociada a la CG Los
Azufres III Fase II</t>
  </si>
  <si>
    <t xml:space="preserve">SLT 2021 Reducción de Pérdidas de Energía en Distribución  </t>
  </si>
  <si>
    <t xml:space="preserve">Cierres Parciales </t>
  </si>
  <si>
    <t>CC Agua Prieta II (Con Campo Solar)</t>
  </si>
  <si>
    <t>SE 1202 Suministro de Energía a la Zona Manzanillo</t>
  </si>
  <si>
    <t>SE 1211 Noreste - Central</t>
  </si>
  <si>
    <t>SE 1210  Norte - Noroeste</t>
  </si>
  <si>
    <t>SE 1323 Distribución SUR</t>
  </si>
  <si>
    <t>SE 1320 Distribución Noroeste</t>
  </si>
  <si>
    <t xml:space="preserve">SLT 1405 Subest y Líneas de Transmisión de las Áreas Sureste </t>
  </si>
  <si>
    <t>SE 1520 Distribución Norte</t>
  </si>
  <si>
    <t>CCC CoGeneración Salamanca Fase I</t>
  </si>
  <si>
    <t>SE 1621 Distribución Norte - Sur</t>
  </si>
  <si>
    <t>SLT 1721 Distribución Norte</t>
  </si>
  <si>
    <t>LT Red de Transmisión asociada al CC Noreste</t>
  </si>
  <si>
    <t>SE Los Humeros III Fase A</t>
  </si>
  <si>
    <t>SLT 1722 Distribucion Sur</t>
  </si>
  <si>
    <t>LT Red de Transmisión Asociada al CC Empalme I</t>
  </si>
  <si>
    <t>RM CCC Tula Paquetes 1 Y 2</t>
  </si>
  <si>
    <t>312 RM CH Temascal Unidades 1 a 4</t>
  </si>
  <si>
    <t>SLT 1920 Subestaciones y Lineas de Distribucion</t>
  </si>
  <si>
    <t>SLT 1921 Reducción de Perdidas de Energía en Distribución</t>
  </si>
  <si>
    <t>SLT 2001 Subestaciones y Líneas Baja California Sur Noroeste</t>
  </si>
  <si>
    <t>SLT 2002 Subestaciones y Líneas  de las Áreas Norte - Occidental</t>
  </si>
  <si>
    <t>SLT 2020 Subestaciones, Líneas y Redes de Distribución</t>
  </si>
  <si>
    <t>SLT 2120 Subestaciones y Líneas de Distribución</t>
  </si>
  <si>
    <t xml:space="preserve">2_/ El 29 de septiembre de 2016 ingresaron a la cuenta en dólares de la CFE, 300.0 millones que no se reportan en el pasivo total. Dichos recursos se irán revelando </t>
  </si>
  <si>
    <t>Costo total estimado</t>
  </si>
  <si>
    <t>Monto 
Contratado</t>
  </si>
  <si>
    <t>Comprometido al periodo</t>
  </si>
  <si>
    <t>Montos comprometidos por etapas</t>
  </si>
  <si>
    <t>PEF 2019</t>
  </si>
  <si>
    <t>Monto</t>
  </si>
  <si>
    <t>Proyectos adjudicados y/o en construcción</t>
  </si>
  <si>
    <t>Proyectos en operación</t>
  </si>
  <si>
    <t>MARZO</t>
  </si>
  <si>
    <t>( 3=2/1 )</t>
  </si>
  <si>
    <t>( 5=7+8 )</t>
  </si>
  <si>
    <t>( 6=5/2 )</t>
  </si>
  <si>
    <t>( 8 )</t>
  </si>
  <si>
    <t>Inversión directa</t>
  </si>
  <si>
    <t>Chihuahua</t>
  </si>
  <si>
    <t xml:space="preserve">Monterrey II     </t>
  </si>
  <si>
    <t xml:space="preserve">Puerto San Carlos II    </t>
  </si>
  <si>
    <t xml:space="preserve">214 y 215 Sureste-Peninsular    </t>
  </si>
  <si>
    <t>219 Sureste - Peninsular</t>
  </si>
  <si>
    <t>220 Oriental - Centro</t>
  </si>
  <si>
    <t xml:space="preserve">304 Noroeste </t>
  </si>
  <si>
    <t xml:space="preserve">Los Azufres II y Campo Geotérmico     </t>
  </si>
  <si>
    <t xml:space="preserve">Manuel Moreno Torres (2a Etapa)     </t>
  </si>
  <si>
    <t>406 Red Asociada a Tuxpan II, III y IV</t>
  </si>
  <si>
    <t xml:space="preserve">407 Red Asociada a Altamira II, III y IV     </t>
  </si>
  <si>
    <t xml:space="preserve">411 Sistema Nacional    </t>
  </si>
  <si>
    <t xml:space="preserve">Manuel Moreno Torres Red Asociada (2a. Etapa)     </t>
  </si>
  <si>
    <t xml:space="preserve">402 Oriental - Peninsular     </t>
  </si>
  <si>
    <t xml:space="preserve">El Sauz Conversión de TG a CC    </t>
  </si>
  <si>
    <t xml:space="preserve">414 Norte-Occidental   </t>
  </si>
  <si>
    <t xml:space="preserve">502 Oriental - Norte    </t>
  </si>
  <si>
    <t xml:space="preserve">506 Saltillo - Cañada    </t>
  </si>
  <si>
    <t xml:space="preserve">Red Asociada de la Central Tamazunchale  </t>
  </si>
  <si>
    <t xml:space="preserve">Red Asociada de la Central Río Bravo III   </t>
  </si>
  <si>
    <t xml:space="preserve">413 Noroeste - Occidental     </t>
  </si>
  <si>
    <t xml:space="preserve">504 Norte - Occidental     </t>
  </si>
  <si>
    <t xml:space="preserve">Baja California Sur I    </t>
  </si>
  <si>
    <t xml:space="preserve">609 Transmisión Noroeste - Occidental   </t>
  </si>
  <si>
    <t xml:space="preserve">610 Transmisión Noroeste - Norte    </t>
  </si>
  <si>
    <t xml:space="preserve">612 SubTransmisión Norte - Noreste    </t>
  </si>
  <si>
    <t xml:space="preserve">613 SubTransmisión Occidental    </t>
  </si>
  <si>
    <t xml:space="preserve">614 SubTransmisión Oriental     </t>
  </si>
  <si>
    <t xml:space="preserve">615 SubTransmisión Peninsular  </t>
  </si>
  <si>
    <t xml:space="preserve">Red Asociada de Transmisión de la CCI Baja California Sur I     </t>
  </si>
  <si>
    <t xml:space="preserve">607 Sistema Bajío - Oriental    </t>
  </si>
  <si>
    <t>611 SubTransmisión Baja California-Noroeste</t>
  </si>
  <si>
    <t xml:space="preserve">Suministro de Vapor a las centrales de Cerro Prieto      </t>
  </si>
  <si>
    <t xml:space="preserve">Pacífico </t>
  </si>
  <si>
    <t xml:space="preserve">El Cajón      </t>
  </si>
  <si>
    <t xml:space="preserve">Líneas Centro </t>
  </si>
  <si>
    <t xml:space="preserve">Red de Transmisión Asociada a la CH El Cajón   </t>
  </si>
  <si>
    <t xml:space="preserve">Red de Transmisión Asociada a Altamira V    </t>
  </si>
  <si>
    <t xml:space="preserve">Red de Transmisión Asociada a La Laguna II  </t>
  </si>
  <si>
    <t xml:space="preserve">Red de Transmisión Asociada a el Pacífico   </t>
  </si>
  <si>
    <t xml:space="preserve">707 Enlace Norte - Sur     </t>
  </si>
  <si>
    <t xml:space="preserve">Riviera Maya  </t>
  </si>
  <si>
    <t>PR</t>
  </si>
  <si>
    <t xml:space="preserve">Botello   </t>
  </si>
  <si>
    <t xml:space="preserve">Carbón II    </t>
  </si>
  <si>
    <t xml:space="preserve">Dos Bocas    </t>
  </si>
  <si>
    <t xml:space="preserve">Emilio Portes Gil    </t>
  </si>
  <si>
    <t xml:space="preserve">Francisco Pérez Ríos    </t>
  </si>
  <si>
    <t xml:space="preserve">Gómez Palacio    </t>
  </si>
  <si>
    <t xml:space="preserve">Ixtaczoquitlán    </t>
  </si>
  <si>
    <t xml:space="preserve">Gral. Manuel Alvarez Moreno (Manzanillo)    </t>
  </si>
  <si>
    <t xml:space="preserve">Punta Prieta    </t>
  </si>
  <si>
    <t xml:space="preserve">Tuxpango    </t>
  </si>
  <si>
    <t xml:space="preserve">708 Compensación Dinámicas Oriental -Norte   </t>
  </si>
  <si>
    <t xml:space="preserve">701 Occidente - Centro    </t>
  </si>
  <si>
    <t>702 Sureste - Peninsular</t>
  </si>
  <si>
    <t>703 Noreste - Norte</t>
  </si>
  <si>
    <t>704 Baja California-Noroeste</t>
  </si>
  <si>
    <t xml:space="preserve">706 Sistemas Norte    </t>
  </si>
  <si>
    <t>709 Sistemas Sur</t>
  </si>
  <si>
    <t xml:space="preserve">Conversión El Encino de TG a CC    </t>
  </si>
  <si>
    <t xml:space="preserve">Baja California Sur II    </t>
  </si>
  <si>
    <t xml:space="preserve">LT </t>
  </si>
  <si>
    <t xml:space="preserve">CT Carbón II Unidades 2 y 4    </t>
  </si>
  <si>
    <t>CT Presidente Adolfo López Mateos Unidades 3, 4, 5 y 6</t>
  </si>
  <si>
    <t xml:space="preserve">801 Altiplano    </t>
  </si>
  <si>
    <t xml:space="preserve">802 Tamaulipas   </t>
  </si>
  <si>
    <t xml:space="preserve">803 NOINE </t>
  </si>
  <si>
    <t xml:space="preserve">914 División Centro Sur </t>
  </si>
  <si>
    <t xml:space="preserve">902 Istmo    </t>
  </si>
  <si>
    <t xml:space="preserve">903 Cabo - Norte    </t>
  </si>
  <si>
    <t xml:space="preserve">La Yesca    </t>
  </si>
  <si>
    <t xml:space="preserve">Baja California </t>
  </si>
  <si>
    <t>Red de Fibra Óptica Proyecto Sur</t>
  </si>
  <si>
    <t>Red de Fibra Óptica Proyecto  Centro</t>
  </si>
  <si>
    <t>Red de Fibra Óptica Proyecto  Norte</t>
  </si>
  <si>
    <t xml:space="preserve">1006 Central-Sur   </t>
  </si>
  <si>
    <t>CT Puerto Libertad  Unidad 4</t>
  </si>
  <si>
    <t>CT Valle de México Unidades 5, 6 y 7</t>
  </si>
  <si>
    <t>CCC Huinalá II</t>
  </si>
  <si>
    <t>1004  Compensación Dinámica Área Central</t>
  </si>
  <si>
    <t>1001 Red de Transmisión Baja - Nogales</t>
  </si>
  <si>
    <t xml:space="preserve">Red de Transmisión Asociada a la CH La Yesca   </t>
  </si>
  <si>
    <t xml:space="preserve">Agua Prieta II (con campo solar)     1_/  </t>
  </si>
  <si>
    <t>Red de Transmisión asociada a la CC Agua Prieta II</t>
  </si>
  <si>
    <t xml:space="preserve">CN Laguna Verde   </t>
  </si>
  <si>
    <t xml:space="preserve">1110 Compensación Capacitiva del Norte   </t>
  </si>
  <si>
    <t xml:space="preserve">1116 Transformación del Noreste </t>
  </si>
  <si>
    <t xml:space="preserve">1117 Transformación de Guaymas   </t>
  </si>
  <si>
    <t xml:space="preserve">1122 Golfo Norte </t>
  </si>
  <si>
    <t xml:space="preserve">1124 Bajío Centro   </t>
  </si>
  <si>
    <t xml:space="preserve">1125 Distribución   </t>
  </si>
  <si>
    <t xml:space="preserve">1111 Transmisión y Transformación del Central - Occidental   </t>
  </si>
  <si>
    <t xml:space="preserve">1119 Transmisión y Transformación del Sureste    </t>
  </si>
  <si>
    <t>Suministro de 970 t/h a las Centrales de Cerro Prieto</t>
  </si>
  <si>
    <t>1206 Conversión a 400 kV de la LT Mazatlán II - La Higuera</t>
  </si>
  <si>
    <t>1213 Compensación de redes</t>
  </si>
  <si>
    <t xml:space="preserve">1205 Compensación Oriental-Peninsular </t>
  </si>
  <si>
    <t xml:space="preserve">1212 SUR-PENINSULAR     1_/    </t>
  </si>
  <si>
    <t xml:space="preserve">1204 Conversión a 400 kv del Área Peninsular   </t>
  </si>
  <si>
    <t xml:space="preserve">1203 Transmisión y Transformación Oriental - Sureste </t>
  </si>
  <si>
    <t xml:space="preserve">1202 Suministro De  Energía a la Zona Manzanillo   </t>
  </si>
  <si>
    <t xml:space="preserve">1211 Noreste-Central   </t>
  </si>
  <si>
    <t xml:space="preserve">1210 Norte-Noroeste     1_/     </t>
  </si>
  <si>
    <t xml:space="preserve">1201 Transmisión y Transformación de Baja California    </t>
  </si>
  <si>
    <t xml:space="preserve">CCC Poza Rica </t>
  </si>
  <si>
    <t>Red de Trans Asoc al proy de temp abierta y Oax II,II,IV</t>
  </si>
  <si>
    <t xml:space="preserve">Red de Transmisión Asociada a Manzanillo I U-1 y 2   </t>
  </si>
  <si>
    <t xml:space="preserve">CC </t>
  </si>
  <si>
    <t xml:space="preserve">CC Repotenciación CT Manzanillo I U-1 y 2    </t>
  </si>
  <si>
    <t xml:space="preserve">Red de Transmisión asociada a la CG Los Humeros II   </t>
  </si>
  <si>
    <t>Red de Transmisión asociada a la CI Guerrero Negro III</t>
  </si>
  <si>
    <t xml:space="preserve">Red de Transmisión asociada a la CCC Norte II   </t>
  </si>
  <si>
    <t xml:space="preserve">CT </t>
  </si>
  <si>
    <t xml:space="preserve">1304 Transmisión y Transformación  del Oriental    </t>
  </si>
  <si>
    <t xml:space="preserve">1302 Transformación del Noreste    </t>
  </si>
  <si>
    <t xml:space="preserve">Baja California Sur IV  </t>
  </si>
  <si>
    <t xml:space="preserve">Baja California Sur III   </t>
  </si>
  <si>
    <t xml:space="preserve">1313 Red de Transmisión Asociada al CC Baja California III  </t>
  </si>
  <si>
    <t xml:space="preserve">1323 Distribución SUR     1_/    </t>
  </si>
  <si>
    <t xml:space="preserve">1322 Distribución CENTRO  </t>
  </si>
  <si>
    <t xml:space="preserve">1321 Distribución NORESTE    </t>
  </si>
  <si>
    <t xml:space="preserve">1320 Distribución NOROESTE     1_/  </t>
  </si>
  <si>
    <t xml:space="preserve">1404 Subestaciones del Oriente   </t>
  </si>
  <si>
    <t xml:space="preserve">1401 SEs y LTs de las Áreas Baja California y Noroeste     1_/   </t>
  </si>
  <si>
    <t xml:space="preserve">1402 Cambio de Tensión de la LT Culiacán - Los Mochis   </t>
  </si>
  <si>
    <t xml:space="preserve">1421 Distribución SUR (3a fase)   </t>
  </si>
  <si>
    <t xml:space="preserve">1420 Distribución NORTE  </t>
  </si>
  <si>
    <t xml:space="preserve">CT Altamira Unidades 1 y 2   </t>
  </si>
  <si>
    <t xml:space="preserve">1521 Distribución SUR (1ra fase)     1_/     </t>
  </si>
  <si>
    <t xml:space="preserve">SE 1520 Distribución NORTE    </t>
  </si>
  <si>
    <t>CoGeneración Salamanca Fase I      1_/</t>
  </si>
  <si>
    <t xml:space="preserve">Centro     1_/   </t>
  </si>
  <si>
    <t>1603 Subestación Lago     1_/</t>
  </si>
  <si>
    <t xml:space="preserve">1604 Transmisión Ayotla-Chalco </t>
  </si>
  <si>
    <t xml:space="preserve">CCI </t>
  </si>
  <si>
    <t>Red de Transmisión asociada a la CI Guerrero Negro IV</t>
  </si>
  <si>
    <t xml:space="preserve">1621 Distribución Norte-Sur (1a Fase)     1_/   </t>
  </si>
  <si>
    <t xml:space="preserve">1620 Distribución Valle de México     1_/   </t>
  </si>
  <si>
    <t xml:space="preserve">CT José López Portillo     1_/ </t>
  </si>
  <si>
    <t xml:space="preserve">1721 Distribución NORTE     1_/   </t>
  </si>
  <si>
    <t xml:space="preserve">Red de Transmisión Asociada al CC Noreste     1_/   </t>
  </si>
  <si>
    <t xml:space="preserve">1720 Distribución Valle de México     1_/     </t>
  </si>
  <si>
    <t xml:space="preserve">Red de Transmisión Asociada al CC Norte III     1_/   </t>
  </si>
  <si>
    <t xml:space="preserve">Los Humeros III Fase A      1_/   </t>
  </si>
  <si>
    <t xml:space="preserve">1722 Distribución Sur     1_/   </t>
  </si>
  <si>
    <t xml:space="preserve">Chicoasén II    </t>
  </si>
  <si>
    <t xml:space="preserve">1701 Subestación Chimalpa Dos   </t>
  </si>
  <si>
    <t xml:space="preserve">1703 Conversión a 400 kV de la Riviera Maya </t>
  </si>
  <si>
    <t xml:space="preserve">1702 Transmisión y Transformación Baja-Noine (1a Fase)  </t>
  </si>
  <si>
    <t xml:space="preserve">1704 Interconexión Sist. Aislados Guerrero Negro Sta Rosalia   </t>
  </si>
  <si>
    <t xml:space="preserve">Empalme I </t>
  </si>
  <si>
    <t xml:space="preserve">Red de Transmisión Asociada al CC Empalme I     1_/    </t>
  </si>
  <si>
    <t xml:space="preserve">Valle de México II </t>
  </si>
  <si>
    <t>Red de transmisión asociada al CC Topolobampo III</t>
  </si>
  <si>
    <t xml:space="preserve">1805 Líneas de Transmisión Huasteca-Monterrey </t>
  </si>
  <si>
    <t xml:space="preserve">1801 Subestaciones Baja-Noroeste  </t>
  </si>
  <si>
    <t xml:space="preserve">1803 Subestaciones del Oriental (2a Fase)    </t>
  </si>
  <si>
    <t xml:space="preserve">1802 Subestaciones y Líneas de Transmisión del Norte     1_/ </t>
  </si>
  <si>
    <t xml:space="preserve">1804 Subestaciones y Líneas Transmisión Oriental-Peninsular (1a Fase) </t>
  </si>
  <si>
    <t xml:space="preserve">1820 Divisiones de Distribución del Valle de México     1_/   </t>
  </si>
  <si>
    <t>1821 Divisiones de Distribución  1_/</t>
  </si>
  <si>
    <t xml:space="preserve">CCC Tula Paquetes 1 y 2     1_/  </t>
  </si>
  <si>
    <t>CH Temascal Unidades 1 a 4</t>
  </si>
  <si>
    <t xml:space="preserve">Empalme II    </t>
  </si>
  <si>
    <t xml:space="preserve">Red de Transmisión Asociada al CC Empalme II     1_/   </t>
  </si>
  <si>
    <t xml:space="preserve">1901 Subestaciones de Baja California   </t>
  </si>
  <si>
    <t xml:space="preserve">1902 Subestaciones y Compensación del Noroeste     </t>
  </si>
  <si>
    <t xml:space="preserve">1904 Transmisión y Transformación de Occidente   </t>
  </si>
  <si>
    <t xml:space="preserve">1905 Transmisión Sureste - Peninsular </t>
  </si>
  <si>
    <t>1920 Subestaciones y Lineas de Distribucion     1_/</t>
  </si>
  <si>
    <t xml:space="preserve">1921 Reducción de Pérdidas de Energía en Distribución     1_/  </t>
  </si>
  <si>
    <t xml:space="preserve">Red de transmisión asociada a la CG Los Azufres III Fase II    </t>
  </si>
  <si>
    <t xml:space="preserve">2001 Subestaciones y Líneas Baja California Sur - Noroeste     1_/   </t>
  </si>
  <si>
    <t xml:space="preserve"> SLT 2002 Subestaciones y Líneas  de las Áreas Norte - Occidental     1_/</t>
  </si>
  <si>
    <t>SLT 2020 Subestaciones, Líneas y Redes de Distribución     1_/</t>
  </si>
  <si>
    <t xml:space="preserve">2021 Reducción de Pérdidas de Energía en Distribución  (3A. Fase)     1_/  </t>
  </si>
  <si>
    <t>SLT 2120 Subestaciones y Líneas de distribución     1_/</t>
  </si>
  <si>
    <t>SLT 2121 Reducción de Pérdidas de Energía en Distribución     1_/</t>
  </si>
  <si>
    <t xml:space="preserve">Inversión condicionada </t>
  </si>
  <si>
    <t>TRN</t>
  </si>
  <si>
    <t>Terminal de Carbón de la CT Pdte. Plutarco Elías Calles</t>
  </si>
  <si>
    <t>Altamira II</t>
  </si>
  <si>
    <t>Bajío</t>
  </si>
  <si>
    <t>Campeche</t>
  </si>
  <si>
    <t>Hermosillo     1_/</t>
  </si>
  <si>
    <t>Mérida III</t>
  </si>
  <si>
    <t xml:space="preserve">Monterrey III  </t>
  </si>
  <si>
    <t>Naco - Nogales     1_/</t>
  </si>
  <si>
    <t xml:space="preserve">Río Bravo II </t>
  </si>
  <si>
    <t xml:space="preserve">Mexicali </t>
  </si>
  <si>
    <t>Saltillo</t>
  </si>
  <si>
    <t>Tuxpan II</t>
  </si>
  <si>
    <t>Gasoducto Cd. Pemex - Valladolid</t>
  </si>
  <si>
    <t>Altamira III y IV</t>
  </si>
  <si>
    <t xml:space="preserve">Chihuahua III </t>
  </si>
  <si>
    <t>La Laguna II</t>
  </si>
  <si>
    <t>Río Bravo III</t>
  </si>
  <si>
    <t>Tuxpan III y IV     1_/</t>
  </si>
  <si>
    <t>Altamira V</t>
  </si>
  <si>
    <t>Tamazunchale</t>
  </si>
  <si>
    <t>Río Bravo IV</t>
  </si>
  <si>
    <t xml:space="preserve">Tuxpan V  </t>
  </si>
  <si>
    <t>Valladolid III     1_/</t>
  </si>
  <si>
    <t xml:space="preserve">Norte II  </t>
  </si>
  <si>
    <t>CE</t>
  </si>
  <si>
    <t xml:space="preserve">La Venta III  </t>
  </si>
  <si>
    <t xml:space="preserve">Oaxaca I  </t>
  </si>
  <si>
    <t xml:space="preserve">Oaxaca II, CE Oaxaca III y CE Oaxaca IV  </t>
  </si>
  <si>
    <t xml:space="preserve">Baja California III   </t>
  </si>
  <si>
    <t xml:space="preserve">Norte III (Juárez)   </t>
  </si>
  <si>
    <t xml:space="preserve">Sureste I   </t>
  </si>
  <si>
    <t>Noroeste</t>
  </si>
  <si>
    <t>Noreste</t>
  </si>
  <si>
    <t>Topolobampo III</t>
  </si>
  <si>
    <t>No. PEF</t>
  </si>
  <si>
    <t>Antes de Impuestos</t>
  </si>
  <si>
    <t>Después de impuestos</t>
  </si>
  <si>
    <t>Entrega de obra</t>
  </si>
  <si>
    <t>Plazo del pago</t>
  </si>
  <si>
    <t>Valor presente neto de la evaluación económica
(VPN)</t>
  </si>
  <si>
    <t>Valor presente  neto  de  la evaluación financiera
(VPN)</t>
  </si>
  <si>
    <t>años</t>
  </si>
  <si>
    <t>meses</t>
  </si>
  <si>
    <t>Autorizados en 1997</t>
  </si>
  <si>
    <t>Autorizados en 1998</t>
  </si>
  <si>
    <t>Autorizados en 1999</t>
  </si>
  <si>
    <t>Autorizados en 2000</t>
  </si>
  <si>
    <t>502 Oriental - Norte</t>
  </si>
  <si>
    <t>506 Saltillo-Cañada</t>
  </si>
  <si>
    <t>Autorizados en 2001</t>
  </si>
  <si>
    <t>607 Sistema Bajío - Oriental</t>
  </si>
  <si>
    <t>Autorizados en 2002</t>
  </si>
  <si>
    <t>Pacífico</t>
  </si>
  <si>
    <t>El Cajón</t>
  </si>
  <si>
    <t>Líneas Centro</t>
  </si>
  <si>
    <t>704 Baja California -Noroeste</t>
  </si>
  <si>
    <t>Autorizados en 2003</t>
  </si>
  <si>
    <t>Conversión El Encino de TG a CC</t>
  </si>
  <si>
    <t>801 Altiplano</t>
  </si>
  <si>
    <t>Autorizados en 2004</t>
  </si>
  <si>
    <t>Autorizados en 2005</t>
  </si>
  <si>
    <t>La Yesca</t>
  </si>
  <si>
    <t>Red de Fibra Óptica Proyecto Centro</t>
  </si>
  <si>
    <t>Red de Fibra Óptica Proyecto Norte</t>
  </si>
  <si>
    <t>Autorizados en 2006</t>
  </si>
  <si>
    <t>Autorizados en 2007</t>
  </si>
  <si>
    <t>1213 COMPENSACIÓN DE REDES</t>
  </si>
  <si>
    <t>Red de transmisión asociada a la CI Guerrero Negro III</t>
  </si>
  <si>
    <t>Autorizados en 2008</t>
  </si>
  <si>
    <t>1302 Transmisión y Transformación Norte y Occidente</t>
  </si>
  <si>
    <t>1323 DISTRIBUCIÓN SUR</t>
  </si>
  <si>
    <t>1322 DISTRIBUCIÓN CENTRO</t>
  </si>
  <si>
    <t>1321 DISTRIBUCIÓN NORESTE</t>
  </si>
  <si>
    <t>1320 DISTRIBUCIÓN NOROESTE</t>
  </si>
  <si>
    <t>Autorizados en 2009</t>
  </si>
  <si>
    <t>1404 Subestaciones del Oriente</t>
  </si>
  <si>
    <t>Santa Rosalía II</t>
  </si>
  <si>
    <t>CT Altamira Unidades 1 y 2</t>
  </si>
  <si>
    <t>Autorizados en 2010</t>
  </si>
  <si>
    <t>1521 DISTRIBUCIÓN SUR</t>
  </si>
  <si>
    <t>1520 DISTRIBUCION NORTE</t>
  </si>
  <si>
    <t>Autorizados en 2011</t>
  </si>
  <si>
    <t>Autorizados en 2012</t>
  </si>
  <si>
    <t>Chicoasén II</t>
  </si>
  <si>
    <t>Red de transmisión asociada a la CH Chicoasén II</t>
  </si>
  <si>
    <t>Autorizados en 2013</t>
  </si>
  <si>
    <t xml:space="preserve">CC    </t>
  </si>
  <si>
    <t xml:space="preserve">LT    </t>
  </si>
  <si>
    <t>Red de Transmisión Asociada al CC Empalme I</t>
  </si>
  <si>
    <t xml:space="preserve">LT   </t>
  </si>
  <si>
    <t xml:space="preserve">SE    </t>
  </si>
  <si>
    <t xml:space="preserve">SLT    </t>
  </si>
  <si>
    <t>1820 Divisiones de Distribución del Valle de México</t>
  </si>
  <si>
    <t xml:space="preserve">RM    </t>
  </si>
  <si>
    <t>CH TEMASCAL UNIDADES 1 A 4</t>
  </si>
  <si>
    <t>Autorizados en 2014</t>
  </si>
  <si>
    <t xml:space="preserve">SE  </t>
  </si>
  <si>
    <t>1903 Subestaciones Norte-Noreste</t>
  </si>
  <si>
    <t>1904 Transmisión y Transformación de Occidente</t>
  </si>
  <si>
    <t>1905 Transmisión Sureste-Peninsular</t>
  </si>
  <si>
    <t>1921 Reducción de Pérdidas de Energía de Distribución</t>
  </si>
  <si>
    <t>Autorizados en 2015</t>
  </si>
  <si>
    <t>San Luis Potosí</t>
  </si>
  <si>
    <t>Red de Transmisión Asociada al CC San Luis Potosí</t>
  </si>
  <si>
    <t>Lerdo (Norte IV)</t>
  </si>
  <si>
    <t>Red de Transmisión Asociada al CC Lerdo (Norte IV)</t>
  </si>
  <si>
    <t>Cerritos Colorados Fase I</t>
  </si>
  <si>
    <t>Las Cruces</t>
  </si>
  <si>
    <t>Red de transmisión asociada a la CH Las Cruces</t>
  </si>
  <si>
    <t>Sureste II y III</t>
  </si>
  <si>
    <t>Red de Transmisión Asociada a la CI Santa Rosalía II</t>
  </si>
  <si>
    <t>Autorizados en 2016</t>
  </si>
  <si>
    <t>San Luis Río Colorado I</t>
  </si>
  <si>
    <t>Red de Transmisión Asociada al CC San Luis Río Colorado I</t>
  </si>
  <si>
    <t>Guadalajara I</t>
  </si>
  <si>
    <t>Red de Transmisión Asociada al CC Guadalajara I</t>
  </si>
  <si>
    <t>Mazatlán</t>
  </si>
  <si>
    <t>Red de Transmisión Asociada al CC Mazatlán</t>
  </si>
  <si>
    <t>Mérida</t>
  </si>
  <si>
    <t>1_/ El año de autorización corresponde al ejercicio fiscal en que el proyecto se incluyó por primera vez en el Presupuesto de Egresos de la Federación en la modalidad de Pidiregas.</t>
  </si>
  <si>
    <t>3_/La fecha de inicio de operación es la consignada en el Tomo VII del Presupuesto de Egresos de la Federación autorizado para el ejercicio fiscal 2019, corresponde al primer cierre parcial del proyecto.</t>
  </si>
  <si>
    <t>Hermosillo</t>
  </si>
  <si>
    <t>Monterrey III</t>
  </si>
  <si>
    <t>Naco-Nogales</t>
  </si>
  <si>
    <t>Río Bravo II</t>
  </si>
  <si>
    <t>Mexicali</t>
  </si>
  <si>
    <t>Gasoducto Cd. Pemex-Valladolid</t>
  </si>
  <si>
    <t>Chihuahua III</t>
  </si>
  <si>
    <t>Tuxpan III y IV</t>
  </si>
  <si>
    <t>Tuxpan V</t>
  </si>
  <si>
    <t xml:space="preserve">Valladolid III   </t>
  </si>
  <si>
    <t>Norte II</t>
  </si>
  <si>
    <t>La Venta III</t>
  </si>
  <si>
    <t>Oaxaca I</t>
  </si>
  <si>
    <t>Oaxaca II y CE Oaxaca III y CE Oaxaca IV</t>
  </si>
  <si>
    <t>Baja California III</t>
  </si>
  <si>
    <t>Norte III (Juárez)</t>
  </si>
  <si>
    <t>Sureste I</t>
  </si>
  <si>
    <t>LT en Corriente Directa Ixtepec Potencia-Yautepec Potencia</t>
  </si>
  <si>
    <t>Sureste IV y V</t>
  </si>
  <si>
    <t>1_/  El año de autorización corresponde al ejercicio fiscal en que el proyecto se incluyó por primera vez en el Presupuesto de Egresos de la Federación en la modalidad de Pidiregas.</t>
  </si>
  <si>
    <t>3_/ La fecha de inicio de operación es la consignada en el Tomo VII del Presupuesto de Egresos de la Federación autorizado para el ejercicio fiscal 2019, corresponde al primer cierre parcial del proyecto.</t>
  </si>
  <si>
    <t>Nota: La actualización a precios de 2003 se realiza utilizando un tipo de cambio de 10.20 pesos por dólar</t>
  </si>
  <si>
    <t>(Millones de pesos a precios de 2019)</t>
  </si>
  <si>
    <t>(Millones de pesos a precios de 2019) *</t>
  </si>
  <si>
    <r>
      <t xml:space="preserve">SE 1202 Suministro de Energía a la Zona Manzanillo </t>
    </r>
    <r>
      <rPr>
        <vertAlign val="superscript"/>
        <sz val="9"/>
        <color theme="1"/>
        <rFont val="Montserrat"/>
      </rPr>
      <t>1_/</t>
    </r>
  </si>
  <si>
    <r>
      <t xml:space="preserve">SE 1210 NORTE - NOROESTE </t>
    </r>
    <r>
      <rPr>
        <vertAlign val="superscript"/>
        <sz val="9"/>
        <color theme="1"/>
        <rFont val="Montserrat"/>
      </rPr>
      <t>1_/</t>
    </r>
  </si>
  <si>
    <r>
      <t xml:space="preserve">SE 1323 DISTRIBUCION SUR </t>
    </r>
    <r>
      <rPr>
        <vertAlign val="superscript"/>
        <sz val="9"/>
        <color theme="1"/>
        <rFont val="Montserrat"/>
      </rPr>
      <t>1_/</t>
    </r>
  </si>
  <si>
    <r>
      <t xml:space="preserve">CCI Santa Rosalía II </t>
    </r>
    <r>
      <rPr>
        <vertAlign val="superscript"/>
        <sz val="9"/>
        <color theme="1"/>
        <rFont val="Montserrat"/>
      </rPr>
      <t>1_/</t>
    </r>
  </si>
  <si>
    <r>
      <t>RM CT Altamira Unidades 1 y 2</t>
    </r>
    <r>
      <rPr>
        <vertAlign val="superscript"/>
        <sz val="9"/>
        <color theme="1"/>
        <rFont val="Montserrat"/>
      </rPr>
      <t xml:space="preserve"> 1_/</t>
    </r>
  </si>
  <si>
    <r>
      <t xml:space="preserve">CG Los Humeros III </t>
    </r>
    <r>
      <rPr>
        <vertAlign val="superscript"/>
        <sz val="9"/>
        <color theme="1"/>
        <rFont val="Montserrat"/>
      </rPr>
      <t>1_/</t>
    </r>
  </si>
  <si>
    <r>
      <t xml:space="preserve">CH Chicoasén II </t>
    </r>
    <r>
      <rPr>
        <vertAlign val="superscript"/>
        <sz val="9"/>
        <color theme="1"/>
        <rFont val="Montserrat"/>
      </rPr>
      <t>1_/</t>
    </r>
  </si>
  <si>
    <r>
      <t xml:space="preserve">LT Red de transmisión asociada a la CH Chicoasén II </t>
    </r>
    <r>
      <rPr>
        <vertAlign val="superscript"/>
        <sz val="9"/>
        <color theme="1"/>
        <rFont val="Montserrat"/>
      </rPr>
      <t>1_/</t>
    </r>
  </si>
  <si>
    <r>
      <t>LT Red de Transmisión Asociada al CC Empalme I</t>
    </r>
    <r>
      <rPr>
        <vertAlign val="superscript"/>
        <sz val="9"/>
        <color theme="1"/>
        <rFont val="Montserrat"/>
      </rPr>
      <t xml:space="preserve"> 1_/</t>
    </r>
  </si>
  <si>
    <r>
      <t xml:space="preserve">SLT 1921 Reducción de Pérdidas de Energía en Distribución </t>
    </r>
    <r>
      <rPr>
        <vertAlign val="superscript"/>
        <sz val="9"/>
        <color theme="1"/>
        <rFont val="Montserrat"/>
      </rPr>
      <t>1_/</t>
    </r>
  </si>
  <si>
    <r>
      <t xml:space="preserve">LT Red de Transmisión Asociada al CC San Luis Potosí </t>
    </r>
    <r>
      <rPr>
        <vertAlign val="superscript"/>
        <sz val="9"/>
        <color theme="1"/>
        <rFont val="Montserrat"/>
      </rPr>
      <t>1_/</t>
    </r>
  </si>
  <si>
    <r>
      <t xml:space="preserve">CG Cerritos Colorados Fase I </t>
    </r>
    <r>
      <rPr>
        <vertAlign val="superscript"/>
        <sz val="9"/>
        <color theme="1"/>
        <rFont val="Montserrat"/>
      </rPr>
      <t>1_/</t>
    </r>
  </si>
  <si>
    <r>
      <t xml:space="preserve">LT Red de transmisión asociada a la CH Las Cruces </t>
    </r>
    <r>
      <rPr>
        <vertAlign val="superscript"/>
        <sz val="9"/>
        <color theme="1"/>
        <rFont val="Montserrat"/>
      </rPr>
      <t>1_/</t>
    </r>
  </si>
  <si>
    <r>
      <t xml:space="preserve">CE Sureste II y III </t>
    </r>
    <r>
      <rPr>
        <vertAlign val="superscript"/>
        <sz val="9"/>
        <color theme="1"/>
        <rFont val="Montserrat"/>
      </rPr>
      <t>1_/</t>
    </r>
  </si>
  <si>
    <r>
      <t xml:space="preserve">LT Red de Transmisión Asociada al CC Mazatlán </t>
    </r>
    <r>
      <rPr>
        <vertAlign val="superscript"/>
        <sz val="9"/>
        <color theme="1"/>
        <rFont val="Montserrat"/>
      </rPr>
      <t>1_/</t>
    </r>
  </si>
  <si>
    <r>
      <t xml:space="preserve">CE Sureste I </t>
    </r>
    <r>
      <rPr>
        <vertAlign val="superscript"/>
        <sz val="9"/>
        <color theme="1"/>
        <rFont val="Montserrat"/>
      </rPr>
      <t>1_/</t>
    </r>
  </si>
  <si>
    <t>Informes sobre la Situación Económica,
las Finanzas Públicas y la Deuda Pública</t>
  </si>
  <si>
    <t>IV. PROYECTOS DE INFRAESTRUCTURA PRODUCTIVA DE LARGO PLAZO (PIDIREGAS)</t>
  </si>
  <si>
    <r>
      <t xml:space="preserve">AVANCE FINANCIERO Y FÍSICO DE PROYECTOS DE INFRAESTRUCTURA PRODUCTIVA DE LARGO PLAZO EN CONSTRUCCIÓN  </t>
    </r>
    <r>
      <rPr>
        <b/>
        <vertAlign val="superscript"/>
        <sz val="11"/>
        <color theme="0"/>
        <rFont val="Montserrat"/>
      </rPr>
      <t xml:space="preserve">p_/  </t>
    </r>
  </si>
  <si>
    <r>
      <t xml:space="preserve">Costo Total Autorizado </t>
    </r>
    <r>
      <rPr>
        <b/>
        <vertAlign val="superscript"/>
        <sz val="9"/>
        <color indexed="8"/>
        <rFont val="Montserrat"/>
      </rPr>
      <t>2_/</t>
    </r>
  </si>
  <si>
    <r>
      <t xml:space="preserve">Acumulado 2018 </t>
    </r>
    <r>
      <rPr>
        <b/>
        <vertAlign val="superscript"/>
        <sz val="9"/>
        <color indexed="8"/>
        <rFont val="Montserrat"/>
      </rPr>
      <t>2_/</t>
    </r>
  </si>
  <si>
    <r>
      <t xml:space="preserve">Estimada </t>
    </r>
    <r>
      <rPr>
        <b/>
        <vertAlign val="superscript"/>
        <sz val="9"/>
        <color indexed="8"/>
        <rFont val="Montserrat"/>
      </rPr>
      <t>2_/</t>
    </r>
  </si>
  <si>
    <r>
      <t xml:space="preserve">Realizada </t>
    </r>
    <r>
      <rPr>
        <b/>
        <vertAlign val="superscript"/>
        <sz val="9"/>
        <rFont val="Montserrat"/>
      </rPr>
      <t>3_/</t>
    </r>
  </si>
  <si>
    <t>p_/ Cifras preliminares. Las sumas de los parciales pueden no coincidir con los totales debido al redondeo.</t>
  </si>
  <si>
    <r>
      <t xml:space="preserve">COMPROMISOS DE PROYECTOS DE INFRAESTRUCTURA PRODUCTIVA DE LARGO PLAZO DE INVERSIÓN DIRECTA EN OPERACIÓN      </t>
    </r>
    <r>
      <rPr>
        <b/>
        <vertAlign val="superscript"/>
        <sz val="11"/>
        <color theme="0"/>
        <rFont val="Montserrat"/>
      </rPr>
      <t xml:space="preserve">p_/ </t>
    </r>
  </si>
  <si>
    <t>1_/Proyectos en operación que concluyeron sus obligaciones financieras como PIDIREGAS.</t>
  </si>
  <si>
    <r>
      <t xml:space="preserve">VALOR PRESENTE NETO POR PROYECTO DE INVERSIÓN FINANCIADA DIRECTA  </t>
    </r>
    <r>
      <rPr>
        <b/>
        <vertAlign val="superscript"/>
        <sz val="11"/>
        <color theme="0"/>
        <rFont val="Montserrat"/>
      </rPr>
      <t>P_/</t>
    </r>
  </si>
  <si>
    <r>
      <t xml:space="preserve">(Millones de pesos a precios de 2019) </t>
    </r>
    <r>
      <rPr>
        <b/>
        <vertAlign val="superscript"/>
        <sz val="11"/>
        <color theme="0"/>
        <rFont val="Montserrat"/>
      </rPr>
      <t>2_/</t>
    </r>
  </si>
  <si>
    <r>
      <t xml:space="preserve">Nombre del Proyecto </t>
    </r>
    <r>
      <rPr>
        <b/>
        <vertAlign val="superscript"/>
        <sz val="9"/>
        <rFont val="Montserrat"/>
      </rPr>
      <t>1_/</t>
    </r>
  </si>
  <si>
    <r>
      <t xml:space="preserve">Inicio de operaciones </t>
    </r>
    <r>
      <rPr>
        <b/>
        <vertAlign val="superscript"/>
        <sz val="9"/>
        <rFont val="Montserrat"/>
      </rPr>
      <t>3_/</t>
    </r>
  </si>
  <si>
    <r>
      <t xml:space="preserve">Término de obligaciones </t>
    </r>
    <r>
      <rPr>
        <b/>
        <vertAlign val="superscript"/>
        <sz val="9"/>
        <rFont val="Montserrat"/>
      </rPr>
      <t>4_/</t>
    </r>
    <r>
      <rPr>
        <b/>
        <sz val="9"/>
        <rFont val="Montserrat"/>
      </rPr>
      <t xml:space="preserve"> </t>
    </r>
  </si>
  <si>
    <r>
      <t xml:space="preserve">VALOR PRESENTE NETO POR PROYECTO DE INVERSIÓN FINANCIADA CONDICIONADA </t>
    </r>
    <r>
      <rPr>
        <b/>
        <vertAlign val="superscript"/>
        <sz val="11"/>
        <color theme="0"/>
        <rFont val="Montserrat"/>
      </rPr>
      <t xml:space="preserve"> P_/</t>
    </r>
  </si>
  <si>
    <r>
      <t>Autorizados en 1997</t>
    </r>
    <r>
      <rPr>
        <b/>
        <vertAlign val="superscript"/>
        <sz val="9"/>
        <rFont val="Montserrat"/>
      </rPr>
      <t xml:space="preserve"> </t>
    </r>
  </si>
  <si>
    <t>2_/ El tipo de cambio utilizado fue de 19.1442 pesos por dólar correspondiente al cierre de junio de 2019</t>
  </si>
  <si>
    <t>negativos</t>
  </si>
  <si>
    <t>Enero - junio</t>
  </si>
  <si>
    <t>&gt;500</t>
  </si>
  <si>
    <t>Hasta 2018</t>
  </si>
  <si>
    <t>Pagado en 2019</t>
  </si>
  <si>
    <t>Real 2019</t>
  </si>
  <si>
    <t>Legal (Estimado 2020)</t>
  </si>
  <si>
    <t xml:space="preserve">SLT 702 Sureste-Peninsular     1_/     </t>
  </si>
  <si>
    <t>SE 912 División Oriente     1_/</t>
  </si>
  <si>
    <t>CCC Baja California     1_/</t>
  </si>
  <si>
    <t>SE 1206 Conversión a 400 kV de la LT Mazatlán II - La Higuera     1_/</t>
  </si>
  <si>
    <t>SE 1212 Sur - Peninsular</t>
  </si>
  <si>
    <t>PEF 2018</t>
  </si>
  <si>
    <t>% Respecto PEF 2018</t>
  </si>
  <si>
    <t>TC Junio 2019</t>
  </si>
  <si>
    <t>Segundo Trimestre de 2019</t>
  </si>
  <si>
    <r>
      <t xml:space="preserve">SE 1211 NORESTE - CENTRAL </t>
    </r>
    <r>
      <rPr>
        <vertAlign val="superscript"/>
        <sz val="9"/>
        <color theme="1"/>
        <rFont val="Montserrat"/>
      </rPr>
      <t>1_/</t>
    </r>
  </si>
  <si>
    <r>
      <t xml:space="preserve">SE SE 1520 DISTRIBUCION NORTE </t>
    </r>
    <r>
      <rPr>
        <vertAlign val="superscript"/>
        <sz val="9"/>
        <color theme="1"/>
        <rFont val="Montserrat"/>
      </rPr>
      <t>1_/</t>
    </r>
  </si>
  <si>
    <t>3_/ Los tipos de cambio promedio de fecha de liquidación utilizados fueron 19.2154 (enero), 19.1902 (febrero), 19.2339 (marzo), 19.0231 (abril), 19.0883 (mayo) y 19.2912 (junio) pesos por dólar, publicados por el Banco de México (Banxico).</t>
  </si>
  <si>
    <t>COMPROMISOS DE PROYECTOS DE INVERSION FINANCIADA DIRECTA Y CONDICIONADA RESPECTO A SU COSTO TOTAL ADJUDICADOS, EN CONSTRUCCIÓN Y OPERACIÓN p_/</t>
  </si>
  <si>
    <t>Enero- junio</t>
  </si>
  <si>
    <t>Enero -junio</t>
  </si>
  <si>
    <t>Con base en los artículos 107 fracción I inciso d) de la Ley Federal de Presupuesto y Responsabilidad Hacendaria y 205 de su Reglamento</t>
  </si>
  <si>
    <t>4_/ Es la fecha del último pago de amortizaciones de un proyecto.</t>
  </si>
  <si>
    <t>4_/  Es la fecha del último pago de amortizaciones de un proyecto.</t>
  </si>
  <si>
    <t>2_/ El tipo de cambio utilizado para la presentación de la información en pesos es de 19.1442  el cual corresponde al cierre del segundo trimestre del 2019.</t>
  </si>
  <si>
    <t>2_/ El tipo de cambio utilizado para la presentación de la información en pesos es de 19.1442  el cual corresponde al cierre del  segundo trimestre del 2019.</t>
  </si>
  <si>
    <t>1_/  Se modificó el monto contratado, ya que el reportado en el PEF 2019 es menor al monto comprometido del periodo.</t>
  </si>
  <si>
    <t>*  El tipo de cambio utilizado es de 19.1442 correspondiente al mes de junio de 2019.</t>
  </si>
  <si>
    <t>*  El tipo de cambio utilizado es de 19.1442 correspondiente al cierre de junio de 2019.</t>
  </si>
  <si>
    <t>500&lt; = La variación es menor a 500 por ciento.</t>
  </si>
  <si>
    <t xml:space="preserve">(Millones de pesos a precios de 2019) </t>
  </si>
  <si>
    <r>
      <t xml:space="preserve">Nombre del proyecto </t>
    </r>
    <r>
      <rPr>
        <b/>
        <vertAlign val="superscript"/>
        <sz val="9"/>
        <rFont val="Montserrat"/>
      </rPr>
      <t>1_/</t>
    </r>
  </si>
  <si>
    <r>
      <t xml:space="preserve">EN OPERACIÓN  </t>
    </r>
    <r>
      <rPr>
        <b/>
        <vertAlign val="superscript"/>
        <sz val="11"/>
        <color theme="0"/>
        <rFont val="Montserrat"/>
      </rPr>
      <t xml:space="preserve"> p_/</t>
    </r>
  </si>
  <si>
    <t>1_/ Se consideran los proyectos que tienen previstos recursos en el PEF 2019, así como aquéllos proyectos que no tienen monto estimado en el PEF 2019, pero continúan en etapa de varias cierre y otras por lo que se incluye su seguimiento.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</si>
</sst>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0.0_);[Red]\(#,##0.0\)"/>
    <numFmt numFmtId="165" formatCode="_-* #,##0.0_-;\-* #,##0.0_-;_-* &quot;-&quot;??_-;_-@_-"/>
    <numFmt numFmtId="166" formatCode="#,##0.000;[Red]#,##0.000"/>
    <numFmt numFmtId="167" formatCode="#,##0.00_);[Red]\(#,##0.00\)"/>
    <numFmt numFmtId="168" formatCode="#,##0.00;[Red]#,##0.00"/>
    <numFmt numFmtId="169" formatCode="#,##0.0000000_);[Red]\(#,##0.0000000\)"/>
    <numFmt numFmtId="170" formatCode="#,##0.0"/>
    <numFmt numFmtId="171" formatCode="_(* #,##0.0_);_(* \(#,##0.0\);_(* &quot;-&quot;?_);_(@_)"/>
    <numFmt numFmtId="172" formatCode="[$-80A]hh:mm:ss\ AM/PM"/>
    <numFmt numFmtId="173" formatCode="_(* #,##0.00_);_(* \(#,##0.00\);_(* &quot;-&quot;??_);_(@_)"/>
    <numFmt numFmtId="174" formatCode="General_)"/>
    <numFmt numFmtId="175" formatCode="0.0"/>
    <numFmt numFmtId="176" formatCode="#,##0.0_ ;[Red]\-#,##0.0\ "/>
    <numFmt numFmtId="177" formatCode="_-* #,##0_-;\-* #,##0_-;_-* &quot;-&quot;??_-;_-@_-"/>
    <numFmt numFmtId="178" formatCode="#,##0.0;[Red]\-#,##0.0"/>
    <numFmt numFmtId="179" formatCode="_(* #,##0.0_);_(* \(#,##0.0\);_(* &quot;-&quot;??_);_(@_)"/>
    <numFmt numFmtId="180" formatCode="0.0000"/>
    <numFmt numFmtId="181" formatCode="#,##0.0_);\(#,##0.0\)"/>
    <numFmt numFmtId="182" formatCode="_-* #,##0.0_-;\-* #,##0.0_-;_-* &quot;-&quot;?_-;_-@_-"/>
    <numFmt numFmtId="183" formatCode="#,##0.0_ ;\-#,##0.0\ "/>
    <numFmt numFmtId="184" formatCode="#,##0.0000000000"/>
    <numFmt numFmtId="185" formatCode="0.000"/>
  </numFmts>
  <fonts count="49" x14ac:knownFonts="1">
    <font>
      <sz val="11"/>
      <color theme="1"/>
      <name val="Calibri"/>
      <family val="2"/>
      <scheme val="minor"/>
    </font>
    <font>
      <sz val="11"/>
      <color theme="1"/>
      <name val="Calibri"/>
      <family val="2"/>
      <scheme val="minor"/>
    </font>
    <font>
      <sz val="10"/>
      <name val="Arial"/>
      <family val="2"/>
    </font>
    <font>
      <sz val="9"/>
      <name val="Arial"/>
      <family val="2"/>
    </font>
    <font>
      <b/>
      <sz val="10"/>
      <name val="Arial"/>
      <family val="2"/>
    </font>
    <font>
      <sz val="8"/>
      <name val="Arial"/>
      <family val="2"/>
    </font>
    <font>
      <sz val="8"/>
      <color theme="1"/>
      <name val="Arial"/>
      <family val="2"/>
    </font>
    <font>
      <sz val="7"/>
      <name val="Arial"/>
      <family val="2"/>
    </font>
    <font>
      <sz val="18"/>
      <name val="Arial"/>
      <family val="2"/>
    </font>
    <font>
      <b/>
      <sz val="11"/>
      <name val="Arial"/>
      <family val="2"/>
    </font>
    <font>
      <sz val="11"/>
      <name val="Arial"/>
      <family val="2"/>
    </font>
    <font>
      <sz val="10"/>
      <name val="Arial"/>
    </font>
    <font>
      <sz val="10"/>
      <color theme="0"/>
      <name val="Arial"/>
      <family val="2"/>
    </font>
    <font>
      <sz val="9"/>
      <color indexed="9"/>
      <name val="Arial"/>
      <family val="2"/>
    </font>
    <font>
      <sz val="11"/>
      <name val="Calibri"/>
      <family val="2"/>
    </font>
    <font>
      <sz val="11"/>
      <color rgb="FF000000"/>
      <name val="Calibri"/>
      <family val="2"/>
    </font>
    <font>
      <sz val="12"/>
      <color indexed="22"/>
      <name val="Arial"/>
      <family val="2"/>
    </font>
    <font>
      <sz val="12"/>
      <color theme="0"/>
      <name val="Arial"/>
      <family val="2"/>
    </font>
    <font>
      <sz val="12"/>
      <name val="Arial"/>
      <family val="2"/>
    </font>
    <font>
      <sz val="11"/>
      <color theme="0" tint="-0.34998626667073579"/>
      <name val="Arial"/>
      <family val="2"/>
    </font>
    <font>
      <b/>
      <sz val="9"/>
      <name val="Montserrat"/>
    </font>
    <font>
      <sz val="9"/>
      <name val="Montserrat"/>
    </font>
    <font>
      <sz val="10"/>
      <name val="Montserrat"/>
    </font>
    <font>
      <sz val="8"/>
      <name val="Montserrat"/>
    </font>
    <font>
      <sz val="7"/>
      <name val="Montserrat"/>
    </font>
    <font>
      <b/>
      <vertAlign val="superscript"/>
      <sz val="9"/>
      <name val="Montserrat"/>
    </font>
    <font>
      <b/>
      <sz val="9"/>
      <color theme="0"/>
      <name val="Montserrat"/>
    </font>
    <font>
      <sz val="9"/>
      <color indexed="8"/>
      <name val="Montserrat"/>
    </font>
    <font>
      <sz val="9"/>
      <color theme="1"/>
      <name val="Montserrat"/>
    </font>
    <font>
      <vertAlign val="superscript"/>
      <sz val="9"/>
      <color theme="1"/>
      <name val="Montserrat"/>
    </font>
    <font>
      <b/>
      <sz val="13"/>
      <color theme="0"/>
      <name val="Montserrat"/>
    </font>
    <font>
      <b/>
      <sz val="13"/>
      <color indexed="23"/>
      <name val="Montserrat"/>
    </font>
    <font>
      <b/>
      <sz val="12"/>
      <color indexed="23"/>
      <name val="Soberana Titular"/>
      <family val="3"/>
    </font>
    <font>
      <b/>
      <sz val="13"/>
      <color theme="1"/>
      <name val="Montserrat"/>
    </font>
    <font>
      <b/>
      <sz val="11"/>
      <color theme="0"/>
      <name val="Montserrat"/>
    </font>
    <font>
      <b/>
      <vertAlign val="superscript"/>
      <sz val="11"/>
      <color theme="0"/>
      <name val="Montserrat"/>
    </font>
    <font>
      <sz val="11"/>
      <color theme="0"/>
      <name val="Montserrat"/>
    </font>
    <font>
      <b/>
      <sz val="9"/>
      <color indexed="8"/>
      <name val="Montserrat"/>
    </font>
    <font>
      <b/>
      <vertAlign val="superscript"/>
      <sz val="9"/>
      <color indexed="8"/>
      <name val="Montserrat"/>
    </font>
    <font>
      <sz val="11"/>
      <color theme="1"/>
      <name val="Montserrat"/>
    </font>
    <font>
      <b/>
      <sz val="12"/>
      <color indexed="23"/>
      <name val="Montserrat"/>
    </font>
    <font>
      <sz val="9"/>
      <color theme="0"/>
      <name val="Montserrat"/>
    </font>
    <font>
      <b/>
      <sz val="9"/>
      <color theme="0" tint="-4.9989318521683403E-2"/>
      <name val="Montserrat"/>
    </font>
    <font>
      <sz val="9"/>
      <color indexed="9"/>
      <name val="Montserrat"/>
    </font>
    <font>
      <b/>
      <sz val="10"/>
      <color theme="0"/>
      <name val="Arial"/>
      <family val="2"/>
    </font>
    <font>
      <b/>
      <sz val="8"/>
      <name val="Arial"/>
      <family val="2"/>
    </font>
    <font>
      <sz val="6"/>
      <name val="Arial"/>
      <family val="2"/>
    </font>
    <font>
      <sz val="10"/>
      <color indexed="8"/>
      <name val="Arial"/>
      <family val="2"/>
    </font>
    <font>
      <b/>
      <sz val="12"/>
      <color theme="0"/>
      <name val="Montserrat"/>
    </font>
  </fonts>
  <fills count="8">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D4C19C"/>
        <bgColor indexed="64"/>
      </patternFill>
    </fill>
    <fill>
      <patternFill patternType="solid">
        <fgColor theme="0" tint="-4.9989318521683403E-2"/>
        <bgColor indexed="64"/>
      </patternFill>
    </fill>
    <fill>
      <patternFill patternType="solid">
        <fgColor rgb="FF00B05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right/>
      <top style="medium">
        <color theme="0" tint="-0.499984740745262"/>
      </top>
      <bottom/>
      <diagonal/>
    </border>
    <border>
      <left/>
      <right/>
      <top/>
      <bottom style="medium">
        <color theme="0" tint="-0.499984740745262"/>
      </bottom>
      <diagonal/>
    </border>
    <border>
      <left/>
      <right/>
      <top style="medium">
        <color theme="0" tint="-0.499984740745262"/>
      </top>
      <bottom style="medium">
        <color theme="0" tint="-0.499984740745262"/>
      </bottom>
      <diagonal/>
    </border>
  </borders>
  <cellStyleXfs count="26">
    <xf numFmtId="0" fontId="0" fillId="0" borderId="0"/>
    <xf numFmtId="43" fontId="1" fillId="0" borderId="0" applyFont="0" applyFill="0" applyBorder="0" applyAlignment="0" applyProtection="0"/>
    <xf numFmtId="0" fontId="2" fillId="0" borderId="0"/>
    <xf numFmtId="0" fontId="8" fillId="0" borderId="0"/>
    <xf numFmtId="172" fontId="2" fillId="0" borderId="0"/>
    <xf numFmtId="172" fontId="2" fillId="0" borderId="0"/>
    <xf numFmtId="0" fontId="2" fillId="0" borderId="0"/>
    <xf numFmtId="165" fontId="2" fillId="0" borderId="0" applyFont="0" applyFill="0" applyBorder="0" applyAlignment="0" applyProtection="0"/>
    <xf numFmtId="173"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0" fontId="1" fillId="0" borderId="0"/>
    <xf numFmtId="0" fontId="2" fillId="0" borderId="0"/>
    <xf numFmtId="0" fontId="2" fillId="0" borderId="0"/>
    <xf numFmtId="0" fontId="2" fillId="0" borderId="0"/>
    <xf numFmtId="174"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174" fontId="2" fillId="0" borderId="0"/>
    <xf numFmtId="0" fontId="11" fillId="0" borderId="0"/>
    <xf numFmtId="175" fontId="2" fillId="0" borderId="0"/>
    <xf numFmtId="43"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516">
    <xf numFmtId="0" fontId="0" fillId="0" borderId="0" xfId="0"/>
    <xf numFmtId="0" fontId="2" fillId="0" borderId="0" xfId="2" applyFont="1" applyFill="1"/>
    <xf numFmtId="0" fontId="4" fillId="0" borderId="0" xfId="2" applyFont="1" applyFill="1"/>
    <xf numFmtId="49" fontId="2" fillId="0" borderId="0" xfId="2" applyNumberFormat="1" applyFont="1" applyFill="1"/>
    <xf numFmtId="49" fontId="2" fillId="0" borderId="0" xfId="2" applyNumberFormat="1" applyFont="1" applyFill="1" applyAlignment="1">
      <alignment vertical="center"/>
    </xf>
    <xf numFmtId="0" fontId="2" fillId="0" borderId="0" xfId="2" applyFont="1" applyFill="1" applyBorder="1"/>
    <xf numFmtId="0" fontId="2" fillId="0" borderId="0" xfId="2" applyFont="1" applyFill="1" applyBorder="1" applyAlignment="1">
      <alignment horizontal="right"/>
    </xf>
    <xf numFmtId="0" fontId="5" fillId="0" borderId="0" xfId="2" applyFont="1" applyFill="1" applyBorder="1"/>
    <xf numFmtId="0" fontId="5" fillId="0" borderId="0" xfId="0" applyFont="1" applyFill="1" applyBorder="1" applyAlignment="1">
      <alignment horizontal="right"/>
    </xf>
    <xf numFmtId="0" fontId="4" fillId="0" borderId="0" xfId="2" applyFont="1" applyFill="1" applyBorder="1"/>
    <xf numFmtId="168" fontId="2" fillId="0" borderId="0" xfId="2" applyNumberFormat="1" applyFont="1" applyFill="1" applyBorder="1"/>
    <xf numFmtId="0" fontId="2" fillId="0" borderId="0" xfId="2" applyFont="1" applyFill="1" applyBorder="1" applyAlignment="1">
      <alignment horizontal="center"/>
    </xf>
    <xf numFmtId="0" fontId="6" fillId="0" borderId="0" xfId="0" applyFont="1" applyAlignment="1">
      <alignment horizontal="right"/>
    </xf>
    <xf numFmtId="0" fontId="7" fillId="0" borderId="0" xfId="2" applyFont="1" applyFill="1" applyBorder="1"/>
    <xf numFmtId="0" fontId="0" fillId="0" borderId="0" xfId="0" applyNumberFormat="1"/>
    <xf numFmtId="0" fontId="0" fillId="0" borderId="0" xfId="0" applyAlignment="1">
      <alignment wrapText="1"/>
    </xf>
    <xf numFmtId="14" fontId="0" fillId="0" borderId="0" xfId="0" applyNumberFormat="1"/>
    <xf numFmtId="0" fontId="0" fillId="2" borderId="0" xfId="0" applyFill="1"/>
    <xf numFmtId="0" fontId="2" fillId="3" borderId="0" xfId="2" applyFont="1" applyFill="1"/>
    <xf numFmtId="0" fontId="5" fillId="0" borderId="0" xfId="2" applyFont="1" applyFill="1" applyAlignment="1">
      <alignment vertical="center"/>
    </xf>
    <xf numFmtId="0" fontId="10" fillId="0" borderId="0" xfId="20" applyFont="1" applyAlignment="1">
      <alignment vertical="center"/>
    </xf>
    <xf numFmtId="0" fontId="10" fillId="0" borderId="0" xfId="20" quotePrefix="1" applyFont="1" applyAlignment="1">
      <alignment vertical="center"/>
    </xf>
    <xf numFmtId="173" fontId="10" fillId="0" borderId="0" xfId="8" applyFont="1" applyAlignment="1">
      <alignment vertical="center"/>
    </xf>
    <xf numFmtId="0" fontId="10" fillId="0" borderId="0" xfId="20" applyFont="1" applyFill="1" applyAlignment="1">
      <alignment vertical="center"/>
    </xf>
    <xf numFmtId="0" fontId="5" fillId="0" borderId="0" xfId="20" applyFont="1" applyFill="1" applyAlignment="1">
      <alignment vertical="center"/>
    </xf>
    <xf numFmtId="0" fontId="5" fillId="0" borderId="0" xfId="20" applyFont="1" applyAlignment="1">
      <alignment vertical="center"/>
    </xf>
    <xf numFmtId="0" fontId="10" fillId="0" borderId="0" xfId="2" applyFont="1" applyAlignment="1">
      <alignment vertical="center"/>
    </xf>
    <xf numFmtId="0" fontId="2" fillId="0" borderId="0" xfId="2" applyFont="1" applyFill="1" applyAlignment="1">
      <alignment vertical="center"/>
    </xf>
    <xf numFmtId="165" fontId="2" fillId="0" borderId="0" xfId="1" applyNumberFormat="1" applyFont="1" applyFill="1" applyAlignment="1">
      <alignment vertical="center"/>
    </xf>
    <xf numFmtId="0" fontId="3" fillId="0" borderId="0" xfId="2" applyFont="1" applyFill="1" applyBorder="1" applyAlignment="1">
      <alignment vertical="center"/>
    </xf>
    <xf numFmtId="170" fontId="10" fillId="0" borderId="0" xfId="2" applyNumberFormat="1" applyFont="1" applyFill="1" applyBorder="1" applyAlignment="1">
      <alignment vertical="center"/>
    </xf>
    <xf numFmtId="0" fontId="5" fillId="0" borderId="0" xfId="2" applyFont="1" applyFill="1" applyBorder="1" applyAlignment="1">
      <alignment vertical="center"/>
    </xf>
    <xf numFmtId="0" fontId="13" fillId="0" borderId="0" xfId="2" applyFont="1" applyFill="1" applyBorder="1" applyAlignment="1">
      <alignment vertical="center"/>
    </xf>
    <xf numFmtId="0" fontId="2" fillId="0" borderId="0" xfId="2" applyFont="1" applyFill="1" applyBorder="1" applyAlignment="1">
      <alignment vertical="center"/>
    </xf>
    <xf numFmtId="165" fontId="14" fillId="0" borderId="0" xfId="23" applyNumberFormat="1" applyFont="1" applyFill="1" applyBorder="1" applyAlignment="1">
      <alignment vertical="center"/>
    </xf>
    <xf numFmtId="165" fontId="15" fillId="0" borderId="0" xfId="23" applyNumberFormat="1" applyFont="1" applyFill="1" applyBorder="1" applyAlignment="1">
      <alignment vertical="center"/>
    </xf>
    <xf numFmtId="170" fontId="5" fillId="0" borderId="0" xfId="2" applyNumberFormat="1" applyFont="1" applyFill="1" applyBorder="1" applyAlignment="1">
      <alignment vertical="center"/>
    </xf>
    <xf numFmtId="0" fontId="2" fillId="0" borderId="0" xfId="2" applyFont="1" applyAlignment="1">
      <alignment vertical="center"/>
    </xf>
    <xf numFmtId="170" fontId="16" fillId="0" borderId="0" xfId="2" applyNumberFormat="1" applyFont="1" applyFill="1" applyAlignment="1">
      <alignment vertical="center"/>
    </xf>
    <xf numFmtId="0" fontId="16" fillId="0" borderId="0" xfId="2" applyFont="1" applyFill="1" applyAlignment="1">
      <alignment vertical="center"/>
    </xf>
    <xf numFmtId="170" fontId="10" fillId="0" borderId="0" xfId="2" applyNumberFormat="1" applyFont="1" applyFill="1" applyAlignment="1">
      <alignment vertical="center"/>
    </xf>
    <xf numFmtId="0" fontId="10" fillId="0" borderId="0" xfId="2" applyFont="1" applyFill="1" applyAlignment="1">
      <alignment vertical="center"/>
    </xf>
    <xf numFmtId="170" fontId="17" fillId="0" borderId="0" xfId="2" applyNumberFormat="1" applyFont="1" applyFill="1" applyAlignment="1">
      <alignment horizontal="center" vertical="center"/>
    </xf>
    <xf numFmtId="0" fontId="3" fillId="0" borderId="0" xfId="2" applyFont="1" applyFill="1" applyAlignment="1">
      <alignment vertical="center"/>
    </xf>
    <xf numFmtId="0" fontId="10" fillId="0" borderId="0" xfId="2" applyFont="1" applyFill="1" applyBorder="1" applyAlignment="1">
      <alignment vertical="center"/>
    </xf>
    <xf numFmtId="177" fontId="10" fillId="0" borderId="0" xfId="1" applyNumberFormat="1" applyFont="1" applyFill="1" applyBorder="1" applyAlignment="1">
      <alignment vertical="center"/>
    </xf>
    <xf numFmtId="176" fontId="10" fillId="0" borderId="0" xfId="2" applyNumberFormat="1" applyFont="1" applyFill="1" applyBorder="1" applyAlignment="1">
      <alignment vertical="center"/>
    </xf>
    <xf numFmtId="184" fontId="10" fillId="0" borderId="0" xfId="2" applyNumberFormat="1" applyFont="1" applyFill="1" applyBorder="1" applyAlignment="1">
      <alignment vertical="center"/>
    </xf>
    <xf numFmtId="184" fontId="10" fillId="0" borderId="0" xfId="1" applyNumberFormat="1" applyFont="1" applyFill="1" applyBorder="1" applyAlignment="1">
      <alignment vertical="center"/>
    </xf>
    <xf numFmtId="170" fontId="5" fillId="0" borderId="0" xfId="2" applyNumberFormat="1" applyFont="1" applyFill="1" applyAlignment="1">
      <alignment vertical="center"/>
    </xf>
    <xf numFmtId="177" fontId="5" fillId="0" borderId="0" xfId="2" applyNumberFormat="1" applyFont="1" applyFill="1" applyAlignment="1">
      <alignment vertical="center"/>
    </xf>
    <xf numFmtId="0" fontId="18" fillId="0" borderId="0" xfId="2" applyFont="1" applyFill="1" applyAlignment="1">
      <alignment vertical="center"/>
    </xf>
    <xf numFmtId="170" fontId="18" fillId="0" borderId="0" xfId="2" applyNumberFormat="1" applyFont="1" applyFill="1" applyAlignment="1">
      <alignment vertical="center"/>
    </xf>
    <xf numFmtId="0" fontId="5" fillId="0" borderId="0" xfId="2" applyFont="1" applyFill="1" applyAlignment="1">
      <alignment horizontal="center" vertical="center"/>
    </xf>
    <xf numFmtId="9" fontId="5" fillId="0" borderId="0" xfId="18" applyFont="1" applyFill="1" applyAlignment="1">
      <alignment vertical="center"/>
    </xf>
    <xf numFmtId="0" fontId="5" fillId="0" borderId="0" xfId="2" applyFont="1" applyAlignment="1">
      <alignment vertical="center"/>
    </xf>
    <xf numFmtId="0" fontId="5" fillId="0" borderId="0" xfId="2" applyFont="1" applyAlignment="1">
      <alignment horizontal="center" vertical="center"/>
    </xf>
    <xf numFmtId="9" fontId="5" fillId="0" borderId="0" xfId="18" applyFont="1" applyAlignment="1">
      <alignment vertical="center"/>
    </xf>
    <xf numFmtId="180" fontId="19" fillId="0" borderId="0" xfId="2" applyNumberFormat="1" applyFont="1" applyFill="1" applyAlignment="1">
      <alignment vertical="center"/>
    </xf>
    <xf numFmtId="0" fontId="2" fillId="0" borderId="0" xfId="2" applyFill="1" applyBorder="1" applyAlignment="1">
      <alignment vertical="center"/>
    </xf>
    <xf numFmtId="0" fontId="2" fillId="0" borderId="0" xfId="2" applyBorder="1" applyAlignment="1">
      <alignment vertical="center"/>
    </xf>
    <xf numFmtId="15" fontId="2" fillId="0" borderId="0" xfId="2" applyNumberFormat="1" applyFont="1" applyFill="1" applyBorder="1" applyAlignment="1">
      <alignment horizontal="center" vertical="center"/>
    </xf>
    <xf numFmtId="0" fontId="2" fillId="0" borderId="0" xfId="2" applyFont="1" applyBorder="1" applyAlignment="1">
      <alignment horizontal="center" vertical="center"/>
    </xf>
    <xf numFmtId="0" fontId="2" fillId="4" borderId="0" xfId="2" applyFill="1" applyBorder="1" applyAlignment="1">
      <alignment vertical="center"/>
    </xf>
    <xf numFmtId="1" fontId="2" fillId="0" borderId="0" xfId="2" applyNumberFormat="1" applyFont="1" applyFill="1" applyBorder="1" applyAlignment="1">
      <alignment horizontal="center" vertical="center"/>
    </xf>
    <xf numFmtId="0" fontId="4" fillId="0" borderId="0" xfId="2" applyFont="1" applyBorder="1" applyAlignment="1">
      <alignment vertical="center"/>
    </xf>
    <xf numFmtId="0" fontId="2" fillId="0" borderId="0" xfId="2" applyFont="1" applyBorder="1" applyAlignment="1">
      <alignment vertical="center"/>
    </xf>
    <xf numFmtId="0" fontId="2" fillId="0" borderId="0" xfId="2" applyAlignment="1">
      <alignment vertical="center"/>
    </xf>
    <xf numFmtId="0" fontId="7" fillId="0" borderId="0" xfId="2" applyFont="1" applyAlignment="1">
      <alignment horizontal="justify" vertical="center" wrapText="1"/>
    </xf>
    <xf numFmtId="0" fontId="7" fillId="0" borderId="0" xfId="2" applyFont="1" applyAlignment="1">
      <alignment vertical="center"/>
    </xf>
    <xf numFmtId="170" fontId="7" fillId="0" borderId="0" xfId="2" applyNumberFormat="1" applyFont="1" applyAlignment="1">
      <alignment horizontal="right" vertical="center"/>
    </xf>
    <xf numFmtId="17" fontId="7" fillId="0" borderId="0" xfId="2" applyNumberFormat="1" applyFont="1" applyBorder="1" applyAlignment="1">
      <alignment horizontal="center" vertical="center"/>
    </xf>
    <xf numFmtId="0" fontId="7" fillId="0" borderId="0" xfId="2" applyFont="1" applyBorder="1" applyAlignment="1">
      <alignment horizontal="center" vertical="center"/>
    </xf>
    <xf numFmtId="0" fontId="7" fillId="0" borderId="0" xfId="2" applyFont="1" applyBorder="1" applyAlignment="1">
      <alignment vertical="center"/>
    </xf>
    <xf numFmtId="0" fontId="10" fillId="0" borderId="0" xfId="2" applyFont="1" applyBorder="1" applyAlignment="1">
      <alignment vertical="center"/>
    </xf>
    <xf numFmtId="0" fontId="4" fillId="0" borderId="0" xfId="2" applyFont="1" applyBorder="1" applyAlignment="1">
      <alignment horizontal="center" vertical="center"/>
    </xf>
    <xf numFmtId="0" fontId="3" fillId="0" borderId="0" xfId="2" applyFont="1" applyAlignment="1">
      <alignment vertical="center"/>
    </xf>
    <xf numFmtId="185" fontId="3" fillId="0" borderId="0" xfId="2" applyNumberFormat="1" applyFont="1" applyAlignment="1">
      <alignment horizontal="right" vertical="center"/>
    </xf>
    <xf numFmtId="0" fontId="3" fillId="0" borderId="0" xfId="2" applyFont="1" applyAlignment="1">
      <alignment horizontal="center" vertical="center"/>
    </xf>
    <xf numFmtId="0" fontId="3" fillId="0" borderId="0" xfId="2" applyFont="1" applyBorder="1" applyAlignment="1">
      <alignment horizontal="center" vertical="center"/>
    </xf>
    <xf numFmtId="185" fontId="2" fillId="0" borderId="0" xfId="2" applyNumberFormat="1" applyFont="1" applyAlignment="1">
      <alignment horizontal="right" vertical="center"/>
    </xf>
    <xf numFmtId="0" fontId="2" fillId="0" borderId="0" xfId="2" applyFont="1" applyAlignment="1">
      <alignment horizontal="center" vertical="center"/>
    </xf>
    <xf numFmtId="0" fontId="22" fillId="0" borderId="0" xfId="2" applyFont="1" applyFill="1"/>
    <xf numFmtId="0" fontId="21" fillId="0" borderId="0" xfId="2" applyFont="1" applyFill="1" applyBorder="1" applyAlignment="1">
      <alignment horizontal="center" vertical="center"/>
    </xf>
    <xf numFmtId="0" fontId="31" fillId="0" borderId="0" xfId="0" applyFont="1" applyFill="1" applyBorder="1" applyAlignment="1">
      <alignment vertical="center"/>
    </xf>
    <xf numFmtId="0" fontId="32" fillId="0" borderId="0" xfId="0" applyFont="1" applyFill="1" applyBorder="1" applyAlignment="1">
      <alignment vertical="center"/>
    </xf>
    <xf numFmtId="0" fontId="2" fillId="0" borderId="0" xfId="2"/>
    <xf numFmtId="0" fontId="2" fillId="0" borderId="0" xfId="2" applyFill="1"/>
    <xf numFmtId="0" fontId="34" fillId="5" borderId="0" xfId="2" applyNumberFormat="1" applyFont="1" applyFill="1" applyBorder="1" applyAlignment="1">
      <alignment horizontal="left" vertical="center"/>
    </xf>
    <xf numFmtId="0" fontId="34" fillId="5" borderId="0" xfId="2" applyFont="1" applyFill="1" applyBorder="1" applyAlignment="1">
      <alignment horizontal="left" vertical="top"/>
    </xf>
    <xf numFmtId="0" fontId="34" fillId="5" borderId="0" xfId="2" applyFont="1" applyFill="1" applyBorder="1" applyAlignment="1">
      <alignment horizontal="left"/>
    </xf>
    <xf numFmtId="0" fontId="36" fillId="5" borderId="0" xfId="2" applyFont="1" applyFill="1" applyBorder="1" applyAlignment="1">
      <alignment horizontal="left"/>
    </xf>
    <xf numFmtId="0" fontId="34" fillId="5" borderId="0" xfId="2" applyFont="1" applyFill="1" applyBorder="1" applyAlignment="1">
      <alignment vertical="top"/>
    </xf>
    <xf numFmtId="0" fontId="34" fillId="5" borderId="0" xfId="2" applyFont="1" applyFill="1" applyBorder="1" applyAlignment="1"/>
    <xf numFmtId="0" fontId="34" fillId="5" borderId="0" xfId="2" applyFont="1" applyFill="1" applyBorder="1" applyAlignment="1">
      <alignment horizontal="left" indent="1"/>
    </xf>
    <xf numFmtId="0" fontId="34" fillId="5" borderId="0" xfId="0" applyFont="1" applyFill="1" applyAlignment="1">
      <alignment horizontal="left"/>
    </xf>
    <xf numFmtId="0" fontId="37" fillId="0" borderId="1" xfId="2" applyFont="1" applyFill="1" applyBorder="1" applyAlignment="1">
      <alignment horizontal="center" vertical="center" wrapText="1"/>
    </xf>
    <xf numFmtId="0" fontId="37" fillId="0" borderId="1" xfId="2" applyFont="1" applyFill="1" applyBorder="1" applyAlignment="1">
      <alignment horizontal="center" vertical="center"/>
    </xf>
    <xf numFmtId="0" fontId="37"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37" fillId="0" borderId="0" xfId="2" applyFont="1" applyFill="1" applyBorder="1" applyAlignment="1">
      <alignment horizontal="center" vertical="center" wrapText="1"/>
    </xf>
    <xf numFmtId="0" fontId="33" fillId="0" borderId="5" xfId="0" applyFont="1" applyBorder="1" applyAlignment="1">
      <alignment horizontal="center"/>
    </xf>
    <xf numFmtId="49" fontId="20" fillId="0" borderId="7" xfId="2" applyNumberFormat="1" applyFont="1" applyFill="1" applyBorder="1" applyAlignment="1">
      <alignment horizontal="center"/>
    </xf>
    <xf numFmtId="49" fontId="37" fillId="0" borderId="7" xfId="2" applyNumberFormat="1" applyFont="1" applyFill="1" applyBorder="1" applyAlignment="1">
      <alignment horizontal="center"/>
    </xf>
    <xf numFmtId="0" fontId="37" fillId="0" borderId="7" xfId="2" applyFont="1" applyFill="1" applyBorder="1" applyAlignment="1">
      <alignment horizontal="center" vertical="center"/>
    </xf>
    <xf numFmtId="0" fontId="21" fillId="6" borderId="0" xfId="2" applyFont="1" applyFill="1" applyBorder="1" applyAlignment="1">
      <alignment horizontal="center" vertical="center"/>
    </xf>
    <xf numFmtId="0" fontId="20" fillId="6" borderId="0" xfId="2" applyFont="1" applyFill="1" applyBorder="1" applyAlignment="1">
      <alignment horizontal="center" wrapText="1"/>
    </xf>
    <xf numFmtId="164" fontId="20" fillId="6" borderId="0" xfId="2" applyNumberFormat="1" applyFont="1" applyFill="1" applyBorder="1" applyAlignment="1">
      <alignment horizontal="center"/>
    </xf>
    <xf numFmtId="164" fontId="21" fillId="6" borderId="0" xfId="2" applyNumberFormat="1" applyFont="1" applyFill="1" applyBorder="1" applyAlignment="1">
      <alignment horizontal="center"/>
    </xf>
    <xf numFmtId="0" fontId="21" fillId="6" borderId="0" xfId="2" applyFont="1" applyFill="1" applyBorder="1" applyAlignment="1">
      <alignment horizontal="center"/>
    </xf>
    <xf numFmtId="0" fontId="20" fillId="6" borderId="0" xfId="2" applyFont="1" applyFill="1" applyBorder="1" applyAlignment="1">
      <alignment horizontal="left" wrapText="1"/>
    </xf>
    <xf numFmtId="165" fontId="20" fillId="6" borderId="0" xfId="1" applyNumberFormat="1" applyFont="1" applyFill="1" applyBorder="1" applyAlignment="1">
      <alignment horizontal="center" wrapText="1"/>
    </xf>
    <xf numFmtId="0" fontId="20" fillId="6" borderId="0" xfId="2" applyFont="1" applyFill="1" applyBorder="1" applyAlignment="1">
      <alignment wrapText="1"/>
    </xf>
    <xf numFmtId="166" fontId="20" fillId="6" borderId="0" xfId="2" applyNumberFormat="1" applyFont="1" applyFill="1" applyBorder="1" applyAlignment="1">
      <alignment horizontal="center" wrapText="1"/>
    </xf>
    <xf numFmtId="0" fontId="21" fillId="6" borderId="0" xfId="2" applyFont="1" applyFill="1" applyBorder="1"/>
    <xf numFmtId="0" fontId="21" fillId="6" borderId="0" xfId="0" applyFont="1" applyFill="1" applyBorder="1" applyAlignment="1">
      <alignment horizontal="right"/>
    </xf>
    <xf numFmtId="0" fontId="21" fillId="6" borderId="0" xfId="2" applyFont="1" applyFill="1" applyBorder="1" applyAlignment="1">
      <alignment horizontal="center" wrapText="1"/>
    </xf>
    <xf numFmtId="164" fontId="28" fillId="6" borderId="0" xfId="0" applyNumberFormat="1" applyFont="1" applyFill="1" applyBorder="1" applyAlignment="1">
      <alignment horizontal="center"/>
    </xf>
    <xf numFmtId="0" fontId="21" fillId="6" borderId="0" xfId="2" applyFont="1" applyFill="1" applyBorder="1" applyAlignment="1">
      <alignment horizontal="right"/>
    </xf>
    <xf numFmtId="169" fontId="20" fillId="6" borderId="0" xfId="2" applyNumberFormat="1" applyFont="1" applyFill="1" applyBorder="1" applyAlignment="1">
      <alignment horizontal="center"/>
    </xf>
    <xf numFmtId="0" fontId="21" fillId="6" borderId="0" xfId="0" applyFont="1" applyFill="1" applyAlignment="1">
      <alignment horizontal="right"/>
    </xf>
    <xf numFmtId="0" fontId="21" fillId="6" borderId="6" xfId="0" applyFont="1" applyFill="1" applyBorder="1" applyAlignment="1">
      <alignment horizontal="right"/>
    </xf>
    <xf numFmtId="0" fontId="21" fillId="6" borderId="6" xfId="2" applyFont="1" applyFill="1" applyBorder="1" applyAlignment="1">
      <alignment horizontal="center" wrapText="1"/>
    </xf>
    <xf numFmtId="164" fontId="21" fillId="6" borderId="6" xfId="2" applyNumberFormat="1" applyFont="1" applyFill="1" applyBorder="1" applyAlignment="1">
      <alignment horizontal="center"/>
    </xf>
    <xf numFmtId="0" fontId="39" fillId="0" borderId="0" xfId="0" applyFont="1"/>
    <xf numFmtId="0" fontId="34" fillId="5" borderId="0" xfId="2" applyFont="1" applyFill="1" applyAlignment="1">
      <alignment horizontal="left" vertical="center" wrapText="1"/>
    </xf>
    <xf numFmtId="0" fontId="20" fillId="3" borderId="0" xfId="2" applyFont="1" applyFill="1" applyBorder="1" applyAlignment="1">
      <alignment horizontal="center"/>
    </xf>
    <xf numFmtId="0" fontId="22" fillId="3" borderId="0" xfId="2" applyFont="1" applyFill="1"/>
    <xf numFmtId="0" fontId="21" fillId="0" borderId="0" xfId="2" applyFont="1" applyFill="1" applyAlignment="1">
      <alignment horizontal="center" vertical="center"/>
    </xf>
    <xf numFmtId="0" fontId="21" fillId="0" borderId="0" xfId="2" applyFont="1" applyFill="1" applyAlignment="1">
      <alignment horizontal="left" vertical="center"/>
    </xf>
    <xf numFmtId="0" fontId="21" fillId="0" borderId="0" xfId="2" applyFont="1" applyFill="1" applyBorder="1" applyAlignment="1">
      <alignment horizontal="left" vertical="center"/>
    </xf>
    <xf numFmtId="49" fontId="24" fillId="3" borderId="0" xfId="2" applyNumberFormat="1" applyFont="1" applyFill="1" applyBorder="1" applyAlignment="1">
      <alignment horizontal="center"/>
    </xf>
    <xf numFmtId="49" fontId="23" fillId="3" borderId="0" xfId="2" applyNumberFormat="1" applyFont="1" applyFill="1" applyBorder="1" applyAlignment="1">
      <alignment horizontal="center"/>
    </xf>
    <xf numFmtId="49" fontId="24" fillId="0" borderId="0" xfId="2" applyNumberFormat="1" applyFont="1" applyFill="1" applyBorder="1" applyAlignment="1">
      <alignment horizontal="center"/>
    </xf>
    <xf numFmtId="0" fontId="21" fillId="6" borderId="0" xfId="2" applyNumberFormat="1" applyFont="1" applyFill="1" applyBorder="1" applyAlignment="1">
      <alignment horizontal="center" vertical="center"/>
    </xf>
    <xf numFmtId="0" fontId="21" fillId="6" borderId="0" xfId="2" applyFont="1" applyFill="1" applyBorder="1" applyAlignment="1">
      <alignment horizontal="left" vertical="center"/>
    </xf>
    <xf numFmtId="0" fontId="21" fillId="6" borderId="0" xfId="2" applyFont="1" applyFill="1" applyBorder="1" applyAlignment="1">
      <alignment horizontal="left" vertical="center" wrapText="1"/>
    </xf>
    <xf numFmtId="174" fontId="21" fillId="6" borderId="0" xfId="19" applyFont="1" applyFill="1" applyAlignment="1">
      <alignment horizontal="center" vertical="center"/>
    </xf>
    <xf numFmtId="38" fontId="21" fillId="6" borderId="0" xfId="19" applyNumberFormat="1" applyFont="1" applyFill="1" applyAlignment="1">
      <alignment horizontal="left" vertical="center" wrapText="1"/>
    </xf>
    <xf numFmtId="38" fontId="21" fillId="6" borderId="0" xfId="19" applyNumberFormat="1" applyFont="1" applyFill="1" applyBorder="1" applyAlignment="1">
      <alignment horizontal="left" vertical="center" wrapText="1"/>
    </xf>
    <xf numFmtId="0" fontId="21" fillId="0" borderId="0" xfId="2" applyFont="1" applyAlignment="1">
      <alignment vertical="center"/>
    </xf>
    <xf numFmtId="0" fontId="21" fillId="0" borderId="0" xfId="2" applyFont="1" applyFill="1" applyAlignment="1">
      <alignment vertical="center"/>
    </xf>
    <xf numFmtId="0" fontId="32" fillId="0" borderId="0" xfId="20" applyFont="1" applyFill="1" applyBorder="1" applyAlignment="1">
      <alignment vertical="center"/>
    </xf>
    <xf numFmtId="0" fontId="11" fillId="0" borderId="0" xfId="20" applyFill="1"/>
    <xf numFmtId="0" fontId="40" fillId="0" borderId="0" xfId="20" applyFont="1" applyFill="1" applyBorder="1" applyAlignment="1">
      <alignment vertical="center"/>
    </xf>
    <xf numFmtId="0" fontId="34" fillId="5" borderId="0" xfId="20" applyFont="1" applyFill="1" applyAlignment="1">
      <alignment vertical="center"/>
    </xf>
    <xf numFmtId="0" fontId="34" fillId="5" borderId="0" xfId="20" applyFont="1" applyFill="1" applyAlignment="1">
      <alignment vertical="center" wrapText="1"/>
    </xf>
    <xf numFmtId="0" fontId="34" fillId="5" borderId="0" xfId="20" applyFont="1" applyFill="1" applyBorder="1" applyAlignment="1" applyProtection="1">
      <alignment vertical="center"/>
      <protection locked="0"/>
    </xf>
    <xf numFmtId="0" fontId="21" fillId="0" borderId="0" xfId="20" applyFont="1" applyFill="1"/>
    <xf numFmtId="0" fontId="21" fillId="0" borderId="0" xfId="20" applyFont="1" applyBorder="1" applyAlignment="1">
      <alignment vertical="center"/>
    </xf>
    <xf numFmtId="0" fontId="20" fillId="0" borderId="0" xfId="20" applyFont="1" applyBorder="1" applyAlignment="1">
      <alignment horizontal="center" vertical="center"/>
    </xf>
    <xf numFmtId="164" fontId="21" fillId="0" borderId="0" xfId="20" applyNumberFormat="1" applyFont="1" applyFill="1" applyBorder="1" applyAlignment="1">
      <alignment vertical="center"/>
    </xf>
    <xf numFmtId="0" fontId="21" fillId="0" borderId="0" xfId="20" applyFont="1" applyFill="1" applyAlignment="1">
      <alignment vertical="center"/>
    </xf>
    <xf numFmtId="173" fontId="21" fillId="0" borderId="0" xfId="8" applyFont="1" applyFill="1" applyAlignment="1">
      <alignment vertical="center"/>
    </xf>
    <xf numFmtId="179" fontId="21" fillId="0" borderId="0" xfId="8" applyNumberFormat="1" applyFont="1" applyFill="1" applyAlignment="1">
      <alignment vertical="center"/>
    </xf>
    <xf numFmtId="0" fontId="21" fillId="0" borderId="0" xfId="20" applyFont="1" applyAlignment="1">
      <alignment vertical="center"/>
    </xf>
    <xf numFmtId="170" fontId="21" fillId="0" borderId="0" xfId="20" applyNumberFormat="1" applyFont="1" applyFill="1" applyBorder="1" applyAlignment="1">
      <alignment vertical="center"/>
    </xf>
    <xf numFmtId="173" fontId="21" fillId="0" borderId="0" xfId="20" applyNumberFormat="1" applyFont="1" applyAlignment="1">
      <alignment vertical="center"/>
    </xf>
    <xf numFmtId="170" fontId="21" fillId="0" borderId="0" xfId="20" applyNumberFormat="1" applyFont="1" applyAlignment="1">
      <alignment vertical="center"/>
    </xf>
    <xf numFmtId="0" fontId="21" fillId="0" borderId="7" xfId="20" applyFont="1" applyBorder="1" applyAlignment="1">
      <alignment vertical="center"/>
    </xf>
    <xf numFmtId="0" fontId="21" fillId="0" borderId="7" xfId="20" quotePrefix="1" applyFont="1" applyBorder="1" applyAlignment="1">
      <alignment horizontal="center" vertical="center"/>
    </xf>
    <xf numFmtId="0" fontId="21" fillId="0" borderId="7" xfId="20" quotePrefix="1" applyFont="1" applyFill="1" applyBorder="1" applyAlignment="1">
      <alignment horizontal="center" vertical="center"/>
    </xf>
    <xf numFmtId="0" fontId="21" fillId="0" borderId="7" xfId="20" applyFont="1" applyBorder="1" applyAlignment="1">
      <alignment horizontal="center" vertical="center"/>
    </xf>
    <xf numFmtId="0" fontId="21" fillId="6" borderId="0" xfId="20" applyFont="1" applyFill="1" applyBorder="1" applyAlignment="1">
      <alignment vertical="center"/>
    </xf>
    <xf numFmtId="0" fontId="21" fillId="6" borderId="0" xfId="12" applyFont="1" applyFill="1" applyBorder="1" applyAlignment="1">
      <alignment horizontal="right" vertical="center"/>
    </xf>
    <xf numFmtId="170" fontId="21" fillId="6" borderId="0" xfId="21" applyNumberFormat="1" applyFont="1" applyFill="1" applyBorder="1" applyAlignment="1">
      <alignment vertical="center"/>
    </xf>
    <xf numFmtId="164" fontId="21" fillId="6" borderId="0" xfId="20" applyNumberFormat="1" applyFont="1" applyFill="1" applyBorder="1" applyAlignment="1">
      <alignment vertical="center"/>
    </xf>
    <xf numFmtId="164" fontId="21" fillId="6" borderId="0" xfId="20" applyNumberFormat="1" applyFont="1" applyFill="1" applyBorder="1" applyAlignment="1">
      <alignment horizontal="right" vertical="center"/>
    </xf>
    <xf numFmtId="0" fontId="21" fillId="6" borderId="0" xfId="12" applyNumberFormat="1" applyFont="1" applyFill="1" applyBorder="1" applyAlignment="1">
      <alignment horizontal="right" vertical="center"/>
    </xf>
    <xf numFmtId="0" fontId="21" fillId="6" borderId="0" xfId="20" applyFont="1" applyFill="1" applyBorder="1" applyAlignment="1">
      <alignment vertical="center" wrapText="1"/>
    </xf>
    <xf numFmtId="0" fontId="21" fillId="6" borderId="6" xfId="12" applyNumberFormat="1" applyFont="1" applyFill="1" applyBorder="1" applyAlignment="1">
      <alignment horizontal="right" vertical="center"/>
    </xf>
    <xf numFmtId="0" fontId="21" fillId="6" borderId="6" xfId="20" applyFont="1" applyFill="1" applyBorder="1" applyAlignment="1">
      <alignment vertical="center"/>
    </xf>
    <xf numFmtId="170" fontId="21" fillId="6" borderId="6" xfId="21" applyNumberFormat="1" applyFont="1" applyFill="1" applyBorder="1" applyAlignment="1">
      <alignment vertical="center"/>
    </xf>
    <xf numFmtId="164" fontId="21" fillId="6" borderId="6" xfId="20" applyNumberFormat="1" applyFont="1" applyFill="1" applyBorder="1" applyAlignment="1">
      <alignment vertical="center"/>
    </xf>
    <xf numFmtId="164" fontId="21" fillId="6" borderId="6" xfId="20" applyNumberFormat="1" applyFont="1" applyFill="1" applyBorder="1" applyAlignment="1">
      <alignment horizontal="right" vertical="center"/>
    </xf>
    <xf numFmtId="0" fontId="21" fillId="6" borderId="6" xfId="2" applyFont="1" applyFill="1" applyBorder="1" applyAlignment="1">
      <alignment horizontal="center" vertical="center"/>
    </xf>
    <xf numFmtId="38" fontId="21" fillId="6" borderId="6" xfId="19" applyNumberFormat="1" applyFont="1" applyFill="1" applyBorder="1" applyAlignment="1">
      <alignment horizontal="left" vertical="center" wrapText="1"/>
    </xf>
    <xf numFmtId="0" fontId="11" fillId="0" borderId="0" xfId="20"/>
    <xf numFmtId="0" fontId="10" fillId="0" borderId="0" xfId="2" applyFont="1" applyFill="1" applyBorder="1"/>
    <xf numFmtId="180" fontId="12" fillId="4" borderId="0" xfId="2" applyNumberFormat="1" applyFont="1" applyFill="1" applyAlignment="1">
      <alignment horizontal="center" vertical="center"/>
    </xf>
    <xf numFmtId="170" fontId="22" fillId="0" borderId="0" xfId="2" applyNumberFormat="1" applyFont="1" applyFill="1" applyAlignment="1">
      <alignment vertical="center"/>
    </xf>
    <xf numFmtId="170" fontId="21" fillId="0" borderId="0" xfId="2" applyNumberFormat="1" applyFont="1" applyFill="1" applyBorder="1" applyAlignment="1">
      <alignment vertical="center"/>
    </xf>
    <xf numFmtId="0" fontId="21" fillId="0" borderId="0" xfId="2" applyFont="1" applyFill="1" applyBorder="1" applyAlignment="1">
      <alignment vertical="center"/>
    </xf>
    <xf numFmtId="0" fontId="34" fillId="5" borderId="0" xfId="2" applyFont="1" applyFill="1" applyAlignment="1"/>
    <xf numFmtId="0" fontId="34" fillId="5" borderId="0" xfId="2" applyFont="1" applyFill="1" applyAlignment="1">
      <alignment vertical="center"/>
    </xf>
    <xf numFmtId="0" fontId="34" fillId="5" borderId="0" xfId="2" applyFont="1" applyFill="1" applyBorder="1" applyAlignment="1">
      <alignment vertical="center"/>
    </xf>
    <xf numFmtId="0" fontId="21" fillId="0" borderId="0" xfId="22" applyNumberFormat="1" applyFont="1" applyFill="1" applyBorder="1" applyAlignment="1">
      <alignment horizontal="left" vertical="center"/>
    </xf>
    <xf numFmtId="164" fontId="21" fillId="0" borderId="0" xfId="2" applyNumberFormat="1" applyFont="1" applyFill="1" applyBorder="1" applyAlignment="1">
      <alignment vertical="center"/>
    </xf>
    <xf numFmtId="181" fontId="21" fillId="0" borderId="0" xfId="2" applyNumberFormat="1" applyFont="1" applyFill="1" applyBorder="1" applyAlignment="1">
      <alignment vertical="center"/>
    </xf>
    <xf numFmtId="0" fontId="21" fillId="0" borderId="0" xfId="2" applyFont="1" applyFill="1" applyAlignment="1">
      <alignment horizontal="justify" vertical="center"/>
    </xf>
    <xf numFmtId="0" fontId="21" fillId="0" borderId="7" xfId="2" applyFont="1" applyFill="1" applyBorder="1" applyAlignment="1">
      <alignment horizontal="center" vertical="center"/>
    </xf>
    <xf numFmtId="0" fontId="27" fillId="0" borderId="7" xfId="2" applyFont="1" applyFill="1" applyBorder="1" applyAlignment="1">
      <alignment horizontal="center" vertical="center"/>
    </xf>
    <xf numFmtId="0" fontId="27" fillId="0" borderId="7" xfId="2" quotePrefix="1" applyFont="1" applyFill="1" applyBorder="1" applyAlignment="1">
      <alignment horizontal="center" vertical="center"/>
    </xf>
    <xf numFmtId="0" fontId="20" fillId="6" borderId="0" xfId="2" applyFont="1" applyFill="1" applyBorder="1" applyAlignment="1">
      <alignment horizontal="center" vertical="center"/>
    </xf>
    <xf numFmtId="0" fontId="26" fillId="6" borderId="0" xfId="2" applyFont="1" applyFill="1" applyBorder="1" applyAlignment="1">
      <alignment horizontal="center" vertical="center"/>
    </xf>
    <xf numFmtId="0" fontId="20" fillId="6" borderId="0" xfId="2" applyFont="1" applyFill="1" applyBorder="1" applyAlignment="1">
      <alignment vertical="center" wrapText="1"/>
    </xf>
    <xf numFmtId="170" fontId="20" fillId="6" borderId="0" xfId="2" applyNumberFormat="1" applyFont="1" applyFill="1" applyBorder="1" applyAlignment="1">
      <alignment vertical="center" wrapText="1"/>
    </xf>
    <xf numFmtId="1" fontId="21" fillId="6" borderId="0" xfId="2" applyNumberFormat="1" applyFont="1" applyFill="1" applyBorder="1" applyAlignment="1">
      <alignment horizontal="center" vertical="center"/>
    </xf>
    <xf numFmtId="0" fontId="21" fillId="6" borderId="0" xfId="2" applyNumberFormat="1" applyFont="1" applyFill="1" applyBorder="1" applyAlignment="1">
      <alignment horizontal="left" vertical="center" wrapText="1"/>
    </xf>
    <xf numFmtId="170" fontId="21" fillId="6" borderId="0" xfId="2" applyNumberFormat="1" applyFont="1" applyFill="1" applyBorder="1" applyAlignment="1">
      <alignment vertical="center"/>
    </xf>
    <xf numFmtId="0" fontId="21" fillId="6" borderId="0" xfId="2" applyNumberFormat="1" applyFont="1" applyFill="1" applyBorder="1" applyAlignment="1">
      <alignment horizontal="left" vertical="center"/>
    </xf>
    <xf numFmtId="0" fontId="27" fillId="6" borderId="0" xfId="2" applyNumberFormat="1" applyFont="1" applyFill="1" applyBorder="1" applyAlignment="1">
      <alignment horizontal="left" vertical="center" wrapText="1"/>
    </xf>
    <xf numFmtId="0" fontId="21" fillId="6" borderId="0" xfId="22" applyNumberFormat="1" applyFont="1" applyFill="1" applyBorder="1" applyAlignment="1">
      <alignment horizontal="left" vertical="center" wrapText="1"/>
    </xf>
    <xf numFmtId="1" fontId="27" fillId="6" borderId="0" xfId="2" applyNumberFormat="1" applyFont="1" applyFill="1" applyBorder="1" applyAlignment="1">
      <alignment horizontal="center" vertical="center"/>
    </xf>
    <xf numFmtId="0" fontId="21" fillId="6" borderId="0" xfId="22" applyNumberFormat="1" applyFont="1" applyFill="1" applyBorder="1" applyAlignment="1">
      <alignment horizontal="left" vertical="center"/>
    </xf>
    <xf numFmtId="164" fontId="21" fillId="6" borderId="0" xfId="2" applyNumberFormat="1" applyFont="1" applyFill="1" applyBorder="1" applyAlignment="1">
      <alignment vertical="center"/>
    </xf>
    <xf numFmtId="181" fontId="21" fillId="6" borderId="0" xfId="2" applyNumberFormat="1" applyFont="1" applyFill="1" applyBorder="1" applyAlignment="1">
      <alignment vertical="center"/>
    </xf>
    <xf numFmtId="0" fontId="42" fillId="6" borderId="0" xfId="2" applyFont="1" applyFill="1" applyBorder="1" applyAlignment="1">
      <alignment horizontal="center" vertical="center"/>
    </xf>
    <xf numFmtId="0" fontId="20" fillId="6" borderId="0" xfId="2" applyNumberFormat="1" applyFont="1" applyFill="1" applyBorder="1" applyAlignment="1">
      <alignment horizontal="left" vertical="center" wrapText="1"/>
    </xf>
    <xf numFmtId="1" fontId="21" fillId="6" borderId="6" xfId="2" applyNumberFormat="1" applyFont="1" applyFill="1" applyBorder="1" applyAlignment="1">
      <alignment horizontal="center" vertical="center"/>
    </xf>
    <xf numFmtId="0" fontId="21" fillId="6" borderId="6" xfId="2" applyNumberFormat="1" applyFont="1" applyFill="1" applyBorder="1" applyAlignment="1">
      <alignment horizontal="left" vertical="center" wrapText="1"/>
    </xf>
    <xf numFmtId="170" fontId="21" fillId="6" borderId="6" xfId="2" applyNumberFormat="1" applyFont="1" applyFill="1" applyBorder="1" applyAlignment="1">
      <alignment vertical="center"/>
    </xf>
    <xf numFmtId="164" fontId="21" fillId="6" borderId="6" xfId="2" applyNumberFormat="1" applyFont="1" applyFill="1" applyBorder="1" applyAlignment="1">
      <alignment vertical="center"/>
    </xf>
    <xf numFmtId="181" fontId="21" fillId="6" borderId="6" xfId="2" applyNumberFormat="1" applyFont="1" applyFill="1" applyBorder="1" applyAlignment="1">
      <alignment vertical="center"/>
    </xf>
    <xf numFmtId="0" fontId="20" fillId="0" borderId="0" xfId="20" quotePrefix="1" applyFont="1" applyBorder="1" applyAlignment="1">
      <alignment horizontal="center" vertical="center"/>
    </xf>
    <xf numFmtId="0" fontId="20" fillId="0" borderId="0" xfId="20" quotePrefix="1" applyFont="1" applyFill="1" applyBorder="1" applyAlignment="1">
      <alignment horizontal="center" vertical="center"/>
    </xf>
    <xf numFmtId="0" fontId="20" fillId="3" borderId="0" xfId="2" quotePrefix="1" applyFont="1" applyFill="1" applyBorder="1" applyAlignment="1">
      <alignment horizontal="center"/>
    </xf>
    <xf numFmtId="0" fontId="33" fillId="0" borderId="0" xfId="0" applyFont="1" applyBorder="1" applyAlignment="1">
      <alignment wrapText="1"/>
    </xf>
    <xf numFmtId="0" fontId="27" fillId="0" borderId="0" xfId="2" applyFont="1" applyFill="1" applyBorder="1" applyAlignment="1">
      <alignment vertical="center"/>
    </xf>
    <xf numFmtId="0" fontId="27" fillId="0" borderId="7" xfId="2" applyFont="1" applyFill="1" applyBorder="1" applyAlignment="1">
      <alignment horizontal="center" vertical="center" wrapText="1"/>
    </xf>
    <xf numFmtId="183" fontId="37" fillId="6" borderId="0" xfId="2" applyNumberFormat="1" applyFont="1" applyFill="1" applyBorder="1" applyAlignment="1">
      <alignment horizontal="right" vertical="center"/>
    </xf>
    <xf numFmtId="176" fontId="37" fillId="6" borderId="0" xfId="2" applyNumberFormat="1" applyFont="1" applyFill="1" applyBorder="1" applyAlignment="1">
      <alignment horizontal="right" vertical="center"/>
    </xf>
    <xf numFmtId="176" fontId="37" fillId="6" borderId="0" xfId="2" applyNumberFormat="1" applyFont="1" applyFill="1" applyBorder="1" applyAlignment="1">
      <alignment horizontal="right" vertical="center" wrapText="1"/>
    </xf>
    <xf numFmtId="0" fontId="37" fillId="6" borderId="0" xfId="2" applyFont="1" applyFill="1" applyBorder="1" applyAlignment="1">
      <alignment horizontal="right" vertical="center" wrapText="1"/>
    </xf>
    <xf numFmtId="0" fontId="21" fillId="6" borderId="0" xfId="2" applyNumberFormat="1" applyFont="1" applyFill="1" applyBorder="1" applyAlignment="1">
      <alignment horizontal="center" vertical="center" wrapText="1"/>
    </xf>
    <xf numFmtId="0" fontId="21" fillId="6" borderId="0" xfId="18" applyNumberFormat="1" applyFont="1" applyFill="1" applyBorder="1" applyAlignment="1">
      <alignment vertical="center" wrapText="1"/>
    </xf>
    <xf numFmtId="176" fontId="21" fillId="6" borderId="0" xfId="2" applyNumberFormat="1" applyFont="1" applyFill="1" applyBorder="1" applyAlignment="1">
      <alignment horizontal="right" vertical="center"/>
    </xf>
    <xf numFmtId="183" fontId="27" fillId="6" borderId="0" xfId="2" applyNumberFormat="1" applyFont="1" applyFill="1" applyBorder="1" applyAlignment="1">
      <alignment horizontal="right" vertical="center"/>
    </xf>
    <xf numFmtId="176" fontId="27" fillId="6" borderId="0" xfId="2" applyNumberFormat="1" applyFont="1" applyFill="1" applyBorder="1" applyAlignment="1">
      <alignment horizontal="right" vertical="center"/>
    </xf>
    <xf numFmtId="170" fontId="21" fillId="6" borderId="0" xfId="2" applyNumberFormat="1" applyFont="1" applyFill="1" applyBorder="1" applyAlignment="1">
      <alignment vertical="center" wrapText="1"/>
    </xf>
    <xf numFmtId="176" fontId="21" fillId="6" borderId="0" xfId="2" applyNumberFormat="1" applyFont="1" applyFill="1" applyBorder="1" applyAlignment="1">
      <alignment vertical="center"/>
    </xf>
    <xf numFmtId="176" fontId="27" fillId="6" borderId="0" xfId="2" applyNumberFormat="1" applyFont="1" applyFill="1" applyBorder="1" applyAlignment="1">
      <alignment vertical="center"/>
    </xf>
    <xf numFmtId="0" fontId="27" fillId="6" borderId="0" xfId="2" applyNumberFormat="1" applyFont="1" applyFill="1" applyBorder="1" applyAlignment="1">
      <alignment horizontal="center" vertical="center"/>
    </xf>
    <xf numFmtId="0" fontId="27" fillId="6" borderId="0" xfId="2" applyFont="1" applyFill="1" applyBorder="1" applyAlignment="1">
      <alignment horizontal="center" vertical="center"/>
    </xf>
    <xf numFmtId="0" fontId="21" fillId="6" borderId="0" xfId="2" applyFont="1" applyFill="1" applyBorder="1" applyAlignment="1">
      <alignment horizontal="center" vertical="center" wrapText="1"/>
    </xf>
    <xf numFmtId="176" fontId="27" fillId="6" borderId="0" xfId="2" applyNumberFormat="1" applyFont="1" applyFill="1" applyBorder="1" applyAlignment="1">
      <alignment horizontal="right" vertical="center" wrapText="1"/>
    </xf>
    <xf numFmtId="176" fontId="27" fillId="6" borderId="0" xfId="2" applyNumberFormat="1" applyFont="1" applyFill="1" applyBorder="1" applyAlignment="1">
      <alignment vertical="center" wrapText="1"/>
    </xf>
    <xf numFmtId="164" fontId="27" fillId="6" borderId="0" xfId="2" applyNumberFormat="1" applyFont="1" applyFill="1" applyBorder="1" applyAlignment="1">
      <alignment horizontal="center" vertical="center"/>
    </xf>
    <xf numFmtId="0" fontId="27" fillId="6" borderId="0" xfId="2" applyFont="1" applyFill="1" applyBorder="1" applyAlignment="1">
      <alignment vertical="center"/>
    </xf>
    <xf numFmtId="9" fontId="21" fillId="6" borderId="0" xfId="18" applyFont="1" applyFill="1" applyBorder="1" applyAlignment="1">
      <alignment vertical="center" wrapText="1"/>
    </xf>
    <xf numFmtId="0" fontId="27" fillId="6" borderId="0" xfId="2" applyFont="1" applyFill="1" applyBorder="1" applyAlignment="1">
      <alignment horizontal="center" vertical="center" wrapText="1"/>
    </xf>
    <xf numFmtId="0" fontId="27" fillId="6" borderId="0" xfId="2" applyFont="1" applyFill="1" applyBorder="1" applyAlignment="1">
      <alignment horizontal="right" vertical="center"/>
    </xf>
    <xf numFmtId="0" fontId="21" fillId="6" borderId="6" xfId="2" applyNumberFormat="1" applyFont="1" applyFill="1" applyBorder="1" applyAlignment="1">
      <alignment horizontal="center" vertical="center" wrapText="1"/>
    </xf>
    <xf numFmtId="9" fontId="21" fillId="6" borderId="6" xfId="18" applyFont="1" applyFill="1" applyBorder="1" applyAlignment="1">
      <alignment vertical="center" wrapText="1"/>
    </xf>
    <xf numFmtId="176" fontId="21" fillId="6" borderId="6" xfId="2" applyNumberFormat="1" applyFont="1" applyFill="1" applyBorder="1" applyAlignment="1">
      <alignment horizontal="right" vertical="center"/>
    </xf>
    <xf numFmtId="0" fontId="27" fillId="6" borderId="6" xfId="2" applyFont="1" applyFill="1" applyBorder="1" applyAlignment="1">
      <alignment horizontal="right" vertical="center"/>
    </xf>
    <xf numFmtId="0" fontId="16" fillId="4" borderId="0" xfId="2" applyFont="1" applyFill="1" applyAlignment="1">
      <alignment vertical="center"/>
    </xf>
    <xf numFmtId="0" fontId="34" fillId="5" borderId="0" xfId="2" applyFont="1" applyFill="1" applyAlignment="1">
      <alignment horizontal="center" vertical="center"/>
    </xf>
    <xf numFmtId="0" fontId="27" fillId="6" borderId="0" xfId="2" applyNumberFormat="1" applyFont="1" applyFill="1" applyBorder="1" applyAlignment="1">
      <alignment vertical="center" wrapText="1"/>
    </xf>
    <xf numFmtId="0" fontId="27" fillId="6" borderId="0" xfId="2" applyFont="1" applyFill="1" applyBorder="1" applyAlignment="1">
      <alignment vertical="center" wrapText="1"/>
    </xf>
    <xf numFmtId="0" fontId="34" fillId="5" borderId="0" xfId="2" applyFont="1" applyFill="1" applyBorder="1" applyAlignment="1">
      <alignment horizontal="left" vertical="center"/>
    </xf>
    <xf numFmtId="0" fontId="34" fillId="5" borderId="0" xfId="2" applyFont="1" applyFill="1" applyBorder="1" applyAlignment="1">
      <alignment horizontal="center" vertical="center"/>
    </xf>
    <xf numFmtId="0" fontId="21" fillId="0" borderId="0" xfId="2" applyFont="1" applyBorder="1" applyAlignment="1">
      <alignment horizontal="center" vertical="center"/>
    </xf>
    <xf numFmtId="15" fontId="21" fillId="0" borderId="0" xfId="2" applyNumberFormat="1" applyFont="1" applyFill="1" applyBorder="1" applyAlignment="1">
      <alignment horizontal="center" vertical="center"/>
    </xf>
    <xf numFmtId="0" fontId="21" fillId="0" borderId="0" xfId="2" applyFont="1" applyBorder="1" applyAlignment="1">
      <alignment vertical="center"/>
    </xf>
    <xf numFmtId="0" fontId="20" fillId="0" borderId="1"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7" xfId="2" applyFont="1" applyFill="1" applyBorder="1" applyAlignment="1">
      <alignment horizontal="center" vertical="center" wrapText="1"/>
    </xf>
    <xf numFmtId="0" fontId="20" fillId="0" borderId="7" xfId="2" applyFont="1" applyFill="1" applyBorder="1" applyAlignment="1">
      <alignment horizontal="center" vertical="center"/>
    </xf>
    <xf numFmtId="0" fontId="21" fillId="6" borderId="0" xfId="2" applyFont="1" applyFill="1" applyBorder="1" applyAlignment="1">
      <alignment vertical="center"/>
    </xf>
    <xf numFmtId="0" fontId="43" fillId="6" borderId="0" xfId="2" applyFont="1" applyFill="1" applyBorder="1" applyAlignment="1">
      <alignment vertical="center"/>
    </xf>
    <xf numFmtId="170" fontId="20" fillId="6" borderId="0" xfId="2" applyNumberFormat="1" applyFont="1" applyFill="1" applyBorder="1" applyAlignment="1">
      <alignment horizontal="center" vertical="center" wrapText="1"/>
    </xf>
    <xf numFmtId="165" fontId="21" fillId="6" borderId="0" xfId="22" applyNumberFormat="1" applyFont="1" applyFill="1" applyBorder="1" applyAlignment="1">
      <alignment horizontal="center" vertical="center" wrapText="1"/>
    </xf>
    <xf numFmtId="0" fontId="43" fillId="6" borderId="0" xfId="2" applyFont="1" applyFill="1" applyBorder="1" applyAlignment="1">
      <alignment horizontal="center" vertical="center" wrapText="1"/>
    </xf>
    <xf numFmtId="0" fontId="43" fillId="6" borderId="0" xfId="2" applyFont="1" applyFill="1" applyBorder="1" applyAlignment="1">
      <alignment horizontal="center" vertical="center"/>
    </xf>
    <xf numFmtId="170" fontId="20" fillId="6" borderId="0" xfId="2" applyNumberFormat="1" applyFont="1" applyFill="1" applyBorder="1" applyAlignment="1">
      <alignment horizontal="center" vertical="center"/>
    </xf>
    <xf numFmtId="165" fontId="20" fillId="6" borderId="0" xfId="22" applyNumberFormat="1" applyFont="1" applyFill="1" applyBorder="1" applyAlignment="1">
      <alignment horizontal="center" vertical="center"/>
    </xf>
    <xf numFmtId="164" fontId="21" fillId="6" borderId="0" xfId="2" applyNumberFormat="1" applyFont="1" applyFill="1" applyBorder="1" applyAlignment="1">
      <alignment horizontal="center" vertical="center"/>
    </xf>
    <xf numFmtId="15" fontId="21" fillId="6" borderId="0" xfId="2" applyNumberFormat="1" applyFont="1" applyFill="1" applyBorder="1" applyAlignment="1">
      <alignment horizontal="center" vertical="center"/>
    </xf>
    <xf numFmtId="164" fontId="20" fillId="6" borderId="0" xfId="2" applyNumberFormat="1" applyFont="1" applyFill="1" applyBorder="1" applyAlignment="1">
      <alignment horizontal="center" vertical="center"/>
    </xf>
    <xf numFmtId="171" fontId="21" fillId="6" borderId="0" xfId="2" applyNumberFormat="1" applyFont="1" applyFill="1" applyBorder="1" applyAlignment="1">
      <alignment horizontal="center" vertical="center"/>
    </xf>
    <xf numFmtId="164" fontId="21" fillId="6" borderId="6" xfId="2" applyNumberFormat="1" applyFont="1" applyFill="1" applyBorder="1" applyAlignment="1">
      <alignment horizontal="center" vertical="center"/>
    </xf>
    <xf numFmtId="15" fontId="21" fillId="6" borderId="6" xfId="2" applyNumberFormat="1" applyFont="1" applyFill="1" applyBorder="1" applyAlignment="1">
      <alignment horizontal="center" vertical="center"/>
    </xf>
    <xf numFmtId="0" fontId="21" fillId="0" borderId="0" xfId="2" applyFont="1" applyAlignment="1">
      <alignment horizontal="center" vertical="center"/>
    </xf>
    <xf numFmtId="165" fontId="21" fillId="0" borderId="0" xfId="22" applyNumberFormat="1" applyFont="1" applyBorder="1" applyAlignment="1">
      <alignment vertical="center"/>
    </xf>
    <xf numFmtId="15" fontId="21" fillId="4" borderId="0" xfId="2" applyNumberFormat="1" applyFont="1" applyFill="1" applyBorder="1" applyAlignment="1">
      <alignment horizontal="center" vertical="center"/>
    </xf>
    <xf numFmtId="0" fontId="28" fillId="0" borderId="0" xfId="25" applyFont="1" applyBorder="1" applyAlignment="1">
      <alignment horizontal="center" vertical="center"/>
    </xf>
    <xf numFmtId="0" fontId="21" fillId="0" borderId="7" xfId="2" applyFont="1" applyFill="1" applyBorder="1" applyAlignment="1">
      <alignment vertical="center"/>
    </xf>
    <xf numFmtId="164" fontId="21" fillId="0" borderId="7" xfId="2" applyNumberFormat="1" applyFont="1" applyFill="1" applyBorder="1" applyAlignment="1">
      <alignment horizontal="right" vertical="center"/>
    </xf>
    <xf numFmtId="164" fontId="21" fillId="0" borderId="7" xfId="2" applyNumberFormat="1" applyFont="1" applyFill="1" applyBorder="1" applyAlignment="1">
      <alignment vertical="center"/>
    </xf>
    <xf numFmtId="0" fontId="33" fillId="0" borderId="6" xfId="0" applyFont="1" applyBorder="1" applyAlignment="1">
      <alignment wrapText="1"/>
    </xf>
    <xf numFmtId="165" fontId="21" fillId="6" borderId="0" xfId="22" applyNumberFormat="1" applyFont="1" applyFill="1" applyBorder="1" applyAlignment="1">
      <alignment horizontal="center" vertical="center"/>
    </xf>
    <xf numFmtId="0" fontId="20" fillId="6" borderId="0" xfId="2" applyFont="1" applyFill="1" applyBorder="1" applyAlignment="1">
      <alignment horizontal="left" vertical="center"/>
    </xf>
    <xf numFmtId="0" fontId="21" fillId="6" borderId="0" xfId="2" quotePrefix="1" applyFont="1" applyFill="1" applyBorder="1" applyAlignment="1">
      <alignment horizontal="center" vertical="center"/>
    </xf>
    <xf numFmtId="0" fontId="28" fillId="6" borderId="0" xfId="24" applyFont="1" applyFill="1" applyBorder="1" applyAlignment="1">
      <alignment horizontal="center" vertical="center"/>
    </xf>
    <xf numFmtId="175" fontId="20" fillId="6" borderId="0" xfId="2" applyNumberFormat="1" applyFont="1" applyFill="1" applyBorder="1" applyAlignment="1">
      <alignment horizontal="center" vertical="center"/>
    </xf>
    <xf numFmtId="0" fontId="28" fillId="6" borderId="0" xfId="0" applyFont="1" applyFill="1" applyAlignment="1">
      <alignment horizontal="left" wrapText="1"/>
    </xf>
    <xf numFmtId="0" fontId="28" fillId="6" borderId="6" xfId="0" applyFont="1" applyFill="1" applyBorder="1" applyAlignment="1">
      <alignment horizontal="center" vertical="center"/>
    </xf>
    <xf numFmtId="0" fontId="28" fillId="6" borderId="6" xfId="0" applyFont="1" applyFill="1" applyBorder="1" applyAlignment="1">
      <alignment horizontal="left" vertical="center"/>
    </xf>
    <xf numFmtId="0" fontId="28" fillId="6" borderId="6" xfId="24" applyFont="1" applyFill="1" applyBorder="1" applyAlignment="1">
      <alignment horizontal="center" vertical="center"/>
    </xf>
    <xf numFmtId="0" fontId="2" fillId="0" borderId="0" xfId="2" applyFont="1" applyFill="1" applyAlignment="1">
      <alignment horizontal="right"/>
    </xf>
    <xf numFmtId="0" fontId="4" fillId="0" borderId="0" xfId="2" applyFont="1" applyFill="1" applyAlignment="1">
      <alignment horizontal="right"/>
    </xf>
    <xf numFmtId="0" fontId="44" fillId="0" borderId="0" xfId="2" applyFont="1" applyFill="1"/>
    <xf numFmtId="49" fontId="2" fillId="0" borderId="0" xfId="2" applyNumberFormat="1" applyFont="1" applyFill="1" applyAlignment="1">
      <alignment horizontal="right"/>
    </xf>
    <xf numFmtId="0" fontId="5" fillId="0" borderId="0" xfId="2" applyFont="1" applyFill="1" applyBorder="1" applyAlignment="1">
      <alignment horizontal="center" vertical="center"/>
    </xf>
    <xf numFmtId="49" fontId="2" fillId="0" borderId="0" xfId="2" applyNumberFormat="1" applyFont="1" applyFill="1" applyAlignment="1">
      <alignment horizontal="right" vertical="center"/>
    </xf>
    <xf numFmtId="0" fontId="45" fillId="0" borderId="0" xfId="2" applyFont="1" applyFill="1" applyBorder="1" applyAlignment="1">
      <alignment horizontal="center" wrapText="1"/>
    </xf>
    <xf numFmtId="164" fontId="45" fillId="0" borderId="0" xfId="2" applyNumberFormat="1" applyFont="1" applyFill="1" applyBorder="1" applyAlignment="1">
      <alignment horizontal="center"/>
    </xf>
    <xf numFmtId="164" fontId="5" fillId="0" borderId="0" xfId="2" applyNumberFormat="1" applyFont="1" applyFill="1" applyBorder="1" applyAlignment="1">
      <alignment horizontal="center"/>
    </xf>
    <xf numFmtId="0" fontId="2" fillId="0" borderId="0" xfId="2" applyFont="1" applyFill="1" applyBorder="1" applyProtection="1">
      <protection locked="0"/>
    </xf>
    <xf numFmtId="0" fontId="5" fillId="0" borderId="0" xfId="2" applyFont="1" applyFill="1" applyBorder="1" applyAlignment="1">
      <alignment horizontal="center"/>
    </xf>
    <xf numFmtId="0" fontId="45" fillId="0" borderId="0" xfId="2" applyFont="1" applyFill="1" applyBorder="1" applyAlignment="1">
      <alignment horizontal="left" wrapText="1"/>
    </xf>
    <xf numFmtId="165" fontId="45" fillId="0" borderId="0" xfId="1" applyNumberFormat="1" applyFont="1" applyFill="1" applyBorder="1" applyAlignment="1">
      <alignment horizontal="center" wrapText="1"/>
    </xf>
    <xf numFmtId="0" fontId="45" fillId="0" borderId="0" xfId="2" applyFont="1" applyFill="1" applyBorder="1" applyAlignment="1">
      <alignment wrapText="1"/>
    </xf>
    <xf numFmtId="166" fontId="45" fillId="0" borderId="0" xfId="2" applyNumberFormat="1" applyFont="1" applyFill="1" applyBorder="1" applyAlignment="1">
      <alignment horizontal="center" wrapText="1"/>
    </xf>
    <xf numFmtId="0" fontId="5" fillId="0" borderId="0" xfId="2" applyFont="1" applyFill="1" applyBorder="1" applyProtection="1">
      <protection locked="0"/>
    </xf>
    <xf numFmtId="0" fontId="5" fillId="0" borderId="0" xfId="2" applyFont="1" applyFill="1" applyBorder="1" applyAlignment="1">
      <alignment horizontal="center" wrapText="1"/>
    </xf>
    <xf numFmtId="167" fontId="5" fillId="0" borderId="0" xfId="2" applyNumberFormat="1" applyFont="1" applyFill="1" applyBorder="1" applyAlignment="1">
      <alignment horizontal="left"/>
    </xf>
    <xf numFmtId="2" fontId="4" fillId="0" borderId="0" xfId="2" applyNumberFormat="1" applyFont="1" applyFill="1" applyBorder="1"/>
    <xf numFmtId="0" fontId="5" fillId="0" borderId="0" xfId="0" applyFont="1" applyFill="1" applyBorder="1"/>
    <xf numFmtId="0" fontId="5" fillId="0" borderId="0" xfId="2" applyFont="1" applyFill="1" applyBorder="1" applyAlignment="1">
      <alignment wrapText="1"/>
    </xf>
    <xf numFmtId="0" fontId="45" fillId="0" borderId="0" xfId="0" applyFont="1" applyFill="1" applyBorder="1"/>
    <xf numFmtId="0" fontId="5" fillId="0" borderId="0" xfId="2" applyFont="1" applyFill="1" applyBorder="1" applyAlignment="1"/>
    <xf numFmtId="0" fontId="7" fillId="0" borderId="0" xfId="2" applyFont="1" applyFill="1" applyBorder="1" applyAlignment="1"/>
    <xf numFmtId="164" fontId="7" fillId="0" borderId="0" xfId="2" applyNumberFormat="1" applyFont="1" applyFill="1" applyBorder="1" applyAlignment="1"/>
    <xf numFmtId="171" fontId="7" fillId="0" borderId="0" xfId="2" applyNumberFormat="1" applyFont="1" applyFill="1" applyBorder="1" applyAlignment="1"/>
    <xf numFmtId="0" fontId="2" fillId="0" borderId="0" xfId="2" applyFont="1" applyFill="1" applyAlignment="1">
      <alignment horizontal="center"/>
    </xf>
    <xf numFmtId="43" fontId="10" fillId="0" borderId="0" xfId="22" applyFont="1" applyFill="1"/>
    <xf numFmtId="0" fontId="10" fillId="0" borderId="0" xfId="20" applyFont="1"/>
    <xf numFmtId="0" fontId="10" fillId="0" borderId="0" xfId="20" applyFont="1" applyFill="1"/>
    <xf numFmtId="43" fontId="10" fillId="0" borderId="0" xfId="22" applyFont="1"/>
    <xf numFmtId="164" fontId="10" fillId="0" borderId="0" xfId="20" applyNumberFormat="1" applyFont="1"/>
    <xf numFmtId="0" fontId="10" fillId="0" borderId="0" xfId="20" applyFont="1" applyAlignment="1">
      <alignment horizontal="center" vertical="center"/>
    </xf>
    <xf numFmtId="0" fontId="3" fillId="3" borderId="0" xfId="20" applyFont="1" applyFill="1" applyAlignment="1">
      <alignment horizontal="centerContinuous"/>
    </xf>
    <xf numFmtId="0" fontId="3" fillId="3" borderId="0" xfId="20" applyFont="1" applyFill="1"/>
    <xf numFmtId="49" fontId="7" fillId="3" borderId="4" xfId="20" applyNumberFormat="1" applyFont="1" applyFill="1" applyBorder="1" applyAlignment="1">
      <alignment horizontal="center"/>
    </xf>
    <xf numFmtId="49" fontId="5" fillId="3" borderId="4" xfId="20" applyNumberFormat="1" applyFont="1" applyFill="1" applyBorder="1" applyAlignment="1">
      <alignment horizontal="center"/>
    </xf>
    <xf numFmtId="49" fontId="7" fillId="0" borderId="4" xfId="20" applyNumberFormat="1" applyFont="1" applyFill="1" applyBorder="1" applyAlignment="1">
      <alignment horizontal="center"/>
    </xf>
    <xf numFmtId="0" fontId="2" fillId="3" borderId="0" xfId="20" applyFont="1" applyFill="1"/>
    <xf numFmtId="164" fontId="4" fillId="0" borderId="0" xfId="20" applyNumberFormat="1" applyFont="1" applyAlignment="1">
      <alignment horizontal="center"/>
    </xf>
    <xf numFmtId="0" fontId="2" fillId="0" borderId="0" xfId="20" applyFont="1"/>
    <xf numFmtId="0" fontId="2" fillId="0" borderId="0" xfId="20" applyNumberFormat="1" applyFont="1" applyFill="1"/>
    <xf numFmtId="176" fontId="3" fillId="0" borderId="0" xfId="22" applyNumberFormat="1" applyFont="1" applyFill="1" applyAlignment="1">
      <alignment horizontal="right"/>
    </xf>
    <xf numFmtId="176" fontId="3" fillId="0" borderId="0" xfId="20" applyNumberFormat="1" applyFont="1" applyFill="1" applyAlignment="1">
      <alignment horizontal="right"/>
    </xf>
    <xf numFmtId="0" fontId="3" fillId="0" borderId="0" xfId="20" applyFont="1" applyFill="1"/>
    <xf numFmtId="0" fontId="3" fillId="0" borderId="0" xfId="20" applyFont="1" applyFill="1" applyBorder="1"/>
    <xf numFmtId="0" fontId="3" fillId="0" borderId="0" xfId="20" applyFont="1" applyFill="1" applyAlignment="1"/>
    <xf numFmtId="0" fontId="3" fillId="0" borderId="0" xfId="20" applyFont="1" applyFill="1" applyBorder="1" applyAlignment="1"/>
    <xf numFmtId="0" fontId="2" fillId="0" borderId="0" xfId="20" applyFont="1" applyFill="1"/>
    <xf numFmtId="175" fontId="5" fillId="0" borderId="0" xfId="20" applyNumberFormat="1" applyFont="1" applyFill="1" applyBorder="1"/>
    <xf numFmtId="175" fontId="5" fillId="0" borderId="0" xfId="20" applyNumberFormat="1" applyFont="1" applyFill="1" applyAlignment="1">
      <alignment horizontal="center"/>
    </xf>
    <xf numFmtId="170" fontId="2" fillId="0" borderId="0" xfId="20" applyNumberFormat="1" applyFont="1" applyFill="1"/>
    <xf numFmtId="165" fontId="2" fillId="0" borderId="0" xfId="20" applyNumberFormat="1" applyFont="1" applyFill="1"/>
    <xf numFmtId="0" fontId="5" fillId="0" borderId="0" xfId="20" applyFont="1" applyFill="1"/>
    <xf numFmtId="176" fontId="5" fillId="0" borderId="0" xfId="22" applyNumberFormat="1" applyFont="1" applyFill="1" applyAlignment="1">
      <alignment horizontal="center"/>
    </xf>
    <xf numFmtId="175" fontId="2" fillId="0" borderId="0" xfId="20" applyNumberFormat="1" applyFont="1" applyFill="1"/>
    <xf numFmtId="170" fontId="7" fillId="0" borderId="0" xfId="20" applyNumberFormat="1" applyFont="1" applyFill="1" applyAlignment="1">
      <alignment horizontal="right"/>
    </xf>
    <xf numFmtId="175" fontId="5" fillId="0" borderId="0" xfId="20" applyNumberFormat="1" applyFont="1" applyFill="1"/>
    <xf numFmtId="170" fontId="2" fillId="0" borderId="0" xfId="20" applyNumberFormat="1" applyFont="1"/>
    <xf numFmtId="0" fontId="5" fillId="0" borderId="0" xfId="20" applyFont="1"/>
    <xf numFmtId="176" fontId="10" fillId="0" borderId="0" xfId="20" applyNumberFormat="1" applyFont="1" applyFill="1" applyAlignment="1">
      <alignment vertical="center"/>
    </xf>
    <xf numFmtId="180" fontId="12" fillId="7" borderId="0" xfId="2" applyNumberFormat="1" applyFont="1" applyFill="1" applyAlignment="1">
      <alignment horizontal="center" vertical="center"/>
    </xf>
    <xf numFmtId="165" fontId="2" fillId="0" borderId="0" xfId="2" applyNumberFormat="1" applyFont="1" applyFill="1" applyAlignment="1">
      <alignment vertical="center"/>
    </xf>
    <xf numFmtId="182" fontId="2" fillId="0" borderId="0" xfId="2" applyNumberFormat="1" applyFont="1" applyFill="1" applyAlignment="1">
      <alignment vertical="center"/>
    </xf>
    <xf numFmtId="0" fontId="46" fillId="0" borderId="0" xfId="2" applyFont="1" applyFill="1" applyAlignment="1">
      <alignment vertical="center"/>
    </xf>
    <xf numFmtId="0" fontId="46" fillId="0" borderId="0" xfId="2" applyFont="1" applyAlignment="1">
      <alignment vertical="center"/>
    </xf>
    <xf numFmtId="170" fontId="10" fillId="0" borderId="0" xfId="1" applyNumberFormat="1" applyFont="1" applyFill="1" applyAlignment="1">
      <alignment vertical="center"/>
    </xf>
    <xf numFmtId="0" fontId="3" fillId="0" borderId="0" xfId="2" applyFont="1" applyFill="1" applyBorder="1" applyAlignment="1">
      <alignment horizontal="center" vertical="center"/>
    </xf>
    <xf numFmtId="0" fontId="2" fillId="0" borderId="0" xfId="2" applyFont="1" applyFill="1" applyBorder="1" applyAlignment="1">
      <alignment horizontal="center" vertical="center"/>
    </xf>
    <xf numFmtId="171" fontId="2" fillId="0" borderId="0" xfId="2" applyNumberFormat="1" applyFont="1" applyFill="1" applyBorder="1" applyAlignment="1">
      <alignment horizontal="center" vertical="center"/>
    </xf>
    <xf numFmtId="164" fontId="10" fillId="0" borderId="0" xfId="2" applyNumberFormat="1" applyFont="1" applyBorder="1" applyAlignment="1">
      <alignment vertical="center"/>
    </xf>
    <xf numFmtId="185" fontId="2" fillId="0" borderId="0" xfId="2" applyNumberFormat="1" applyFont="1" applyFill="1" applyBorder="1" applyAlignment="1">
      <alignment horizontal="right" vertical="center"/>
    </xf>
    <xf numFmtId="1" fontId="47" fillId="0" borderId="0" xfId="2" applyNumberFormat="1" applyFont="1" applyFill="1" applyBorder="1" applyAlignment="1">
      <alignment horizontal="center" vertical="center"/>
    </xf>
    <xf numFmtId="0" fontId="2" fillId="0" borderId="0" xfId="2" quotePrefix="1" applyFont="1" applyFill="1" applyBorder="1" applyAlignment="1">
      <alignment vertical="center"/>
    </xf>
    <xf numFmtId="171" fontId="2" fillId="0" borderId="0" xfId="2" applyNumberFormat="1" applyFont="1" applyFill="1" applyBorder="1" applyAlignment="1">
      <alignment vertical="center"/>
    </xf>
    <xf numFmtId="185" fontId="2" fillId="0" borderId="0" xfId="2" applyNumberFormat="1" applyFont="1" applyFill="1" applyAlignment="1">
      <alignment horizontal="right" vertical="center"/>
    </xf>
    <xf numFmtId="0" fontId="2" fillId="0" borderId="0" xfId="2" applyFont="1" applyFill="1" applyAlignment="1">
      <alignment horizontal="center" vertical="center"/>
    </xf>
    <xf numFmtId="185" fontId="3" fillId="0" borderId="0" xfId="2" applyNumberFormat="1" applyFont="1" applyFill="1" applyAlignment="1">
      <alignment horizontal="right" vertical="center"/>
    </xf>
    <xf numFmtId="0" fontId="3" fillId="0" borderId="0" xfId="2" applyFont="1" applyFill="1" applyAlignment="1">
      <alignment horizontal="center" vertical="center"/>
    </xf>
    <xf numFmtId="164" fontId="21" fillId="6" borderId="0" xfId="0" applyNumberFormat="1" applyFont="1" applyFill="1" applyBorder="1" applyAlignment="1">
      <alignment horizontal="center"/>
    </xf>
    <xf numFmtId="0" fontId="28" fillId="6" borderId="0" xfId="0" applyFont="1" applyFill="1" applyBorder="1" applyAlignment="1">
      <alignment horizontal="left" wrapText="1"/>
    </xf>
    <xf numFmtId="0" fontId="28" fillId="6" borderId="6" xfId="0" applyFont="1" applyFill="1" applyBorder="1" applyAlignment="1">
      <alignment horizontal="left" wrapText="1"/>
    </xf>
    <xf numFmtId="0" fontId="21" fillId="6" borderId="0" xfId="20" applyFont="1" applyFill="1" applyAlignment="1">
      <alignment horizontal="center" vertical="center"/>
    </xf>
    <xf numFmtId="0" fontId="21" fillId="6" borderId="0" xfId="20" applyFont="1" applyFill="1" applyAlignment="1">
      <alignment horizontal="left" vertical="center" wrapText="1"/>
    </xf>
    <xf numFmtId="176" fontId="21" fillId="6" borderId="0" xfId="22" applyNumberFormat="1" applyFont="1" applyFill="1" applyAlignment="1">
      <alignment horizontal="right"/>
    </xf>
    <xf numFmtId="176" fontId="21" fillId="6" borderId="0" xfId="20" applyNumberFormat="1" applyFont="1" applyFill="1" applyAlignment="1">
      <alignment horizontal="right"/>
    </xf>
    <xf numFmtId="176" fontId="21" fillId="6" borderId="0" xfId="22" applyNumberFormat="1" applyFont="1" applyFill="1" applyBorder="1" applyAlignment="1">
      <alignment horizontal="right"/>
    </xf>
    <xf numFmtId="0" fontId="21" fillId="6" borderId="0" xfId="20" applyNumberFormat="1" applyFont="1" applyFill="1" applyAlignment="1">
      <alignment horizontal="center" vertical="center"/>
    </xf>
    <xf numFmtId="0" fontId="21" fillId="6" borderId="0" xfId="20" applyNumberFormat="1" applyFont="1" applyFill="1" applyBorder="1" applyAlignment="1">
      <alignment horizontal="center" vertical="center"/>
    </xf>
    <xf numFmtId="0" fontId="21" fillId="6" borderId="0" xfId="20" applyFont="1" applyFill="1" applyBorder="1" applyAlignment="1">
      <alignment horizontal="center" vertical="center"/>
    </xf>
    <xf numFmtId="0" fontId="21" fillId="6" borderId="0" xfId="20" applyFont="1" applyFill="1" applyBorder="1" applyAlignment="1">
      <alignment horizontal="left" vertical="center" wrapText="1"/>
    </xf>
    <xf numFmtId="0" fontId="20" fillId="3" borderId="7" xfId="2" applyFont="1" applyFill="1" applyBorder="1" applyAlignment="1">
      <alignment horizontal="center" vertical="center"/>
    </xf>
    <xf numFmtId="0" fontId="20" fillId="3" borderId="7" xfId="2" quotePrefix="1" applyFont="1" applyFill="1" applyBorder="1" applyAlignment="1">
      <alignment horizontal="center"/>
    </xf>
    <xf numFmtId="0" fontId="20" fillId="3" borderId="7" xfId="2" applyFont="1" applyFill="1" applyBorder="1" applyAlignment="1">
      <alignment horizontal="center"/>
    </xf>
    <xf numFmtId="0" fontId="20" fillId="0" borderId="7" xfId="2" quotePrefix="1" applyFont="1" applyFill="1" applyBorder="1" applyAlignment="1">
      <alignment horizontal="center"/>
    </xf>
    <xf numFmtId="0" fontId="20" fillId="6" borderId="0" xfId="20" applyFont="1" applyFill="1" applyAlignment="1">
      <alignment horizontal="center"/>
    </xf>
    <xf numFmtId="0" fontId="20" fillId="6" borderId="0" xfId="20" applyFont="1" applyFill="1" applyBorder="1" applyAlignment="1"/>
    <xf numFmtId="0" fontId="20" fillId="6" borderId="0" xfId="20" applyFont="1" applyFill="1" applyAlignment="1">
      <alignment horizontal="center" vertical="center"/>
    </xf>
    <xf numFmtId="164" fontId="20" fillId="6" borderId="0" xfId="20" applyNumberFormat="1" applyFont="1" applyFill="1" applyAlignment="1">
      <alignment horizontal="center"/>
    </xf>
    <xf numFmtId="0" fontId="21" fillId="0" borderId="0" xfId="20" applyFont="1" applyFill="1" applyBorder="1" applyAlignment="1">
      <alignment vertical="top"/>
    </xf>
    <xf numFmtId="0" fontId="21" fillId="0" borderId="0" xfId="20" applyFont="1" applyFill="1" applyBorder="1" applyAlignment="1">
      <alignment vertical="top" wrapText="1"/>
    </xf>
    <xf numFmtId="178" fontId="21" fillId="0" borderId="0" xfId="22" applyNumberFormat="1" applyFont="1" applyFill="1" applyBorder="1" applyAlignment="1">
      <alignment horizontal="center"/>
    </xf>
    <xf numFmtId="165" fontId="21" fillId="0" borderId="0" xfId="22" applyNumberFormat="1" applyFont="1" applyFill="1" applyBorder="1" applyAlignment="1">
      <alignment horizontal="center"/>
    </xf>
    <xf numFmtId="175" fontId="21" fillId="0" borderId="0" xfId="20" applyNumberFormat="1" applyFont="1" applyFill="1" applyBorder="1" applyAlignment="1">
      <alignment horizontal="center"/>
    </xf>
    <xf numFmtId="0" fontId="21" fillId="0" borderId="0" xfId="20" applyFont="1" applyFill="1" applyBorder="1" applyAlignment="1">
      <alignment horizontal="left"/>
    </xf>
    <xf numFmtId="0" fontId="21" fillId="0" borderId="0" xfId="20" applyFont="1" applyFill="1" applyBorder="1" applyAlignment="1"/>
    <xf numFmtId="0" fontId="21" fillId="0" borderId="0" xfId="20" applyFont="1" applyFill="1" applyAlignment="1">
      <alignment horizontal="left" vertical="center"/>
    </xf>
    <xf numFmtId="0" fontId="21" fillId="0" borderId="0" xfId="20" applyFont="1" applyFill="1" applyBorder="1"/>
    <xf numFmtId="0" fontId="21" fillId="0" borderId="0" xfId="20" applyFont="1" applyFill="1" applyAlignment="1">
      <alignment horizontal="left"/>
    </xf>
    <xf numFmtId="0" fontId="21" fillId="0" borderId="0" xfId="20" applyFont="1" applyFill="1" applyAlignment="1"/>
    <xf numFmtId="176" fontId="21" fillId="0" borderId="0" xfId="22" applyNumberFormat="1" applyFont="1" applyFill="1" applyAlignment="1">
      <alignment horizontal="center"/>
    </xf>
    <xf numFmtId="0" fontId="21" fillId="0" borderId="0" xfId="20" applyNumberFormat="1" applyFont="1" applyFill="1" applyBorder="1" applyAlignment="1">
      <alignment horizontal="left" vertical="center"/>
    </xf>
    <xf numFmtId="0" fontId="21" fillId="0" borderId="0" xfId="20" applyFont="1" applyFill="1" applyAlignment="1">
      <alignment horizontal="center" vertical="top"/>
    </xf>
    <xf numFmtId="0" fontId="21" fillId="0" borderId="0" xfId="20" applyFont="1" applyFill="1" applyAlignment="1">
      <alignment vertical="top" wrapText="1"/>
    </xf>
    <xf numFmtId="0" fontId="21" fillId="0" borderId="0" xfId="20" applyNumberFormat="1" applyFont="1" applyFill="1" applyBorder="1" applyAlignment="1">
      <alignment horizontal="center" vertical="top"/>
    </xf>
    <xf numFmtId="43" fontId="21" fillId="0" borderId="0" xfId="22" applyFont="1" applyFill="1" applyBorder="1" applyAlignment="1">
      <alignment horizontal="center"/>
    </xf>
    <xf numFmtId="0" fontId="21" fillId="0" borderId="0" xfId="20" applyFont="1"/>
    <xf numFmtId="0" fontId="21" fillId="6" borderId="6" xfId="20" applyFont="1" applyFill="1" applyBorder="1" applyAlignment="1">
      <alignment horizontal="center" vertical="center"/>
    </xf>
    <xf numFmtId="176" fontId="21" fillId="6" borderId="6" xfId="22" applyNumberFormat="1" applyFont="1" applyFill="1" applyBorder="1" applyAlignment="1">
      <alignment horizontal="right"/>
    </xf>
    <xf numFmtId="176" fontId="21" fillId="6" borderId="6" xfId="20" applyNumberFormat="1" applyFont="1" applyFill="1" applyBorder="1" applyAlignment="1">
      <alignment horizontal="right"/>
    </xf>
    <xf numFmtId="0" fontId="20" fillId="3" borderId="1" xfId="20" applyFont="1" applyFill="1" applyBorder="1" applyAlignment="1">
      <alignment horizontal="center"/>
    </xf>
    <xf numFmtId="0" fontId="20" fillId="3" borderId="0" xfId="20" applyFont="1" applyFill="1" applyBorder="1"/>
    <xf numFmtId="0" fontId="20" fillId="3" borderId="3" xfId="20" applyFont="1" applyFill="1" applyBorder="1" applyAlignment="1">
      <alignment horizontal="center"/>
    </xf>
    <xf numFmtId="0" fontId="20" fillId="3" borderId="0" xfId="20" applyFont="1" applyFill="1" applyBorder="1" applyAlignment="1">
      <alignment horizontal="center"/>
    </xf>
    <xf numFmtId="0" fontId="20" fillId="3" borderId="0" xfId="20" applyFont="1" applyFill="1" applyBorder="1" applyAlignment="1">
      <alignment horizontal="center" vertical="center" wrapText="1"/>
    </xf>
    <xf numFmtId="0" fontId="20" fillId="3" borderId="0" xfId="20" quotePrefix="1" applyFont="1" applyFill="1" applyBorder="1" applyAlignment="1">
      <alignment horizontal="center"/>
    </xf>
    <xf numFmtId="0" fontId="20" fillId="0" borderId="0" xfId="20" quotePrefix="1" applyFont="1" applyFill="1" applyBorder="1" applyAlignment="1">
      <alignment horizontal="center"/>
    </xf>
    <xf numFmtId="49" fontId="20" fillId="0" borderId="1" xfId="2" applyNumberFormat="1" applyFont="1" applyFill="1" applyBorder="1" applyAlignment="1">
      <alignment horizontal="center"/>
    </xf>
    <xf numFmtId="49" fontId="37" fillId="0" borderId="1" xfId="2" applyNumberFormat="1" applyFont="1" applyFill="1" applyBorder="1" applyAlignment="1">
      <alignment horizontal="center"/>
    </xf>
    <xf numFmtId="0" fontId="20" fillId="0" borderId="0" xfId="20" applyFont="1" applyFill="1" applyBorder="1" applyAlignment="1">
      <alignment horizontal="center" vertical="center"/>
    </xf>
    <xf numFmtId="0" fontId="21" fillId="6" borderId="3" xfId="20" applyFont="1" applyFill="1" applyBorder="1" applyAlignment="1">
      <alignment vertical="center"/>
    </xf>
    <xf numFmtId="0" fontId="20" fillId="6" borderId="3" xfId="20" applyFont="1" applyFill="1" applyBorder="1" applyAlignment="1">
      <alignment horizontal="center" vertical="center"/>
    </xf>
    <xf numFmtId="170" fontId="20" fillId="6" borderId="3" xfId="20" applyNumberFormat="1" applyFont="1" applyFill="1" applyBorder="1" applyAlignment="1">
      <alignment vertical="center"/>
    </xf>
    <xf numFmtId="164" fontId="20" fillId="6" borderId="3" xfId="20" applyNumberFormat="1" applyFont="1" applyFill="1" applyBorder="1" applyAlignment="1">
      <alignment vertical="center"/>
    </xf>
    <xf numFmtId="164" fontId="20" fillId="6" borderId="3" xfId="20" applyNumberFormat="1" applyFont="1" applyFill="1" applyBorder="1" applyAlignment="1">
      <alignment horizontal="right" vertical="center"/>
    </xf>
    <xf numFmtId="0" fontId="2" fillId="0" borderId="6" xfId="2" applyFont="1" applyFill="1" applyBorder="1"/>
    <xf numFmtId="0" fontId="48" fillId="5" borderId="0" xfId="2" applyFont="1" applyFill="1" applyAlignment="1">
      <alignment vertical="center"/>
    </xf>
    <xf numFmtId="165" fontId="21" fillId="0" borderId="0" xfId="1" applyNumberFormat="1" applyFont="1" applyFill="1" applyAlignment="1">
      <alignment vertical="center"/>
    </xf>
    <xf numFmtId="0" fontId="41" fillId="6" borderId="3" xfId="2" applyFont="1" applyFill="1" applyBorder="1" applyAlignment="1">
      <alignment horizontal="center" vertical="center"/>
    </xf>
    <xf numFmtId="0" fontId="20" fillId="6" borderId="3" xfId="2" applyFont="1" applyFill="1" applyBorder="1" applyAlignment="1">
      <alignment horizontal="center" vertical="center"/>
    </xf>
    <xf numFmtId="170" fontId="20" fillId="6" borderId="3" xfId="2" applyNumberFormat="1" applyFont="1" applyFill="1" applyBorder="1" applyAlignment="1">
      <alignment horizontal="right" vertical="center"/>
    </xf>
    <xf numFmtId="0" fontId="37" fillId="0" borderId="1" xfId="2" quotePrefix="1" applyFont="1" applyFill="1" applyBorder="1" applyAlignment="1">
      <alignment horizontal="center" vertical="center"/>
    </xf>
    <xf numFmtId="9" fontId="21" fillId="0" borderId="0" xfId="18" applyFont="1" applyFill="1" applyAlignment="1">
      <alignment vertical="center"/>
    </xf>
    <xf numFmtId="182" fontId="21" fillId="0" borderId="0" xfId="2" applyNumberFormat="1" applyFont="1" applyFill="1" applyAlignment="1">
      <alignment vertical="center"/>
    </xf>
    <xf numFmtId="43" fontId="21" fillId="0" borderId="0" xfId="2" applyNumberFormat="1" applyFont="1" applyFill="1" applyAlignment="1">
      <alignment vertical="center"/>
    </xf>
    <xf numFmtId="164" fontId="37" fillId="6" borderId="0" xfId="2" applyNumberFormat="1" applyFont="1" applyFill="1" applyBorder="1" applyAlignment="1">
      <alignment horizontal="right" vertical="center"/>
    </xf>
    <xf numFmtId="176" fontId="37" fillId="6" borderId="5" xfId="2" applyNumberFormat="1" applyFont="1" applyFill="1" applyBorder="1" applyAlignment="1">
      <alignment horizontal="right" vertical="center"/>
    </xf>
    <xf numFmtId="176" fontId="37" fillId="6" borderId="5" xfId="2" applyNumberFormat="1" applyFont="1" applyFill="1" applyBorder="1" applyAlignment="1">
      <alignment horizontal="right" vertical="center" wrapText="1"/>
    </xf>
    <xf numFmtId="170" fontId="37" fillId="6" borderId="5" xfId="2" applyNumberFormat="1" applyFont="1" applyFill="1" applyBorder="1" applyAlignment="1">
      <alignment horizontal="right" vertical="center" wrapText="1"/>
    </xf>
    <xf numFmtId="0" fontId="20" fillId="0" borderId="1" xfId="2" applyFont="1" applyFill="1" applyBorder="1" applyAlignment="1">
      <alignment horizontal="center" vertical="center"/>
    </xf>
    <xf numFmtId="0" fontId="2" fillId="0" borderId="7" xfId="2" applyFont="1" applyBorder="1" applyAlignment="1">
      <alignment vertical="center"/>
    </xf>
    <xf numFmtId="0" fontId="21" fillId="6" borderId="6" xfId="2" applyFont="1" applyFill="1" applyBorder="1" applyAlignment="1">
      <alignment horizontal="center" vertical="center" wrapText="1"/>
    </xf>
    <xf numFmtId="0" fontId="21" fillId="6" borderId="6" xfId="2" applyFont="1" applyFill="1" applyBorder="1" applyAlignment="1">
      <alignment horizontal="left" vertical="center" wrapText="1"/>
    </xf>
    <xf numFmtId="0" fontId="20" fillId="0" borderId="0" xfId="2" applyFont="1" applyBorder="1" applyAlignment="1">
      <alignment horizontal="center" vertical="center"/>
    </xf>
    <xf numFmtId="0" fontId="27" fillId="6" borderId="0" xfId="2" applyFont="1" applyFill="1" applyBorder="1" applyAlignment="1">
      <alignment horizontal="left" vertical="center" wrapText="1"/>
    </xf>
    <xf numFmtId="0" fontId="21" fillId="6" borderId="0" xfId="18" applyNumberFormat="1" applyFont="1" applyFill="1" applyBorder="1" applyAlignment="1" applyProtection="1">
      <alignment vertical="center" wrapText="1"/>
    </xf>
    <xf numFmtId="0" fontId="21" fillId="6" borderId="0" xfId="18" applyNumberFormat="1" applyFont="1" applyFill="1" applyBorder="1" applyAlignment="1">
      <alignment horizontal="left" vertical="center" wrapText="1"/>
    </xf>
    <xf numFmtId="0" fontId="27" fillId="6" borderId="0" xfId="18" applyNumberFormat="1" applyFont="1" applyFill="1" applyBorder="1" applyAlignment="1">
      <alignment vertical="center" wrapText="1"/>
    </xf>
    <xf numFmtId="0" fontId="27" fillId="6" borderId="0" xfId="18" applyNumberFormat="1" applyFont="1" applyFill="1" applyBorder="1" applyAlignment="1">
      <alignment horizontal="left" vertical="center" wrapText="1"/>
    </xf>
    <xf numFmtId="0" fontId="48" fillId="5" borderId="0" xfId="2" applyNumberFormat="1" applyFont="1" applyFill="1" applyAlignment="1">
      <alignment vertical="center"/>
    </xf>
    <xf numFmtId="0" fontId="48" fillId="5" borderId="0" xfId="2" applyFont="1" applyFill="1" applyAlignment="1">
      <alignment horizontal="center" vertical="center"/>
    </xf>
    <xf numFmtId="9" fontId="48" fillId="5" borderId="0" xfId="18" applyFont="1" applyFill="1" applyAlignment="1">
      <alignment vertical="center"/>
    </xf>
    <xf numFmtId="0" fontId="48" fillId="5" borderId="0" xfId="2" applyFont="1" applyFill="1" applyAlignment="1">
      <alignment horizontal="center" vertical="center" wrapText="1"/>
    </xf>
    <xf numFmtId="9" fontId="48" fillId="5" borderId="0" xfId="18" applyFont="1" applyFill="1" applyAlignment="1">
      <alignment vertical="center" wrapText="1"/>
    </xf>
    <xf numFmtId="0" fontId="48" fillId="5" borderId="0" xfId="2" applyFont="1" applyFill="1" applyAlignment="1">
      <alignment vertical="center" wrapText="1"/>
    </xf>
    <xf numFmtId="0" fontId="37" fillId="0" borderId="0" xfId="2" applyFont="1" applyFill="1" applyBorder="1" applyAlignment="1">
      <alignment horizontal="center" vertical="center"/>
    </xf>
    <xf numFmtId="0" fontId="20" fillId="0" borderId="0" xfId="2" applyFont="1" applyFill="1" applyBorder="1" applyAlignment="1">
      <alignment horizontal="center" vertical="center"/>
    </xf>
    <xf numFmtId="0" fontId="37" fillId="0" borderId="0" xfId="2" applyFont="1" applyFill="1" applyBorder="1" applyAlignment="1">
      <alignment horizontal="center" vertical="center" wrapText="1"/>
    </xf>
    <xf numFmtId="0" fontId="37" fillId="0" borderId="1" xfId="2" applyFont="1" applyFill="1" applyBorder="1" applyAlignment="1">
      <alignment horizontal="center" vertical="center" wrapText="1"/>
    </xf>
    <xf numFmtId="0" fontId="21" fillId="0" borderId="0" xfId="2" applyFont="1" applyFill="1" applyBorder="1" applyAlignment="1">
      <alignment wrapText="1"/>
    </xf>
    <xf numFmtId="0" fontId="21" fillId="0" borderId="0" xfId="2" applyFont="1" applyFill="1" applyBorder="1" applyAlignment="1">
      <alignment horizontal="left"/>
    </xf>
    <xf numFmtId="0" fontId="5" fillId="0" borderId="0" xfId="2" applyFont="1" applyFill="1" applyBorder="1" applyAlignment="1">
      <alignment horizontal="left"/>
    </xf>
    <xf numFmtId="0" fontId="30" fillId="5" borderId="0" xfId="0" applyFont="1" applyFill="1" applyBorder="1" applyAlignment="1">
      <alignment horizontal="center" vertical="center" wrapText="1"/>
    </xf>
    <xf numFmtId="0" fontId="33" fillId="0" borderId="0" xfId="0" applyFont="1" applyBorder="1" applyAlignment="1">
      <alignment horizontal="left" wrapText="1"/>
    </xf>
    <xf numFmtId="0" fontId="33" fillId="0" borderId="5" xfId="0" applyFont="1" applyBorder="1" applyAlignment="1">
      <alignment horizontal="center"/>
    </xf>
    <xf numFmtId="0" fontId="37" fillId="0" borderId="1" xfId="2" applyFont="1" applyFill="1" applyBorder="1" applyAlignment="1">
      <alignment horizontal="center" vertical="center"/>
    </xf>
    <xf numFmtId="0" fontId="20" fillId="0" borderId="2" xfId="2" applyFont="1" applyFill="1" applyBorder="1" applyAlignment="1">
      <alignment horizontal="center" vertical="center"/>
    </xf>
    <xf numFmtId="0" fontId="3" fillId="3" borderId="2" xfId="20" applyFont="1" applyFill="1" applyBorder="1" applyAlignment="1">
      <alignment horizontal="center"/>
    </xf>
    <xf numFmtId="0" fontId="34" fillId="5" borderId="0" xfId="2" applyFont="1" applyFill="1" applyAlignment="1">
      <alignment horizontal="left" vertical="center" wrapText="1"/>
    </xf>
    <xf numFmtId="17" fontId="34" fillId="5" borderId="0" xfId="2" applyNumberFormat="1" applyFont="1" applyFill="1" applyAlignment="1">
      <alignment horizontal="left" vertical="center" wrapText="1"/>
    </xf>
    <xf numFmtId="0" fontId="21" fillId="0" borderId="0" xfId="20" applyFont="1" applyFill="1"/>
    <xf numFmtId="0" fontId="3" fillId="3" borderId="3" xfId="20" applyFont="1" applyFill="1" applyBorder="1" applyAlignment="1">
      <alignment horizontal="center"/>
    </xf>
    <xf numFmtId="0" fontId="20" fillId="3" borderId="0" xfId="20" applyFont="1" applyFill="1" applyBorder="1" applyAlignment="1">
      <alignment horizontal="center" vertical="center" wrapText="1"/>
    </xf>
    <xf numFmtId="0" fontId="20" fillId="3" borderId="0" xfId="20" applyFont="1" applyFill="1" applyBorder="1" applyAlignment="1">
      <alignment horizontal="center" vertical="center"/>
    </xf>
    <xf numFmtId="175" fontId="3" fillId="3" borderId="3" xfId="20" applyNumberFormat="1" applyFont="1" applyFill="1" applyBorder="1" applyAlignment="1">
      <alignment horizontal="center" vertical="center" wrapText="1"/>
    </xf>
    <xf numFmtId="175" fontId="3" fillId="3" borderId="0" xfId="20" applyNumberFormat="1" applyFont="1" applyFill="1" applyAlignment="1">
      <alignment horizontal="center" vertical="center" wrapText="1"/>
    </xf>
    <xf numFmtId="0" fontId="3" fillId="3" borderId="3" xfId="20" applyFont="1" applyFill="1" applyBorder="1" applyAlignment="1">
      <alignment horizontal="center" vertical="center" wrapText="1"/>
    </xf>
    <xf numFmtId="0" fontId="3" fillId="3" borderId="0" xfId="20" applyFont="1" applyFill="1" applyBorder="1" applyAlignment="1">
      <alignment horizontal="center" vertical="center" wrapText="1"/>
    </xf>
    <xf numFmtId="175" fontId="3" fillId="0" borderId="3" xfId="20" applyNumberFormat="1" applyFont="1" applyFill="1" applyBorder="1" applyAlignment="1">
      <alignment horizontal="center" vertical="center" wrapText="1"/>
    </xf>
    <xf numFmtId="175" fontId="3" fillId="0" borderId="0" xfId="20" applyNumberFormat="1" applyFont="1" applyFill="1" applyBorder="1" applyAlignment="1">
      <alignment horizontal="center" vertical="center" wrapText="1"/>
    </xf>
    <xf numFmtId="0" fontId="20" fillId="3" borderId="1" xfId="20" applyFont="1" applyFill="1" applyBorder="1" applyAlignment="1">
      <alignment horizontal="center"/>
    </xf>
    <xf numFmtId="0" fontId="20" fillId="3" borderId="2" xfId="20" applyFont="1" applyFill="1" applyBorder="1" applyAlignment="1">
      <alignment horizontal="center"/>
    </xf>
    <xf numFmtId="0" fontId="21" fillId="0" borderId="0" xfId="20" applyFont="1" applyFill="1" applyBorder="1"/>
    <xf numFmtId="0" fontId="21" fillId="0" borderId="0" xfId="20" applyFont="1" applyFill="1" applyAlignment="1">
      <alignment vertical="center"/>
    </xf>
    <xf numFmtId="0" fontId="31" fillId="0" borderId="0" xfId="0" applyFont="1" applyFill="1" applyBorder="1" applyAlignment="1">
      <alignment horizontal="left" vertical="center"/>
    </xf>
    <xf numFmtId="0" fontId="33" fillId="0" borderId="6" xfId="0" applyFont="1" applyBorder="1" applyAlignment="1">
      <alignment horizontal="left" wrapText="1"/>
    </xf>
    <xf numFmtId="0" fontId="20" fillId="0" borderId="0" xfId="20" applyFont="1" applyBorder="1" applyAlignment="1">
      <alignment horizontal="center" vertical="center"/>
    </xf>
    <xf numFmtId="0" fontId="20" fillId="0" borderId="1" xfId="20" applyFont="1" applyBorder="1" applyAlignment="1">
      <alignment horizontal="center" vertical="center"/>
    </xf>
    <xf numFmtId="0" fontId="20" fillId="0" borderId="0" xfId="20" applyFont="1" applyFill="1" applyBorder="1" applyAlignment="1">
      <alignment horizontal="center" vertical="center" wrapText="1"/>
    </xf>
    <xf numFmtId="0" fontId="20" fillId="0" borderId="3" xfId="20" applyFont="1" applyFill="1" applyBorder="1" applyAlignment="1">
      <alignment horizontal="center" vertical="center" wrapText="1"/>
    </xf>
    <xf numFmtId="0" fontId="20" fillId="0" borderId="3" xfId="20" applyFont="1" applyFill="1" applyBorder="1" applyAlignment="1">
      <alignment horizontal="center" vertical="center"/>
    </xf>
    <xf numFmtId="0" fontId="20" fillId="0" borderId="0" xfId="20" applyFont="1" applyFill="1" applyBorder="1" applyAlignment="1">
      <alignment horizontal="center" vertical="center"/>
    </xf>
    <xf numFmtId="0" fontId="20" fillId="4" borderId="3" xfId="20" applyFont="1" applyFill="1" applyBorder="1" applyAlignment="1">
      <alignment horizontal="center" vertical="center" wrapText="1"/>
    </xf>
    <xf numFmtId="0" fontId="20" fillId="4" borderId="0" xfId="20" applyFont="1" applyFill="1" applyBorder="1" applyAlignment="1">
      <alignment horizontal="center" vertical="center" wrapText="1"/>
    </xf>
    <xf numFmtId="0" fontId="20" fillId="0" borderId="3" xfId="20" applyFont="1" applyBorder="1" applyAlignment="1">
      <alignment horizontal="center" vertical="center" wrapText="1"/>
    </xf>
    <xf numFmtId="0" fontId="20" fillId="0" borderId="0" xfId="20" applyFont="1" applyBorder="1" applyAlignment="1">
      <alignment horizontal="center" vertical="center" wrapText="1"/>
    </xf>
    <xf numFmtId="0" fontId="20" fillId="0" borderId="3" xfId="20" applyFont="1" applyBorder="1" applyAlignment="1">
      <alignment horizontal="center" vertical="center"/>
    </xf>
    <xf numFmtId="0" fontId="20" fillId="0" borderId="0" xfId="2" applyFont="1" applyFill="1" applyAlignment="1">
      <alignment horizontal="center" vertical="center"/>
    </xf>
    <xf numFmtId="0" fontId="20" fillId="0" borderId="1" xfId="2" applyFont="1" applyFill="1" applyBorder="1" applyAlignment="1">
      <alignment horizontal="center" vertical="center"/>
    </xf>
    <xf numFmtId="0" fontId="33" fillId="0" borderId="0" xfId="0" applyFont="1" applyBorder="1" applyAlignment="1">
      <alignment horizontal="center"/>
    </xf>
    <xf numFmtId="0" fontId="37" fillId="6" borderId="5" xfId="2" applyFont="1" applyFill="1" applyBorder="1" applyAlignment="1">
      <alignment horizontal="center" vertical="center"/>
    </xf>
    <xf numFmtId="0" fontId="37" fillId="6" borderId="0" xfId="2" applyFont="1" applyFill="1" applyBorder="1" applyAlignment="1">
      <alignment vertical="center"/>
    </xf>
    <xf numFmtId="0" fontId="20" fillId="6" borderId="0" xfId="2" applyFont="1" applyFill="1" applyBorder="1" applyAlignment="1">
      <alignment horizontal="left" vertical="center" wrapText="1"/>
    </xf>
    <xf numFmtId="0" fontId="20" fillId="0" borderId="0" xfId="2" applyFont="1" applyFill="1" applyBorder="1" applyAlignment="1">
      <alignment horizontal="center" vertical="center" wrapText="1"/>
    </xf>
    <xf numFmtId="0" fontId="20" fillId="0" borderId="1" xfId="2" applyFont="1" applyFill="1" applyBorder="1" applyAlignment="1">
      <alignment horizontal="center" vertical="center" wrapText="1"/>
    </xf>
    <xf numFmtId="0" fontId="9" fillId="0" borderId="0" xfId="2" applyFont="1" applyFill="1" applyAlignment="1">
      <alignment horizontal="center" vertical="center"/>
    </xf>
    <xf numFmtId="0" fontId="34" fillId="5" borderId="0" xfId="2" applyFont="1" applyFill="1" applyAlignment="1">
      <alignment horizontal="left" vertical="center"/>
    </xf>
    <xf numFmtId="0" fontId="21" fillId="0" borderId="0" xfId="2" applyFont="1" applyBorder="1" applyAlignment="1">
      <alignment horizontal="justify" vertical="center"/>
    </xf>
    <xf numFmtId="0" fontId="21" fillId="0" borderId="0" xfId="2" applyFont="1" applyBorder="1" applyAlignment="1">
      <alignment horizontal="left" vertical="center"/>
    </xf>
    <xf numFmtId="0" fontId="21" fillId="0" borderId="0" xfId="2" applyFont="1" applyAlignment="1">
      <alignment horizontal="justify" vertical="center"/>
    </xf>
    <xf numFmtId="0" fontId="7" fillId="0" borderId="0" xfId="2" applyFont="1" applyBorder="1" applyAlignment="1">
      <alignment horizontal="justify" vertical="center"/>
    </xf>
    <xf numFmtId="0" fontId="20" fillId="6" borderId="0" xfId="2" applyFont="1" applyFill="1" applyBorder="1" applyAlignment="1">
      <alignment horizontal="center" vertical="center" wrapText="1"/>
    </xf>
    <xf numFmtId="0" fontId="7" fillId="0" borderId="0" xfId="2" applyFont="1" applyAlignment="1">
      <alignment horizontal="justify" vertical="center"/>
    </xf>
    <xf numFmtId="0" fontId="7" fillId="0" borderId="0" xfId="2" applyFont="1" applyBorder="1" applyAlignment="1">
      <alignment horizontal="left" vertical="center"/>
    </xf>
    <xf numFmtId="0" fontId="2" fillId="0" borderId="0" xfId="2" applyFont="1" applyFill="1" applyBorder="1" applyAlignment="1">
      <alignment horizontal="justify" vertical="center" wrapText="1"/>
    </xf>
    <xf numFmtId="0" fontId="2" fillId="0" borderId="0" xfId="2" applyFont="1" applyFill="1" applyBorder="1" applyAlignment="1">
      <alignment horizontal="justify" vertical="center"/>
    </xf>
  </cellXfs>
  <cellStyles count="26">
    <cellStyle name="=C:\WINNT\SYSTEM32\COMMAND.COM" xfId="3"/>
    <cellStyle name="=C:\WINNT\SYSTEM32\COMMAND.COM 2" xfId="4"/>
    <cellStyle name="=C:\WINNT\SYSTEM32\COMMAND.COM 2 2" xfId="5"/>
    <cellStyle name="=C:\WINNT\SYSTEM32\COMMAND.COM 3" xfId="19"/>
    <cellStyle name="=C:\WINNT\SYSTEM32\COMMAND.COM 4" xfId="21"/>
    <cellStyle name="Euro" xfId="6"/>
    <cellStyle name="Millares" xfId="1" builtinId="3"/>
    <cellStyle name="Millares 2" xfId="7"/>
    <cellStyle name="Millares 2 2" xfId="8"/>
    <cellStyle name="Millares 2 2 2" xfId="22"/>
    <cellStyle name="Millares 2 2 3" xfId="23"/>
    <cellStyle name="Millares 2_Avance f y f CFE dlls" xfId="9"/>
    <cellStyle name="Millares 3" xfId="10"/>
    <cellStyle name="Normal" xfId="0" builtinId="0"/>
    <cellStyle name="Normal 14" xfId="24"/>
    <cellStyle name="Normal 2" xfId="2"/>
    <cellStyle name="Normal 2 2" xfId="11"/>
    <cellStyle name="Normal 2 2 2" xfId="12"/>
    <cellStyle name="Normal 2_Hoja1" xfId="13"/>
    <cellStyle name="Normal 26" xfId="25"/>
    <cellStyle name="Normal 3" xfId="14"/>
    <cellStyle name="Normal 4" xfId="20"/>
    <cellStyle name="Normal 5" xfId="15"/>
    <cellStyle name="Porcentaje" xfId="18" builtinId="5"/>
    <cellStyle name="Porcentual 2" xfId="16"/>
    <cellStyle name="Porcentual 2 2" xfId="17"/>
  </cellStyles>
  <dxfs count="8">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D4C19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0</xdr:colOff>
      <xdr:row>48</xdr:row>
      <xdr:rowOff>0</xdr:rowOff>
    </xdr:from>
    <xdr:to>
      <xdr:col>9</xdr:col>
      <xdr:colOff>0</xdr:colOff>
      <xdr:row>48</xdr:row>
      <xdr:rowOff>0</xdr:rowOff>
    </xdr:to>
    <xdr:sp macro="" textlink="">
      <xdr:nvSpPr>
        <xdr:cNvPr id="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1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1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1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1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1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1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2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2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2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2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2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2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3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3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3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3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3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3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4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4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4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4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4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4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5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2" name="Text Box 1"/>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0</xdr:colOff>
      <xdr:row>48</xdr:row>
      <xdr:rowOff>0</xdr:rowOff>
    </xdr:from>
    <xdr:to>
      <xdr:col>9</xdr:col>
      <xdr:colOff>0</xdr:colOff>
      <xdr:row>48</xdr:row>
      <xdr:rowOff>0</xdr:rowOff>
    </xdr:to>
    <xdr:sp macro="" textlink="">
      <xdr:nvSpPr>
        <xdr:cNvPr id="53" name="Text Box 2"/>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0</xdr:colOff>
      <xdr:row>48</xdr:row>
      <xdr:rowOff>0</xdr:rowOff>
    </xdr:from>
    <xdr:to>
      <xdr:col>9</xdr:col>
      <xdr:colOff>0</xdr:colOff>
      <xdr:row>48</xdr:row>
      <xdr:rowOff>0</xdr:rowOff>
    </xdr:to>
    <xdr:sp macro="" textlink="">
      <xdr:nvSpPr>
        <xdr:cNvPr id="54" name="Text Box 3"/>
        <xdr:cNvSpPr txBox="1">
          <a:spLocks noChangeArrowheads="1"/>
        </xdr:cNvSpPr>
      </xdr:nvSpPr>
      <xdr:spPr bwMode="auto">
        <a:xfrm>
          <a:off x="8620125" y="9648825"/>
          <a:ext cx="0"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5" name="Text Box 4"/>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10</xdr:col>
      <xdr:colOff>0</xdr:colOff>
      <xdr:row>50</xdr:row>
      <xdr:rowOff>0</xdr:rowOff>
    </xdr:from>
    <xdr:to>
      <xdr:col>10</xdr:col>
      <xdr:colOff>0</xdr:colOff>
      <xdr:row>50</xdr:row>
      <xdr:rowOff>0</xdr:rowOff>
    </xdr:to>
    <xdr:sp macro="" textlink="">
      <xdr:nvSpPr>
        <xdr:cNvPr id="56" name="Text Box 5"/>
        <xdr:cNvSpPr txBox="1">
          <a:spLocks noChangeArrowheads="1"/>
        </xdr:cNvSpPr>
      </xdr:nvSpPr>
      <xdr:spPr bwMode="auto">
        <a:xfrm>
          <a:off x="9534525" y="10067925"/>
          <a:ext cx="0" cy="0"/>
        </a:xfrm>
        <a:prstGeom prst="rect">
          <a:avLst/>
        </a:prstGeom>
        <a:noFill/>
        <a:ln w="9525">
          <a:noFill/>
          <a:miter lim="800000"/>
          <a:headEnd/>
          <a:tailEnd/>
        </a:ln>
      </xdr:spPr>
      <xdr:txBody>
        <a:bodyPr vertOverflow="clip" wrap="square" lIns="27432" tIns="22860" rIns="27432" bIns="22860" anchor="ctr" upright="1"/>
        <a:lstStyle/>
        <a:p>
          <a:pPr algn="ctr" rtl="0">
            <a:defRPr sz="1000"/>
          </a:pPr>
          <a:r>
            <a:rPr lang="es-MX" sz="1100" b="0" i="0" strike="noStrike">
              <a:solidFill>
                <a:srgbClr val="000000"/>
              </a:solidFill>
              <a:latin typeface="Arial"/>
              <a:cs typeface="Arial"/>
            </a:rPr>
            <a:t> </a:t>
          </a:r>
        </a:p>
        <a:p>
          <a:pPr algn="ctr" rtl="0">
            <a:defRPr sz="1000"/>
          </a:pPr>
          <a:r>
            <a:rPr lang="es-MX" sz="1100" b="0" i="0" strike="noStrike">
              <a:solidFill>
                <a:srgbClr val="000000"/>
              </a:solidFill>
              <a:latin typeface="Arial"/>
              <a:cs typeface="Arial"/>
            </a:rPr>
            <a:t> </a:t>
          </a:r>
        </a:p>
        <a:p>
          <a:pPr algn="ctr" rtl="0">
            <a:defRPr sz="1000"/>
          </a:pPr>
          <a:endParaRPr lang="es-MX" sz="1100" b="0" i="0" strike="noStrike">
            <a:solidFill>
              <a:srgbClr val="000000"/>
            </a:solidFill>
            <a:latin typeface="Arial"/>
            <a:cs typeface="Arial"/>
          </a:endParaRPr>
        </a:p>
        <a:p>
          <a:pPr algn="ctr" rtl="0">
            <a:defRPr sz="1000"/>
          </a:pPr>
          <a:endParaRPr lang="es-MX" sz="1100" b="0" i="0" strike="noStrike">
            <a:solidFill>
              <a:srgbClr val="000000"/>
            </a:solidFill>
            <a:latin typeface="Arial"/>
            <a:cs typeface="Arial"/>
          </a:endParaRPr>
        </a:p>
      </xdr:txBody>
    </xdr:sp>
    <xdr:clientData/>
  </xdr:twoCellAnchor>
  <xdr:twoCellAnchor>
    <xdr:from>
      <xdr:col>9</xdr:col>
      <xdr:colOff>497205</xdr:colOff>
      <xdr:row>50</xdr:row>
      <xdr:rowOff>0</xdr:rowOff>
    </xdr:from>
    <xdr:to>
      <xdr:col>9</xdr:col>
      <xdr:colOff>849576</xdr:colOff>
      <xdr:row>50</xdr:row>
      <xdr:rowOff>0</xdr:rowOff>
    </xdr:to>
    <xdr:sp macro="" textlink="">
      <xdr:nvSpPr>
        <xdr:cNvPr id="57" name="Text Box 6"/>
        <xdr:cNvSpPr txBox="1">
          <a:spLocks noChangeArrowheads="1"/>
        </xdr:cNvSpPr>
      </xdr:nvSpPr>
      <xdr:spPr bwMode="auto">
        <a:xfrm>
          <a:off x="9117330" y="10067925"/>
          <a:ext cx="352371"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8" name="Text Box 7"/>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8</xdr:col>
      <xdr:colOff>506730</xdr:colOff>
      <xdr:row>48</xdr:row>
      <xdr:rowOff>0</xdr:rowOff>
    </xdr:from>
    <xdr:to>
      <xdr:col>8</xdr:col>
      <xdr:colOff>846833</xdr:colOff>
      <xdr:row>48</xdr:row>
      <xdr:rowOff>0</xdr:rowOff>
    </xdr:to>
    <xdr:sp macro="" textlink="">
      <xdr:nvSpPr>
        <xdr:cNvPr id="59" name="Text Box 8"/>
        <xdr:cNvSpPr txBox="1">
          <a:spLocks noChangeArrowheads="1"/>
        </xdr:cNvSpPr>
      </xdr:nvSpPr>
      <xdr:spPr bwMode="auto">
        <a:xfrm>
          <a:off x="8212455" y="9648825"/>
          <a:ext cx="340103"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0" name="Text Box 9"/>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twoCellAnchor>
    <xdr:from>
      <xdr:col>7</xdr:col>
      <xdr:colOff>504825</xdr:colOff>
      <xdr:row>48</xdr:row>
      <xdr:rowOff>0</xdr:rowOff>
    </xdr:from>
    <xdr:to>
      <xdr:col>7</xdr:col>
      <xdr:colOff>765279</xdr:colOff>
      <xdr:row>48</xdr:row>
      <xdr:rowOff>0</xdr:rowOff>
    </xdr:to>
    <xdr:sp macro="" textlink="">
      <xdr:nvSpPr>
        <xdr:cNvPr id="61" name="Text Box 10"/>
        <xdr:cNvSpPr txBox="1">
          <a:spLocks noChangeArrowheads="1"/>
        </xdr:cNvSpPr>
      </xdr:nvSpPr>
      <xdr:spPr bwMode="auto">
        <a:xfrm>
          <a:off x="7296150" y="9648825"/>
          <a:ext cx="260454" cy="0"/>
        </a:xfrm>
        <a:prstGeom prst="rect">
          <a:avLst/>
        </a:prstGeom>
        <a:noFill/>
        <a:ln w="9525">
          <a:noFill/>
          <a:miter lim="800000"/>
          <a:headEnd/>
          <a:tailEnd/>
        </a:ln>
      </xdr:spPr>
      <xdr:txBody>
        <a:bodyPr vertOverflow="clip" wrap="square" lIns="27432" tIns="27432" rIns="27432" bIns="27432" anchor="ctr" upright="1"/>
        <a:lstStyle/>
        <a:p>
          <a:pPr algn="ctr" rtl="0">
            <a:defRPr sz="1000"/>
          </a:pPr>
          <a:r>
            <a:rPr lang="es-MX" sz="900" b="0" i="0" strike="noStrike">
              <a:solidFill>
                <a:srgbClr val="000000"/>
              </a:solidFill>
              <a:latin typeface="Arial Narrow"/>
            </a:rPr>
            <a:t>(c)</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Cfe%20Pidiregas%20Tomo%20IV%202001%20(1a.%20VER)%2001-1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32.9.130\subrecfin\Archivo%20MAM\Pidiregas\Valuaciones%20RM&#180;s\82%20RM%20HUINALA%202006%20en%20operaci&#243;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INA/PIDIREGAS%202019/642/FLUJOS%20CINTHYA/FNID%20JUNIO%20ejercido%20CINTHY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is%20documentos/Informaci&#243;n%202019/Informes%20Trimestrales/Enero-junio/Pidiregas/4.%20COMPROMISOS_2do_TRIM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WINDOWS\TEMP\Cfe%20Pidiregas%20Tomo%20IV%202001%20(1a.%20VER)%2001-1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WINDOWS\TEMP\Cfe%20Pidiregas%20Tomo%20IV%202001%20(1a.%20VER)%2001-1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SANTA%20MARIA%20BCO%2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aul_robles\PAQUETES%20900\Mod_EVA\Mod%20Bas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79%20RM%20CT%20FPR%20U3%20y%204%20CAP%20en%20200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72%20RM%20CT%20Pdte%20ALM%20U1y2%20en%20operaci&#243;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ADOLFO\CONFIG~1\Temp\notes29331C\Valuaciones%20RM&#180;s\92%20RM%20Salamanca%202006%20en%20op%20con%20pago%20acer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aul_robles\PAQUETES%20900\ADRIAN\TRABAJOS%20VARIOS\EVALUACION%20DE%20PROYECTOS\GUADALAJARA%20OTE%20BCO%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 val="Premisas IMSS"/>
      <sheetName val="Premisa macro"/>
      <sheetName val="Régimen financiero"/>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Hoja1"/>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HUINALA"/>
      <sheetName val="TRI"/>
      <sheetName val="Opciones"/>
      <sheetName val="Base de Datos"/>
      <sheetName val="82 RM HUINALA 2006 en operación"/>
    </sheetNames>
    <sheetDataSet>
      <sheetData sheetId="0">
        <row r="2">
          <cell r="I2" t="str">
            <v>RM Huinalá</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
      <sheetName val="FEBRERO"/>
      <sheetName val="MARZO"/>
      <sheetName val="ABRIL"/>
      <sheetName val="MAYO"/>
      <sheetName val="JUNIO"/>
      <sheetName val="JULIO"/>
      <sheetName val="AGOSTO"/>
      <sheetName val="SEPTIEMBRE"/>
      <sheetName val="OCTUBRE"/>
      <sheetName val="NOVIEMBRE"/>
      <sheetName val="DICIEMBRE"/>
      <sheetName val="ACUMULADO 2019"/>
      <sheetName val="Hoja1"/>
    </sheetNames>
    <sheetDataSet>
      <sheetData sheetId="0">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0</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86.56442346</v>
          </cell>
          <cell r="P75">
            <v>249.57499999999999</v>
          </cell>
          <cell r="R75">
            <v>86.56442346</v>
          </cell>
          <cell r="S75">
            <v>276.08763825007253</v>
          </cell>
        </row>
        <row r="76">
          <cell r="O76">
            <v>0</v>
          </cell>
          <cell r="P76">
            <v>9.9370983333333331</v>
          </cell>
          <cell r="R76">
            <v>0</v>
          </cell>
          <cell r="S76">
            <v>0.22416796</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15.13444518</v>
          </cell>
          <cell r="P81">
            <v>4.9879891666666669</v>
          </cell>
          <cell r="R81">
            <v>15.13444518</v>
          </cell>
          <cell r="S81">
            <v>4.4403997676476612</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39.017030900000002</v>
          </cell>
          <cell r="P86">
            <v>0</v>
          </cell>
          <cell r="R86">
            <v>38.598731879999995</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0.27773700299346077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6.3707664002520756</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20.666922689999996</v>
          </cell>
          <cell r="P116">
            <v>0</v>
          </cell>
          <cell r="R116">
            <v>20.666922689999996</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2.0553710041234625</v>
          </cell>
        </row>
        <row r="129">
          <cell r="O129">
            <v>39.273470510000003</v>
          </cell>
          <cell r="P129">
            <v>8.6101549166666658</v>
          </cell>
          <cell r="R129">
            <v>39.273470510000003</v>
          </cell>
          <cell r="S129">
            <v>0</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0.51902938632831064</v>
          </cell>
        </row>
        <row r="133">
          <cell r="O133">
            <v>0</v>
          </cell>
          <cell r="P133">
            <v>0.5338040833333334</v>
          </cell>
          <cell r="R133">
            <v>0</v>
          </cell>
          <cell r="S133">
            <v>0.44417671177710188</v>
          </cell>
        </row>
        <row r="134">
          <cell r="O134">
            <v>0</v>
          </cell>
          <cell r="P134">
            <v>0</v>
          </cell>
          <cell r="R134">
            <v>0</v>
          </cell>
          <cell r="S134">
            <v>0</v>
          </cell>
        </row>
        <row r="135">
          <cell r="O135">
            <v>0</v>
          </cell>
          <cell r="P135">
            <v>0</v>
          </cell>
          <cell r="R135">
            <v>0</v>
          </cell>
          <cell r="S135">
            <v>0</v>
          </cell>
        </row>
        <row r="136">
          <cell r="O136">
            <v>0</v>
          </cell>
          <cell r="P136">
            <v>0</v>
          </cell>
          <cell r="R136">
            <v>0</v>
          </cell>
          <cell r="S136">
            <v>2.559337143759095</v>
          </cell>
        </row>
        <row r="137">
          <cell r="O137">
            <v>0</v>
          </cell>
          <cell r="P137">
            <v>0</v>
          </cell>
          <cell r="R137">
            <v>0</v>
          </cell>
          <cell r="S137">
            <v>0</v>
          </cell>
        </row>
        <row r="138">
          <cell r="O138">
            <v>0.91363448000000003</v>
          </cell>
          <cell r="P138">
            <v>14.99728</v>
          </cell>
          <cell r="R138">
            <v>0.91363448000000003</v>
          </cell>
          <cell r="S138">
            <v>0.26289769000000002</v>
          </cell>
        </row>
        <row r="139">
          <cell r="O139">
            <v>0</v>
          </cell>
          <cell r="P139">
            <v>41.339589583333336</v>
          </cell>
          <cell r="R139">
            <v>0</v>
          </cell>
          <cell r="S139">
            <v>0</v>
          </cell>
        </row>
        <row r="140">
          <cell r="O140">
            <v>0.65698166000000002</v>
          </cell>
          <cell r="P140">
            <v>3.2062665833333335</v>
          </cell>
          <cell r="R140">
            <v>0.65698166000000002</v>
          </cell>
          <cell r="S140">
            <v>3.0546680980651035</v>
          </cell>
        </row>
        <row r="141">
          <cell r="O141">
            <v>0</v>
          </cell>
          <cell r="P141">
            <v>0</v>
          </cell>
          <cell r="R141">
            <v>0</v>
          </cell>
          <cell r="S141">
            <v>0</v>
          </cell>
        </row>
        <row r="142">
          <cell r="O142">
            <v>0</v>
          </cell>
          <cell r="P142">
            <v>4.5434157500000003</v>
          </cell>
          <cell r="R142">
            <v>0</v>
          </cell>
          <cell r="S142">
            <v>4.3285946808347653</v>
          </cell>
        </row>
        <row r="143">
          <cell r="O143">
            <v>2.0648527900000002</v>
          </cell>
          <cell r="P143">
            <v>0.36386025</v>
          </cell>
          <cell r="R143">
            <v>2.0648527900000002</v>
          </cell>
          <cell r="S143">
            <v>0.32266686073981332</v>
          </cell>
        </row>
        <row r="144">
          <cell r="O144">
            <v>0</v>
          </cell>
          <cell r="P144">
            <v>0.92979083333333334</v>
          </cell>
          <cell r="R144">
            <v>0</v>
          </cell>
          <cell r="S144">
            <v>0.8085284979627374</v>
          </cell>
        </row>
        <row r="145">
          <cell r="O145">
            <v>3.9617858099999994</v>
          </cell>
          <cell r="P145">
            <v>0</v>
          </cell>
          <cell r="R145">
            <v>3.9193117600000003</v>
          </cell>
          <cell r="S145">
            <v>0</v>
          </cell>
        </row>
        <row r="146">
          <cell r="O146">
            <v>63.781613180000008</v>
          </cell>
          <cell r="P146">
            <v>0</v>
          </cell>
          <cell r="R146">
            <v>63.306821320000019</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2.4667772856855645</v>
          </cell>
        </row>
        <row r="154">
          <cell r="O154">
            <v>0</v>
          </cell>
          <cell r="P154">
            <v>0</v>
          </cell>
          <cell r="R154">
            <v>0</v>
          </cell>
          <cell r="S154">
            <v>0</v>
          </cell>
        </row>
        <row r="155">
          <cell r="O155">
            <v>0</v>
          </cell>
          <cell r="P155">
            <v>4.5709745000000002</v>
          </cell>
          <cell r="R155">
            <v>0</v>
          </cell>
          <cell r="S155">
            <v>4.2034070019546279</v>
          </cell>
        </row>
        <row r="156">
          <cell r="O156">
            <v>0</v>
          </cell>
          <cell r="P156">
            <v>50.25</v>
          </cell>
          <cell r="R156">
            <v>0</v>
          </cell>
          <cell r="S156">
            <v>1.1173795200000001E-2</v>
          </cell>
        </row>
        <row r="157">
          <cell r="O157">
            <v>0</v>
          </cell>
          <cell r="P157">
            <v>0</v>
          </cell>
          <cell r="R157">
            <v>0</v>
          </cell>
          <cell r="S157">
            <v>0</v>
          </cell>
        </row>
        <row r="158">
          <cell r="O158">
            <v>0</v>
          </cell>
          <cell r="P158">
            <v>1.2789026666666667</v>
          </cell>
          <cell r="R158">
            <v>0</v>
          </cell>
          <cell r="S158">
            <v>1.0618506356839266</v>
          </cell>
        </row>
        <row r="159">
          <cell r="O159">
            <v>0</v>
          </cell>
          <cell r="P159">
            <v>167.5</v>
          </cell>
          <cell r="R159">
            <v>0</v>
          </cell>
          <cell r="S159">
            <v>0.29871599999999998</v>
          </cell>
        </row>
        <row r="160">
          <cell r="O160">
            <v>0</v>
          </cell>
          <cell r="P160">
            <v>0.6887449166666666</v>
          </cell>
          <cell r="R160">
            <v>0</v>
          </cell>
          <cell r="S160">
            <v>0.53736309818838757</v>
          </cell>
        </row>
        <row r="161">
          <cell r="O161">
            <v>0</v>
          </cell>
          <cell r="P161">
            <v>0.12650941666666668</v>
          </cell>
          <cell r="R161">
            <v>0</v>
          </cell>
          <cell r="S161">
            <v>5.1703044041909722E-2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0.79921173000000012</v>
          </cell>
          <cell r="P165">
            <v>4.1218265833333332</v>
          </cell>
          <cell r="R165">
            <v>0.79921173000000012</v>
          </cell>
          <cell r="S165">
            <v>3.7903765748060425</v>
          </cell>
        </row>
        <row r="166">
          <cell r="O166">
            <v>37.306554779999999</v>
          </cell>
          <cell r="P166">
            <v>3.3473568333333334</v>
          </cell>
          <cell r="R166">
            <v>37.306554779999999</v>
          </cell>
          <cell r="S166">
            <v>6.6114387903932519</v>
          </cell>
        </row>
        <row r="167">
          <cell r="O167">
            <v>0</v>
          </cell>
          <cell r="P167">
            <v>0.58315291666666658</v>
          </cell>
          <cell r="R167">
            <v>0</v>
          </cell>
          <cell r="S167">
            <v>0.52883951646212612</v>
          </cell>
        </row>
        <row r="168">
          <cell r="O168">
            <v>0</v>
          </cell>
          <cell r="P168">
            <v>1.4045126666666667</v>
          </cell>
          <cell r="R168">
            <v>0</v>
          </cell>
          <cell r="S168">
            <v>1.2543645818736318</v>
          </cell>
        </row>
        <row r="169">
          <cell r="O169">
            <v>0</v>
          </cell>
          <cell r="P169">
            <v>0.26582583333333332</v>
          </cell>
          <cell r="R169">
            <v>0</v>
          </cell>
          <cell r="S169">
            <v>0.24263301177535329</v>
          </cell>
        </row>
        <row r="170">
          <cell r="O170">
            <v>25.228890679999999</v>
          </cell>
          <cell r="P170">
            <v>1.1733106666666668</v>
          </cell>
          <cell r="R170">
            <v>25.223510309999998</v>
          </cell>
          <cell r="S170">
            <v>1.0387449582774786</v>
          </cell>
        </row>
        <row r="171">
          <cell r="O171">
            <v>0</v>
          </cell>
          <cell r="P171">
            <v>0.58944925000000004</v>
          </cell>
          <cell r="R171">
            <v>0</v>
          </cell>
          <cell r="S171">
            <v>0.49534862310524519</v>
          </cell>
        </row>
        <row r="172">
          <cell r="O172">
            <v>0</v>
          </cell>
          <cell r="P172">
            <v>0.64891675000000004</v>
          </cell>
          <cell r="R172">
            <v>0</v>
          </cell>
          <cell r="S172">
            <v>0.54152308098392132</v>
          </cell>
        </row>
        <row r="173">
          <cell r="O173">
            <v>18.280052010000002</v>
          </cell>
          <cell r="P173">
            <v>1.8839395000000001</v>
          </cell>
          <cell r="R173">
            <v>18.105657449999999</v>
          </cell>
          <cell r="S173">
            <v>1.5274770297047338</v>
          </cell>
        </row>
        <row r="174">
          <cell r="O174">
            <v>0</v>
          </cell>
          <cell r="P174">
            <v>0.23411641666666666</v>
          </cell>
          <cell r="R174">
            <v>0</v>
          </cell>
          <cell r="S174">
            <v>0.21202162773461805</v>
          </cell>
        </row>
        <row r="175">
          <cell r="O175">
            <v>0</v>
          </cell>
          <cell r="P175">
            <v>1.2208438333333334</v>
          </cell>
          <cell r="R175">
            <v>0</v>
          </cell>
          <cell r="S175">
            <v>1.0993211215138647</v>
          </cell>
        </row>
        <row r="176">
          <cell r="O176">
            <v>0</v>
          </cell>
          <cell r="P176">
            <v>0.85059850000000004</v>
          </cell>
          <cell r="R176">
            <v>0</v>
          </cell>
          <cell r="S176">
            <v>0.7821992160159047</v>
          </cell>
        </row>
        <row r="177">
          <cell r="O177">
            <v>0</v>
          </cell>
          <cell r="P177">
            <v>2.1046040000000001</v>
          </cell>
          <cell r="R177">
            <v>0</v>
          </cell>
          <cell r="S177">
            <v>1.8165363804785795</v>
          </cell>
        </row>
        <row r="178">
          <cell r="O178">
            <v>30.548783649999997</v>
          </cell>
          <cell r="P178">
            <v>2.3498692499999998</v>
          </cell>
          <cell r="R178">
            <v>30.221272149999997</v>
          </cell>
          <cell r="S178">
            <v>2.015095755855155</v>
          </cell>
        </row>
        <row r="179">
          <cell r="O179">
            <v>19.578094670000002</v>
          </cell>
          <cell r="P179">
            <v>3.0483174166666664</v>
          </cell>
          <cell r="R179">
            <v>19.578094670000002</v>
          </cell>
          <cell r="S179">
            <v>2.5445166567446758</v>
          </cell>
        </row>
        <row r="180">
          <cell r="O180">
            <v>0</v>
          </cell>
          <cell r="P180">
            <v>1.4978821666666668</v>
          </cell>
          <cell r="R180">
            <v>0</v>
          </cell>
          <cell r="S180">
            <v>1.242515804164217</v>
          </cell>
        </row>
        <row r="181">
          <cell r="O181">
            <v>52.8029078</v>
          </cell>
          <cell r="P181">
            <v>4.4717876666666667</v>
          </cell>
          <cell r="R181">
            <v>52.8029078</v>
          </cell>
          <cell r="S181">
            <v>4.0069092581851429</v>
          </cell>
        </row>
        <row r="182">
          <cell r="O182">
            <v>10.074671589999999</v>
          </cell>
          <cell r="P182">
            <v>12.273505583333334</v>
          </cell>
          <cell r="R182">
            <v>10.074671589999999</v>
          </cell>
          <cell r="S182">
            <v>1.1774917859859999</v>
          </cell>
        </row>
        <row r="183">
          <cell r="O183">
            <v>0</v>
          </cell>
          <cell r="P183">
            <v>4.1831785000000004</v>
          </cell>
          <cell r="R183">
            <v>0</v>
          </cell>
          <cell r="S183">
            <v>3.8454454796393409</v>
          </cell>
        </row>
        <row r="184">
          <cell r="O184">
            <v>14.806787529999999</v>
          </cell>
          <cell r="P184">
            <v>2.5466298333333337</v>
          </cell>
          <cell r="R184">
            <v>14.729275320000001</v>
          </cell>
          <cell r="S184">
            <v>2.3418459705672432</v>
          </cell>
        </row>
        <row r="185">
          <cell r="O185">
            <v>0</v>
          </cell>
          <cell r="P185">
            <v>0.77507775000000001</v>
          </cell>
          <cell r="R185">
            <v>0</v>
          </cell>
          <cell r="S185">
            <v>0.7127516220705673</v>
          </cell>
        </row>
        <row r="186">
          <cell r="O186">
            <v>4.5419223499999992</v>
          </cell>
          <cell r="P186">
            <v>208.74528541666666</v>
          </cell>
          <cell r="R186">
            <v>4.5419223499999992</v>
          </cell>
          <cell r="S186">
            <v>2.037691735083031</v>
          </cell>
        </row>
        <row r="187">
          <cell r="O187">
            <v>0</v>
          </cell>
          <cell r="P187">
            <v>11.254974916666667</v>
          </cell>
          <cell r="R187">
            <v>0</v>
          </cell>
          <cell r="S187">
            <v>10.19684665004899</v>
          </cell>
        </row>
        <row r="188">
          <cell r="O188">
            <v>10.07201193</v>
          </cell>
          <cell r="P188">
            <v>1.7217039999999999</v>
          </cell>
          <cell r="R188">
            <v>10.07201193</v>
          </cell>
          <cell r="S188">
            <v>1.4633362575553321</v>
          </cell>
        </row>
        <row r="189">
          <cell r="O189">
            <v>13.517291369999997</v>
          </cell>
          <cell r="P189">
            <v>0.34008191666666671</v>
          </cell>
          <cell r="R189">
            <v>13.517291369999997</v>
          </cell>
          <cell r="S189">
            <v>2.1761281091929519</v>
          </cell>
        </row>
        <row r="190">
          <cell r="O190">
            <v>2.3532900000000001E-3</v>
          </cell>
          <cell r="P190">
            <v>1.7297959166666668</v>
          </cell>
          <cell r="R190">
            <v>2.3532900000000001E-3</v>
          </cell>
          <cell r="S190">
            <v>1.4849957074147933</v>
          </cell>
        </row>
        <row r="191">
          <cell r="O191">
            <v>18.223934330000002</v>
          </cell>
          <cell r="P191">
            <v>354.27336574999998</v>
          </cell>
          <cell r="R191">
            <v>18.223934330000002</v>
          </cell>
          <cell r="S191">
            <v>1.2144690745109665</v>
          </cell>
        </row>
        <row r="192">
          <cell r="O192">
            <v>16.06749623</v>
          </cell>
          <cell r="P192">
            <v>1.5067747499999999</v>
          </cell>
          <cell r="R192">
            <v>16.06749623</v>
          </cell>
          <cell r="S192">
            <v>1.3617404800736326</v>
          </cell>
        </row>
        <row r="193">
          <cell r="O193">
            <v>0</v>
          </cell>
          <cell r="P193">
            <v>0</v>
          </cell>
          <cell r="R193">
            <v>0</v>
          </cell>
          <cell r="S193">
            <v>0</v>
          </cell>
        </row>
        <row r="194">
          <cell r="O194">
            <v>0</v>
          </cell>
          <cell r="P194">
            <v>0</v>
          </cell>
          <cell r="R194">
            <v>0</v>
          </cell>
          <cell r="S194">
            <v>0</v>
          </cell>
        </row>
        <row r="195">
          <cell r="O195">
            <v>19.686976489999999</v>
          </cell>
          <cell r="P195">
            <v>5.6093471666666668</v>
          </cell>
          <cell r="R195">
            <v>19.686976489999999</v>
          </cell>
          <cell r="S195">
            <v>0</v>
          </cell>
        </row>
        <row r="196">
          <cell r="O196">
            <v>0</v>
          </cell>
          <cell r="P196">
            <v>6.3596416666666669E-2</v>
          </cell>
          <cell r="R196">
            <v>0</v>
          </cell>
          <cell r="S196">
            <v>5.848218437502091E-2</v>
          </cell>
        </row>
        <row r="197">
          <cell r="O197">
            <v>2.2903802100000004</v>
          </cell>
          <cell r="P197">
            <v>92.125</v>
          </cell>
          <cell r="R197">
            <v>2.2903802100000004</v>
          </cell>
          <cell r="S197">
            <v>7.6713844662E-2</v>
          </cell>
        </row>
        <row r="198">
          <cell r="O198">
            <v>0</v>
          </cell>
          <cell r="P198">
            <v>7.811191666666667E-2</v>
          </cell>
          <cell r="R198">
            <v>0</v>
          </cell>
          <cell r="S198">
            <v>6.5375129708934984E-2</v>
          </cell>
        </row>
        <row r="199">
          <cell r="O199">
            <v>0.74306693999999995</v>
          </cell>
          <cell r="P199">
            <v>3.057375E-2</v>
          </cell>
          <cell r="R199">
            <v>0.74306693999999995</v>
          </cell>
          <cell r="S199">
            <v>2.5183687141466054E-2</v>
          </cell>
        </row>
        <row r="200">
          <cell r="O200">
            <v>0</v>
          </cell>
          <cell r="P200">
            <v>17.048757999999999</v>
          </cell>
          <cell r="R200">
            <v>0</v>
          </cell>
          <cell r="S200">
            <v>1.134E-3</v>
          </cell>
        </row>
        <row r="201">
          <cell r="O201">
            <v>0</v>
          </cell>
          <cell r="P201">
            <v>25.528447166666666</v>
          </cell>
          <cell r="R201">
            <v>0</v>
          </cell>
          <cell r="S201">
            <v>0.78016358587200008</v>
          </cell>
        </row>
        <row r="202">
          <cell r="O202">
            <v>0</v>
          </cell>
          <cell r="P202">
            <v>0.19521791666666666</v>
          </cell>
          <cell r="R202">
            <v>0</v>
          </cell>
          <cell r="S202">
            <v>0.15785019215518301</v>
          </cell>
        </row>
        <row r="203">
          <cell r="O203">
            <v>0</v>
          </cell>
          <cell r="P203">
            <v>13.176548333333335</v>
          </cell>
          <cell r="R203">
            <v>0</v>
          </cell>
          <cell r="S203">
            <v>1.7159200000000001E-3</v>
          </cell>
        </row>
        <row r="204">
          <cell r="O204">
            <v>0</v>
          </cell>
          <cell r="P204">
            <v>1.66529675</v>
          </cell>
          <cell r="R204">
            <v>0</v>
          </cell>
          <cell r="S204">
            <v>1.4737858637962564</v>
          </cell>
        </row>
        <row r="205">
          <cell r="O205">
            <v>0</v>
          </cell>
          <cell r="P205">
            <v>0.68347708333333335</v>
          </cell>
          <cell r="R205">
            <v>0</v>
          </cell>
          <cell r="S205">
            <v>0.56261474098509578</v>
          </cell>
        </row>
        <row r="206">
          <cell r="O206">
            <v>0</v>
          </cell>
          <cell r="P206">
            <v>1.0695997500000001</v>
          </cell>
          <cell r="R206">
            <v>0</v>
          </cell>
          <cell r="S206">
            <v>0</v>
          </cell>
        </row>
        <row r="207">
          <cell r="O207">
            <v>0</v>
          </cell>
          <cell r="P207">
            <v>0</v>
          </cell>
          <cell r="R207">
            <v>0</v>
          </cell>
          <cell r="S207">
            <v>0.93933664399999994</v>
          </cell>
        </row>
        <row r="208">
          <cell r="O208">
            <v>0</v>
          </cell>
          <cell r="P208">
            <v>15.042752916666666</v>
          </cell>
          <cell r="R208">
            <v>0</v>
          </cell>
          <cell r="S208">
            <v>1.63914244378</v>
          </cell>
        </row>
        <row r="209">
          <cell r="O209">
            <v>0</v>
          </cell>
          <cell r="P209">
            <v>9.6796583333333325E-2</v>
          </cell>
          <cell r="R209">
            <v>0</v>
          </cell>
          <cell r="S209">
            <v>7.5521300285935553E-2</v>
          </cell>
        </row>
        <row r="210">
          <cell r="O210">
            <v>0</v>
          </cell>
          <cell r="P210">
            <v>192.00356491666665</v>
          </cell>
          <cell r="R210">
            <v>0</v>
          </cell>
          <cell r="S210">
            <v>1.6156473187479596</v>
          </cell>
        </row>
        <row r="211">
          <cell r="O211">
            <v>32.729669890000004</v>
          </cell>
          <cell r="P211">
            <v>0.80808199999999997</v>
          </cell>
          <cell r="R211">
            <v>32.729669890000004</v>
          </cell>
          <cell r="S211">
            <v>0.73739266837543183</v>
          </cell>
        </row>
        <row r="212">
          <cell r="O212">
            <v>6.7698878999999996</v>
          </cell>
          <cell r="P212">
            <v>1.7502577500000001</v>
          </cell>
          <cell r="R212">
            <v>6.7698878999999996</v>
          </cell>
          <cell r="S212">
            <v>1.5140350210743749</v>
          </cell>
        </row>
        <row r="213">
          <cell r="O213">
            <v>0</v>
          </cell>
          <cell r="P213">
            <v>298.15154941666668</v>
          </cell>
          <cell r="R213">
            <v>0</v>
          </cell>
          <cell r="S213">
            <v>1.3740325306208543</v>
          </cell>
        </row>
        <row r="214">
          <cell r="O214">
            <v>0</v>
          </cell>
          <cell r="P214">
            <v>1.4727319999999999</v>
          </cell>
          <cell r="R214">
            <v>0</v>
          </cell>
          <cell r="S214">
            <v>1.3290861083443994</v>
          </cell>
        </row>
        <row r="215">
          <cell r="O215">
            <v>0</v>
          </cell>
          <cell r="P215">
            <v>3.3677332500000001</v>
          </cell>
          <cell r="R215">
            <v>0</v>
          </cell>
          <cell r="S215">
            <v>3.0009251149861433</v>
          </cell>
        </row>
        <row r="216">
          <cell r="O216">
            <v>16.566716419999999</v>
          </cell>
          <cell r="P216">
            <v>0.65264866666666665</v>
          </cell>
          <cell r="R216">
            <v>16.566716419999999</v>
          </cell>
          <cell r="S216">
            <v>0</v>
          </cell>
        </row>
        <row r="217">
          <cell r="O217">
            <v>0</v>
          </cell>
          <cell r="P217">
            <v>3.2328421666666665</v>
          </cell>
          <cell r="R217">
            <v>0</v>
          </cell>
          <cell r="S217">
            <v>2.8962362322532207</v>
          </cell>
        </row>
        <row r="218">
          <cell r="O218">
            <v>7.8222275999999997</v>
          </cell>
          <cell r="P218">
            <v>0.7538906666666666</v>
          </cell>
          <cell r="R218">
            <v>7.8222275999999997</v>
          </cell>
          <cell r="S218">
            <v>0.68237118229246818</v>
          </cell>
        </row>
        <row r="219">
          <cell r="O219">
            <v>0</v>
          </cell>
          <cell r="P219">
            <v>1.4011023333333332</v>
          </cell>
          <cell r="R219">
            <v>0</v>
          </cell>
          <cell r="S219">
            <v>1.2884356245121793</v>
          </cell>
        </row>
        <row r="220">
          <cell r="O220">
            <v>0</v>
          </cell>
          <cell r="P220">
            <v>1.5131765833333333</v>
          </cell>
          <cell r="R220">
            <v>0</v>
          </cell>
          <cell r="S220">
            <v>1.3816376868725879</v>
          </cell>
        </row>
        <row r="221">
          <cell r="O221">
            <v>5.7634080900000004</v>
          </cell>
          <cell r="P221">
            <v>3.35</v>
          </cell>
          <cell r="R221">
            <v>5.7634080900000004</v>
          </cell>
          <cell r="S221">
            <v>1.2333506971650101</v>
          </cell>
        </row>
        <row r="222">
          <cell r="O222">
            <v>0</v>
          </cell>
          <cell r="P222">
            <v>0.96459733333333342</v>
          </cell>
          <cell r="R222">
            <v>0</v>
          </cell>
          <cell r="S222">
            <v>0.88277533925214546</v>
          </cell>
        </row>
        <row r="223">
          <cell r="O223">
            <v>184.12798565</v>
          </cell>
          <cell r="P223">
            <v>207.7</v>
          </cell>
          <cell r="R223">
            <v>184.12798265000001</v>
          </cell>
          <cell r="S223">
            <v>4.2894080000000001E-2</v>
          </cell>
        </row>
        <row r="224">
          <cell r="O224">
            <v>0</v>
          </cell>
          <cell r="P224">
            <v>1.2151555833333332</v>
          </cell>
          <cell r="R224">
            <v>0</v>
          </cell>
          <cell r="S224">
            <v>1.0217534565683812</v>
          </cell>
        </row>
        <row r="225">
          <cell r="O225">
            <v>0</v>
          </cell>
          <cell r="P225">
            <v>167.5</v>
          </cell>
          <cell r="R225">
            <v>0</v>
          </cell>
          <cell r="S225">
            <v>0</v>
          </cell>
        </row>
        <row r="226">
          <cell r="O226">
            <v>0</v>
          </cell>
          <cell r="P226">
            <v>2.1404808333333336</v>
          </cell>
          <cell r="R226">
            <v>0</v>
          </cell>
          <cell r="S226">
            <v>0</v>
          </cell>
        </row>
        <row r="227">
          <cell r="O227">
            <v>19.276477199999999</v>
          </cell>
          <cell r="P227">
            <v>0.5712788333333334</v>
          </cell>
          <cell r="R227">
            <v>19.276477199999999</v>
          </cell>
          <cell r="S227">
            <v>0.51958113856139931</v>
          </cell>
        </row>
        <row r="228">
          <cell r="O228">
            <v>0</v>
          </cell>
          <cell r="P228">
            <v>5.6979731666666673</v>
          </cell>
          <cell r="R228">
            <v>0</v>
          </cell>
          <cell r="S228">
            <v>0</v>
          </cell>
        </row>
        <row r="229">
          <cell r="O229">
            <v>2.3326902899999995</v>
          </cell>
          <cell r="P229">
            <v>0.15710833333333335</v>
          </cell>
          <cell r="R229">
            <v>2.3326902899999995</v>
          </cell>
          <cell r="S229">
            <v>0.12257687969486464</v>
          </cell>
        </row>
        <row r="230">
          <cell r="O230">
            <v>7.2527682999999996</v>
          </cell>
          <cell r="P230">
            <v>3.35</v>
          </cell>
          <cell r="R230">
            <v>7.2527682999999996</v>
          </cell>
          <cell r="S230">
            <v>2.0580384016709297</v>
          </cell>
        </row>
        <row r="231">
          <cell r="O231">
            <v>30.654657379999996</v>
          </cell>
          <cell r="P231">
            <v>5.0250000000000004</v>
          </cell>
          <cell r="R231">
            <v>30.654657379999996</v>
          </cell>
          <cell r="S231">
            <v>5.8524746440572866</v>
          </cell>
        </row>
        <row r="232">
          <cell r="O232">
            <v>56.902429470000008</v>
          </cell>
          <cell r="P232">
            <v>0</v>
          </cell>
          <cell r="R232">
            <v>56.902429470000008</v>
          </cell>
          <cell r="S232">
            <v>0</v>
          </cell>
        </row>
        <row r="233">
          <cell r="O233">
            <v>0</v>
          </cell>
          <cell r="P233">
            <v>0</v>
          </cell>
          <cell r="R233">
            <v>0</v>
          </cell>
          <cell r="S233">
            <v>0</v>
          </cell>
        </row>
        <row r="234">
          <cell r="O234">
            <v>0.49587524999999999</v>
          </cell>
          <cell r="P234">
            <v>3.35</v>
          </cell>
          <cell r="R234">
            <v>0.49587524999999999</v>
          </cell>
          <cell r="S234">
            <v>1.9794408415353946</v>
          </cell>
        </row>
        <row r="235">
          <cell r="O235">
            <v>0</v>
          </cell>
          <cell r="P235">
            <v>1.3213773333333332</v>
          </cell>
          <cell r="R235">
            <v>0</v>
          </cell>
          <cell r="S235">
            <v>0</v>
          </cell>
        </row>
        <row r="236">
          <cell r="O236">
            <v>0</v>
          </cell>
          <cell r="P236">
            <v>89.101862833333328</v>
          </cell>
          <cell r="R236">
            <v>0</v>
          </cell>
          <cell r="S236">
            <v>0</v>
          </cell>
        </row>
        <row r="237">
          <cell r="O237">
            <v>0</v>
          </cell>
          <cell r="P237">
            <v>0.43638108333333331</v>
          </cell>
          <cell r="R237">
            <v>0</v>
          </cell>
          <cell r="S237">
            <v>0</v>
          </cell>
        </row>
        <row r="238">
          <cell r="O238">
            <v>0</v>
          </cell>
          <cell r="P238">
            <v>18.70796441666667</v>
          </cell>
          <cell r="R238">
            <v>0</v>
          </cell>
          <cell r="S238">
            <v>0</v>
          </cell>
        </row>
        <row r="239">
          <cell r="O239">
            <v>0</v>
          </cell>
          <cell r="P239">
            <v>11.884376250000001</v>
          </cell>
          <cell r="R239">
            <v>0</v>
          </cell>
          <cell r="S239">
            <v>0.93933664399999994</v>
          </cell>
        </row>
        <row r="240">
          <cell r="O240">
            <v>0</v>
          </cell>
          <cell r="P240">
            <v>132.99395483333333</v>
          </cell>
          <cell r="R240">
            <v>0</v>
          </cell>
          <cell r="S240">
            <v>0.6518624737269636</v>
          </cell>
        </row>
        <row r="241">
          <cell r="O241">
            <v>0</v>
          </cell>
          <cell r="P241">
            <v>2.06854125</v>
          </cell>
          <cell r="R241">
            <v>0</v>
          </cell>
          <cell r="S241">
            <v>1.8908899673437649</v>
          </cell>
        </row>
        <row r="242">
          <cell r="O242">
            <v>56.069744809999996</v>
          </cell>
          <cell r="P242">
            <v>5.0696069166666673</v>
          </cell>
          <cell r="R242">
            <v>56.069744809999996</v>
          </cell>
          <cell r="S242">
            <v>4.6541591915999048</v>
          </cell>
        </row>
        <row r="243">
          <cell r="O243">
            <v>31.47059132</v>
          </cell>
          <cell r="P243">
            <v>2.6590004999999999</v>
          </cell>
          <cell r="R243">
            <v>31.47059132</v>
          </cell>
          <cell r="S243">
            <v>2.3515698990879721</v>
          </cell>
        </row>
        <row r="244">
          <cell r="O244">
            <v>12.79456345</v>
          </cell>
          <cell r="P244">
            <v>0.52954625</v>
          </cell>
          <cell r="R244">
            <v>12.79456345</v>
          </cell>
          <cell r="S244">
            <v>0.41592437527660087</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0.65686299999999997</v>
          </cell>
        </row>
        <row r="248">
          <cell r="O248">
            <v>0</v>
          </cell>
          <cell r="P248">
            <v>0</v>
          </cell>
          <cell r="R248">
            <v>0</v>
          </cell>
          <cell r="S248">
            <v>0</v>
          </cell>
        </row>
        <row r="249">
          <cell r="O249">
            <v>0</v>
          </cell>
          <cell r="P249">
            <v>2.9963036666666665</v>
          </cell>
          <cell r="R249">
            <v>0</v>
          </cell>
          <cell r="S249">
            <v>0</v>
          </cell>
        </row>
        <row r="250">
          <cell r="O250">
            <v>6.4883079199999996</v>
          </cell>
          <cell r="P250">
            <v>1.0207181666666667</v>
          </cell>
          <cell r="R250">
            <v>6.4883079199999996</v>
          </cell>
          <cell r="S250">
            <v>0.93863905921908564</v>
          </cell>
        </row>
        <row r="251">
          <cell r="O251">
            <v>1.7774071800000002</v>
          </cell>
          <cell r="P251">
            <v>3.9025138333333333</v>
          </cell>
          <cell r="R251">
            <v>1.7774071800000002</v>
          </cell>
          <cell r="S251">
            <v>3.5004333743221738</v>
          </cell>
        </row>
        <row r="252">
          <cell r="O252">
            <v>0</v>
          </cell>
          <cell r="P252">
            <v>2.2300313333333337</v>
          </cell>
          <cell r="R252">
            <v>0</v>
          </cell>
          <cell r="S252">
            <v>1.9429815856219059</v>
          </cell>
        </row>
        <row r="253">
          <cell r="O253">
            <v>0.47582542999999999</v>
          </cell>
          <cell r="P253">
            <v>3.2687390833333336</v>
          </cell>
          <cell r="R253">
            <v>0.47582542999999999</v>
          </cell>
          <cell r="S253">
            <v>2.9671782724004254</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0</v>
          </cell>
        </row>
        <row r="260">
          <cell r="O260">
            <v>0</v>
          </cell>
          <cell r="P260">
            <v>1.3783926666666668</v>
          </cell>
          <cell r="R260">
            <v>0</v>
          </cell>
          <cell r="S260">
            <v>1.2592489448068027</v>
          </cell>
        </row>
        <row r="261">
          <cell r="O261">
            <v>0</v>
          </cell>
          <cell r="P261">
            <v>5.925818333333333</v>
          </cell>
          <cell r="R261">
            <v>0</v>
          </cell>
          <cell r="S261">
            <v>5.4031198769496696</v>
          </cell>
        </row>
        <row r="262">
          <cell r="O262">
            <v>0</v>
          </cell>
          <cell r="P262">
            <v>2.1165601666666665</v>
          </cell>
          <cell r="R262">
            <v>0</v>
          </cell>
          <cell r="S262">
            <v>1.9463601987311647</v>
          </cell>
        </row>
        <row r="263">
          <cell r="O263">
            <v>0</v>
          </cell>
          <cell r="P263">
            <v>1.4937331666666667</v>
          </cell>
          <cell r="R263">
            <v>0</v>
          </cell>
          <cell r="S263">
            <v>0</v>
          </cell>
        </row>
        <row r="264">
          <cell r="O264">
            <v>0</v>
          </cell>
          <cell r="P264">
            <v>2.1690278333333337</v>
          </cell>
          <cell r="R264">
            <v>0</v>
          </cell>
          <cell r="S264">
            <v>1.7742811324461831</v>
          </cell>
        </row>
        <row r="265">
          <cell r="O265">
            <v>0</v>
          </cell>
          <cell r="P265">
            <v>139.80595866666667</v>
          </cell>
          <cell r="R265">
            <v>0</v>
          </cell>
          <cell r="S265">
            <v>1.6124543729763245</v>
          </cell>
        </row>
        <row r="266">
          <cell r="O266">
            <v>0</v>
          </cell>
          <cell r="P266">
            <v>9.8497922500000001</v>
          </cell>
          <cell r="R266">
            <v>0</v>
          </cell>
          <cell r="S266">
            <v>5.5690297587430893</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5.4520574814406677</v>
          </cell>
        </row>
        <row r="270">
          <cell r="O270">
            <v>0</v>
          </cell>
          <cell r="P270">
            <v>1.1681550833333332</v>
          </cell>
          <cell r="R270">
            <v>0</v>
          </cell>
          <cell r="S270">
            <v>0</v>
          </cell>
        </row>
        <row r="271">
          <cell r="O271">
            <v>0</v>
          </cell>
          <cell r="P271">
            <v>210.40010000000001</v>
          </cell>
          <cell r="R271">
            <v>0</v>
          </cell>
          <cell r="S271">
            <v>0</v>
          </cell>
        </row>
        <row r="272">
          <cell r="O272">
            <v>0</v>
          </cell>
          <cell r="P272">
            <v>10.107207916666667</v>
          </cell>
          <cell r="R272">
            <v>0</v>
          </cell>
          <cell r="S272">
            <v>11.095245854942322</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0</v>
          </cell>
          <cell r="S275">
            <v>0</v>
          </cell>
        </row>
      </sheetData>
      <sheetData sheetId="1">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147.94164799999999</v>
          </cell>
          <cell r="P22">
            <v>125.625</v>
          </cell>
          <cell r="R22">
            <v>142.85126903</v>
          </cell>
          <cell r="S22">
            <v>6.8679902500000001</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298.23829550639527</v>
          </cell>
        </row>
        <row r="76">
          <cell r="O76">
            <v>0</v>
          </cell>
          <cell r="P76">
            <v>9.9370983333333331</v>
          </cell>
          <cell r="R76">
            <v>0</v>
          </cell>
          <cell r="S76">
            <v>0.53902744999999996</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21.194971799999998</v>
          </cell>
          <cell r="P81">
            <v>4.9879891666666669</v>
          </cell>
          <cell r="R81">
            <v>21.194971799999998</v>
          </cell>
          <cell r="S81">
            <v>4.3634634268786439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0.2690601280614231</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6.2702945267338581</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2.0027233144077106</v>
          </cell>
        </row>
        <row r="129">
          <cell r="O129">
            <v>0</v>
          </cell>
          <cell r="P129">
            <v>8.6101549166666658</v>
          </cell>
          <cell r="R129">
            <v>0</v>
          </cell>
          <cell r="S129">
            <v>8.9223191442000012</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0.51285512810331435</v>
          </cell>
        </row>
        <row r="133">
          <cell r="O133">
            <v>0</v>
          </cell>
          <cell r="P133">
            <v>0.5338040833333334</v>
          </cell>
          <cell r="R133">
            <v>0</v>
          </cell>
          <cell r="S133">
            <v>0.43120499952396535</v>
          </cell>
        </row>
        <row r="134">
          <cell r="O134">
            <v>0</v>
          </cell>
          <cell r="P134">
            <v>0</v>
          </cell>
          <cell r="R134">
            <v>0</v>
          </cell>
          <cell r="S134">
            <v>0</v>
          </cell>
        </row>
        <row r="135">
          <cell r="O135">
            <v>0</v>
          </cell>
          <cell r="P135">
            <v>0</v>
          </cell>
          <cell r="R135">
            <v>0</v>
          </cell>
          <cell r="S135">
            <v>0</v>
          </cell>
        </row>
        <row r="136">
          <cell r="O136">
            <v>0</v>
          </cell>
          <cell r="P136">
            <v>0</v>
          </cell>
          <cell r="R136">
            <v>0</v>
          </cell>
          <cell r="S136">
            <v>2.5109534400254478</v>
          </cell>
        </row>
        <row r="137">
          <cell r="O137">
            <v>0</v>
          </cell>
          <cell r="P137">
            <v>0</v>
          </cell>
          <cell r="R137">
            <v>0</v>
          </cell>
          <cell r="S137">
            <v>0</v>
          </cell>
        </row>
        <row r="138">
          <cell r="O138">
            <v>0</v>
          </cell>
          <cell r="P138">
            <v>14.99728</v>
          </cell>
          <cell r="R138">
            <v>0</v>
          </cell>
          <cell r="S138">
            <v>0.26451838000000005</v>
          </cell>
        </row>
        <row r="139">
          <cell r="O139">
            <v>0</v>
          </cell>
          <cell r="P139">
            <v>41.339589583333336</v>
          </cell>
          <cell r="R139">
            <v>0</v>
          </cell>
          <cell r="S139">
            <v>3.92320585E-2</v>
          </cell>
        </row>
        <row r="140">
          <cell r="O140">
            <v>0</v>
          </cell>
          <cell r="P140">
            <v>3.2062665833333335</v>
          </cell>
          <cell r="R140">
            <v>0</v>
          </cell>
          <cell r="S140">
            <v>11.221349048753138</v>
          </cell>
        </row>
        <row r="141">
          <cell r="O141">
            <v>0</v>
          </cell>
          <cell r="P141">
            <v>0</v>
          </cell>
          <cell r="R141">
            <v>0</v>
          </cell>
          <cell r="S141">
            <v>0</v>
          </cell>
        </row>
        <row r="142">
          <cell r="O142">
            <v>0</v>
          </cell>
          <cell r="P142">
            <v>4.5434157500000003</v>
          </cell>
          <cell r="R142">
            <v>0</v>
          </cell>
          <cell r="S142">
            <v>15.90112910629804</v>
          </cell>
        </row>
        <row r="143">
          <cell r="O143">
            <v>0</v>
          </cell>
          <cell r="P143">
            <v>0.36386025</v>
          </cell>
          <cell r="R143">
            <v>0</v>
          </cell>
          <cell r="S143">
            <v>0.31686380580417384</v>
          </cell>
        </row>
        <row r="144">
          <cell r="O144">
            <v>0</v>
          </cell>
          <cell r="P144">
            <v>0.92979083333333334</v>
          </cell>
          <cell r="R144">
            <v>0</v>
          </cell>
          <cell r="S144">
            <v>0.79125670621558764</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2.4329313676785009</v>
          </cell>
        </row>
        <row r="154">
          <cell r="O154">
            <v>0</v>
          </cell>
          <cell r="P154">
            <v>0</v>
          </cell>
          <cell r="R154">
            <v>0</v>
          </cell>
          <cell r="S154">
            <v>0</v>
          </cell>
        </row>
        <row r="155">
          <cell r="O155">
            <v>0</v>
          </cell>
          <cell r="P155">
            <v>4.5709745000000002</v>
          </cell>
          <cell r="R155">
            <v>0</v>
          </cell>
          <cell r="S155">
            <v>4.1534042064705048</v>
          </cell>
        </row>
        <row r="156">
          <cell r="O156">
            <v>0</v>
          </cell>
          <cell r="P156">
            <v>50.25</v>
          </cell>
          <cell r="R156">
            <v>0</v>
          </cell>
          <cell r="S156">
            <v>9.3959291447999999E-2</v>
          </cell>
        </row>
        <row r="157">
          <cell r="O157">
            <v>0</v>
          </cell>
          <cell r="P157">
            <v>0</v>
          </cell>
          <cell r="R157">
            <v>0</v>
          </cell>
          <cell r="S157">
            <v>0</v>
          </cell>
        </row>
        <row r="158">
          <cell r="O158">
            <v>32.753777909999997</v>
          </cell>
          <cell r="P158">
            <v>1.2789026666666667</v>
          </cell>
          <cell r="R158">
            <v>32.753777909999997</v>
          </cell>
          <cell r="S158">
            <v>1.0304179471151667</v>
          </cell>
        </row>
        <row r="159">
          <cell r="O159">
            <v>0</v>
          </cell>
          <cell r="P159">
            <v>167.5</v>
          </cell>
          <cell r="R159">
            <v>0</v>
          </cell>
          <cell r="S159">
            <v>0.45351350000000001</v>
          </cell>
        </row>
        <row r="160">
          <cell r="O160">
            <v>0</v>
          </cell>
          <cell r="P160">
            <v>0.6887449166666666</v>
          </cell>
          <cell r="R160">
            <v>0</v>
          </cell>
          <cell r="S160">
            <v>0.51516787187315438</v>
          </cell>
        </row>
        <row r="161">
          <cell r="O161">
            <v>0</v>
          </cell>
          <cell r="P161">
            <v>0.12650941666666668</v>
          </cell>
          <cell r="R161">
            <v>0</v>
          </cell>
          <cell r="S161">
            <v>4.9567503347795402E-2</v>
          </cell>
        </row>
        <row r="162">
          <cell r="O162">
            <v>127.5906992</v>
          </cell>
          <cell r="P162">
            <v>0</v>
          </cell>
          <cell r="R162">
            <v>121.1159473</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3.7903765748060425</v>
          </cell>
        </row>
        <row r="166">
          <cell r="O166">
            <v>0</v>
          </cell>
          <cell r="P166">
            <v>3.3473568333333334</v>
          </cell>
          <cell r="R166">
            <v>0</v>
          </cell>
          <cell r="S166">
            <v>6.5000265273060869</v>
          </cell>
        </row>
        <row r="167">
          <cell r="O167">
            <v>8.3132031600000005</v>
          </cell>
          <cell r="P167">
            <v>0.58315291666666658</v>
          </cell>
          <cell r="R167">
            <v>8.3132031600000005</v>
          </cell>
          <cell r="S167">
            <v>0.52132703963423677</v>
          </cell>
        </row>
        <row r="168">
          <cell r="O168">
            <v>0</v>
          </cell>
          <cell r="P168">
            <v>1.4045126666666667</v>
          </cell>
          <cell r="R168">
            <v>0</v>
          </cell>
          <cell r="S168">
            <v>1.2333182580272377</v>
          </cell>
        </row>
        <row r="169">
          <cell r="O169">
            <v>0</v>
          </cell>
          <cell r="P169">
            <v>0.26582583333333332</v>
          </cell>
          <cell r="R169">
            <v>0</v>
          </cell>
          <cell r="S169">
            <v>0.2394477300945777</v>
          </cell>
        </row>
        <row r="170">
          <cell r="O170">
            <v>0</v>
          </cell>
          <cell r="P170">
            <v>1.1733106666666668</v>
          </cell>
          <cell r="R170">
            <v>0</v>
          </cell>
          <cell r="S170">
            <v>1.0197681560862828</v>
          </cell>
        </row>
        <row r="171">
          <cell r="O171">
            <v>0</v>
          </cell>
          <cell r="P171">
            <v>0.58944925000000004</v>
          </cell>
          <cell r="R171">
            <v>0</v>
          </cell>
          <cell r="S171">
            <v>0.48176818116795411</v>
          </cell>
        </row>
        <row r="172">
          <cell r="O172">
            <v>0</v>
          </cell>
          <cell r="P172">
            <v>0.64891675000000004</v>
          </cell>
          <cell r="R172">
            <v>0</v>
          </cell>
          <cell r="S172">
            <v>0.5259924545040241</v>
          </cell>
        </row>
        <row r="173">
          <cell r="O173">
            <v>0</v>
          </cell>
          <cell r="P173">
            <v>1.8839395000000001</v>
          </cell>
          <cell r="R173">
            <v>0</v>
          </cell>
          <cell r="S173">
            <v>1.4755652302273699</v>
          </cell>
        </row>
        <row r="174">
          <cell r="O174">
            <v>0</v>
          </cell>
          <cell r="P174">
            <v>0.23411641666666666</v>
          </cell>
          <cell r="R174">
            <v>0</v>
          </cell>
          <cell r="S174">
            <v>0.20896131363649501</v>
          </cell>
        </row>
        <row r="175">
          <cell r="O175">
            <v>0</v>
          </cell>
          <cell r="P175">
            <v>1.2208438333333334</v>
          </cell>
          <cell r="R175">
            <v>0</v>
          </cell>
          <cell r="S175">
            <v>1.0823998993732187</v>
          </cell>
        </row>
        <row r="176">
          <cell r="O176">
            <v>0</v>
          </cell>
          <cell r="P176">
            <v>0.85059850000000004</v>
          </cell>
          <cell r="R176">
            <v>0</v>
          </cell>
          <cell r="S176">
            <v>0.7728943479866851</v>
          </cell>
        </row>
        <row r="177">
          <cell r="O177">
            <v>1.6932663900000002</v>
          </cell>
          <cell r="P177">
            <v>2.1046040000000001</v>
          </cell>
          <cell r="R177">
            <v>1.6932663900000002</v>
          </cell>
          <cell r="S177">
            <v>1.7753658716327325</v>
          </cell>
        </row>
        <row r="178">
          <cell r="O178">
            <v>0</v>
          </cell>
          <cell r="P178">
            <v>2.3498692499999998</v>
          </cell>
          <cell r="R178">
            <v>0</v>
          </cell>
          <cell r="S178">
            <v>1.9671213398093541</v>
          </cell>
        </row>
        <row r="179">
          <cell r="O179">
            <v>0</v>
          </cell>
          <cell r="P179">
            <v>3.0483174166666664</v>
          </cell>
          <cell r="R179">
            <v>0</v>
          </cell>
          <cell r="S179">
            <v>2.471665312372247</v>
          </cell>
        </row>
        <row r="180">
          <cell r="O180">
            <v>0</v>
          </cell>
          <cell r="P180">
            <v>1.4978821666666668</v>
          </cell>
          <cell r="R180">
            <v>0</v>
          </cell>
          <cell r="S180">
            <v>1.2055256673057719</v>
          </cell>
        </row>
        <row r="181">
          <cell r="O181">
            <v>0</v>
          </cell>
          <cell r="P181">
            <v>4.4717876666666667</v>
          </cell>
          <cell r="R181">
            <v>0</v>
          </cell>
          <cell r="S181">
            <v>3.9419120469929876</v>
          </cell>
        </row>
        <row r="182">
          <cell r="O182">
            <v>0</v>
          </cell>
          <cell r="P182">
            <v>12.273505583333334</v>
          </cell>
          <cell r="R182">
            <v>0</v>
          </cell>
          <cell r="S182">
            <v>14.177188758751999</v>
          </cell>
        </row>
        <row r="183">
          <cell r="O183">
            <v>0</v>
          </cell>
          <cell r="P183">
            <v>4.1831785000000004</v>
          </cell>
          <cell r="R183">
            <v>0</v>
          </cell>
          <cell r="S183">
            <v>3.7994788204173724</v>
          </cell>
        </row>
        <row r="184">
          <cell r="O184">
            <v>0</v>
          </cell>
          <cell r="P184">
            <v>2.5466298333333337</v>
          </cell>
          <cell r="R184">
            <v>0</v>
          </cell>
          <cell r="S184">
            <v>2.3139878913788285</v>
          </cell>
        </row>
        <row r="185">
          <cell r="O185">
            <v>0</v>
          </cell>
          <cell r="P185">
            <v>0.77507775000000001</v>
          </cell>
          <cell r="R185">
            <v>0</v>
          </cell>
          <cell r="S185">
            <v>0.70427288718412895</v>
          </cell>
        </row>
        <row r="186">
          <cell r="O186">
            <v>1.04478073</v>
          </cell>
          <cell r="P186">
            <v>208.74528541666666</v>
          </cell>
          <cell r="R186">
            <v>1.04478073</v>
          </cell>
          <cell r="S186">
            <v>2.0020054008109036</v>
          </cell>
        </row>
        <row r="187">
          <cell r="O187">
            <v>0</v>
          </cell>
          <cell r="P187">
            <v>11.254974916666667</v>
          </cell>
          <cell r="R187">
            <v>0</v>
          </cell>
          <cell r="S187">
            <v>10.050348050575193</v>
          </cell>
        </row>
        <row r="188">
          <cell r="O188">
            <v>0</v>
          </cell>
          <cell r="P188">
            <v>1.7217039999999999</v>
          </cell>
          <cell r="R188">
            <v>0</v>
          </cell>
          <cell r="S188">
            <v>1.4261879548938572</v>
          </cell>
        </row>
        <row r="189">
          <cell r="O189">
            <v>0</v>
          </cell>
          <cell r="P189">
            <v>0.34008191666666671</v>
          </cell>
          <cell r="R189">
            <v>0</v>
          </cell>
          <cell r="S189">
            <v>2.1399908597744632</v>
          </cell>
        </row>
        <row r="190">
          <cell r="O190">
            <v>0</v>
          </cell>
          <cell r="P190">
            <v>1.7297959166666668</v>
          </cell>
          <cell r="R190">
            <v>0</v>
          </cell>
          <cell r="S190">
            <v>1.4499302825711076</v>
          </cell>
        </row>
        <row r="191">
          <cell r="O191">
            <v>0</v>
          </cell>
          <cell r="P191">
            <v>354.27336574999998</v>
          </cell>
          <cell r="R191">
            <v>0</v>
          </cell>
          <cell r="S191">
            <v>1.1689287973141027</v>
          </cell>
        </row>
        <row r="192">
          <cell r="O192">
            <v>0</v>
          </cell>
          <cell r="P192">
            <v>1.5067747499999999</v>
          </cell>
          <cell r="R192">
            <v>0</v>
          </cell>
          <cell r="S192">
            <v>1.3416121546241901</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5.7786493307415719E-2</v>
          </cell>
        </row>
        <row r="197">
          <cell r="O197">
            <v>0</v>
          </cell>
          <cell r="P197">
            <v>92.125</v>
          </cell>
          <cell r="R197">
            <v>0</v>
          </cell>
          <cell r="S197">
            <v>21.891245189813997</v>
          </cell>
        </row>
        <row r="198">
          <cell r="O198">
            <v>0</v>
          </cell>
          <cell r="P198">
            <v>7.811191666666667E-2</v>
          </cell>
          <cell r="R198">
            <v>0</v>
          </cell>
          <cell r="S198">
            <v>6.353480517317836E-2</v>
          </cell>
        </row>
        <row r="199">
          <cell r="O199">
            <v>0</v>
          </cell>
          <cell r="P199">
            <v>3.057375E-2</v>
          </cell>
          <cell r="R199">
            <v>0</v>
          </cell>
          <cell r="S199">
            <v>2.4401479272238426E-2</v>
          </cell>
        </row>
        <row r="200">
          <cell r="O200">
            <v>0</v>
          </cell>
          <cell r="P200">
            <v>17.048757999999999</v>
          </cell>
          <cell r="R200">
            <v>0</v>
          </cell>
          <cell r="S200">
            <v>11.72039655</v>
          </cell>
        </row>
        <row r="201">
          <cell r="O201">
            <v>0</v>
          </cell>
          <cell r="P201">
            <v>25.528447166666666</v>
          </cell>
          <cell r="R201">
            <v>0</v>
          </cell>
          <cell r="S201">
            <v>10.982995808267997</v>
          </cell>
        </row>
        <row r="202">
          <cell r="O202">
            <v>0</v>
          </cell>
          <cell r="P202">
            <v>0.19521791666666666</v>
          </cell>
          <cell r="R202">
            <v>0</v>
          </cell>
          <cell r="S202">
            <v>0.15240526280050201</v>
          </cell>
        </row>
        <row r="203">
          <cell r="O203">
            <v>0</v>
          </cell>
          <cell r="P203">
            <v>13.176548333333335</v>
          </cell>
          <cell r="R203">
            <v>0</v>
          </cell>
          <cell r="S203">
            <v>5.2438938920000009</v>
          </cell>
        </row>
        <row r="204">
          <cell r="O204">
            <v>0</v>
          </cell>
          <cell r="P204">
            <v>1.66529675</v>
          </cell>
          <cell r="R204">
            <v>0</v>
          </cell>
          <cell r="S204">
            <v>1.4467723101136396</v>
          </cell>
        </row>
        <row r="205">
          <cell r="O205">
            <v>0</v>
          </cell>
          <cell r="P205">
            <v>0.68347708333333335</v>
          </cell>
          <cell r="R205">
            <v>0</v>
          </cell>
          <cell r="S205">
            <v>0.54507354139373687</v>
          </cell>
        </row>
        <row r="206">
          <cell r="O206">
            <v>0</v>
          </cell>
          <cell r="P206">
            <v>1.0695997500000001</v>
          </cell>
          <cell r="R206">
            <v>0</v>
          </cell>
          <cell r="S206">
            <v>0</v>
          </cell>
        </row>
        <row r="207">
          <cell r="O207">
            <v>0</v>
          </cell>
          <cell r="P207">
            <v>0</v>
          </cell>
          <cell r="R207">
            <v>0</v>
          </cell>
          <cell r="S207">
            <v>1.0190328300000004</v>
          </cell>
        </row>
        <row r="208">
          <cell r="O208">
            <v>0</v>
          </cell>
          <cell r="P208">
            <v>15.042752916666666</v>
          </cell>
          <cell r="R208">
            <v>0</v>
          </cell>
          <cell r="S208">
            <v>1.7476835665999995</v>
          </cell>
        </row>
        <row r="209">
          <cell r="O209">
            <v>0</v>
          </cell>
          <cell r="P209">
            <v>9.6796583333333325E-2</v>
          </cell>
          <cell r="R209">
            <v>0</v>
          </cell>
          <cell r="S209">
            <v>7.2401971182173036E-2</v>
          </cell>
        </row>
        <row r="210">
          <cell r="O210">
            <v>0</v>
          </cell>
          <cell r="P210">
            <v>192.00356491666665</v>
          </cell>
          <cell r="R210">
            <v>0</v>
          </cell>
          <cell r="S210">
            <v>1.5749274861420841</v>
          </cell>
        </row>
        <row r="211">
          <cell r="O211">
            <v>0</v>
          </cell>
          <cell r="P211">
            <v>0.80808199999999997</v>
          </cell>
          <cell r="R211">
            <v>0</v>
          </cell>
          <cell r="S211">
            <v>0.72768117871315985</v>
          </cell>
        </row>
        <row r="212">
          <cell r="O212">
            <v>0</v>
          </cell>
          <cell r="P212">
            <v>1.7502577500000001</v>
          </cell>
          <cell r="R212">
            <v>0</v>
          </cell>
          <cell r="S212">
            <v>1.4803069435730531</v>
          </cell>
        </row>
        <row r="213">
          <cell r="O213">
            <v>0</v>
          </cell>
          <cell r="P213">
            <v>298.15154941666668</v>
          </cell>
          <cell r="R213">
            <v>0</v>
          </cell>
          <cell r="S213">
            <v>1.3486668935079322</v>
          </cell>
        </row>
        <row r="214">
          <cell r="O214">
            <v>0</v>
          </cell>
          <cell r="P214">
            <v>1.4727319999999999</v>
          </cell>
          <cell r="R214">
            <v>0</v>
          </cell>
          <cell r="S214">
            <v>1.3091241375935589</v>
          </cell>
        </row>
        <row r="215">
          <cell r="O215">
            <v>0</v>
          </cell>
          <cell r="P215">
            <v>3.3677332500000001</v>
          </cell>
          <cell r="R215">
            <v>0</v>
          </cell>
          <cell r="S215">
            <v>2.949423902448042</v>
          </cell>
        </row>
        <row r="216">
          <cell r="O216">
            <v>0</v>
          </cell>
          <cell r="P216">
            <v>0.65264866666666665</v>
          </cell>
          <cell r="R216">
            <v>0</v>
          </cell>
          <cell r="S216">
            <v>0</v>
          </cell>
        </row>
        <row r="217">
          <cell r="O217">
            <v>0</v>
          </cell>
          <cell r="P217">
            <v>3.2328421666666665</v>
          </cell>
          <cell r="R217">
            <v>0</v>
          </cell>
          <cell r="S217">
            <v>2.8491665765453296</v>
          </cell>
        </row>
        <row r="218">
          <cell r="O218">
            <v>0</v>
          </cell>
          <cell r="P218">
            <v>0.7538906666666666</v>
          </cell>
          <cell r="R218">
            <v>0</v>
          </cell>
          <cell r="S218">
            <v>0.67246000657689342</v>
          </cell>
        </row>
        <row r="219">
          <cell r="O219">
            <v>0</v>
          </cell>
          <cell r="P219">
            <v>1.4011023333333332</v>
          </cell>
          <cell r="R219">
            <v>0</v>
          </cell>
          <cell r="S219">
            <v>1.2731086806790024</v>
          </cell>
        </row>
        <row r="220">
          <cell r="O220">
            <v>0</v>
          </cell>
          <cell r="P220">
            <v>1.5131765833333333</v>
          </cell>
          <cell r="R220">
            <v>0</v>
          </cell>
          <cell r="S220">
            <v>1.3635790341157956</v>
          </cell>
        </row>
        <row r="221">
          <cell r="O221">
            <v>0</v>
          </cell>
          <cell r="P221">
            <v>3.35</v>
          </cell>
          <cell r="R221">
            <v>0</v>
          </cell>
          <cell r="S221">
            <v>1.2146557050017506</v>
          </cell>
        </row>
        <row r="222">
          <cell r="O222">
            <v>0</v>
          </cell>
          <cell r="P222">
            <v>0.96459733333333342</v>
          </cell>
          <cell r="R222">
            <v>0</v>
          </cell>
          <cell r="S222">
            <v>0.8715735882870459</v>
          </cell>
        </row>
        <row r="223">
          <cell r="O223">
            <v>0</v>
          </cell>
          <cell r="P223">
            <v>207.7</v>
          </cell>
          <cell r="R223">
            <v>0</v>
          </cell>
          <cell r="S223">
            <v>82.229449450000004</v>
          </cell>
        </row>
        <row r="224">
          <cell r="O224">
            <v>0</v>
          </cell>
          <cell r="P224">
            <v>1.2151555833333332</v>
          </cell>
          <cell r="R224">
            <v>0</v>
          </cell>
          <cell r="S224">
            <v>0.99384728277145884</v>
          </cell>
        </row>
        <row r="225">
          <cell r="O225">
            <v>0</v>
          </cell>
          <cell r="P225">
            <v>167.5</v>
          </cell>
          <cell r="R225">
            <v>0</v>
          </cell>
          <cell r="S225">
            <v>0</v>
          </cell>
        </row>
        <row r="226">
          <cell r="O226">
            <v>0</v>
          </cell>
          <cell r="P226">
            <v>2.1404808333333336</v>
          </cell>
          <cell r="R226">
            <v>0</v>
          </cell>
          <cell r="S226">
            <v>0</v>
          </cell>
        </row>
        <row r="227">
          <cell r="O227">
            <v>0</v>
          </cell>
          <cell r="P227">
            <v>0.5712788333333334</v>
          </cell>
          <cell r="R227">
            <v>0</v>
          </cell>
          <cell r="S227">
            <v>0.51245214435474795</v>
          </cell>
        </row>
        <row r="228">
          <cell r="O228">
            <v>0</v>
          </cell>
          <cell r="P228">
            <v>5.6979731666666673</v>
          </cell>
          <cell r="R228">
            <v>0</v>
          </cell>
          <cell r="S228">
            <v>0</v>
          </cell>
        </row>
        <row r="229">
          <cell r="O229">
            <v>0</v>
          </cell>
          <cell r="P229">
            <v>0.15710833333333335</v>
          </cell>
          <cell r="R229">
            <v>0</v>
          </cell>
          <cell r="S229">
            <v>0.11751396861106549</v>
          </cell>
        </row>
        <row r="230">
          <cell r="O230">
            <v>0</v>
          </cell>
          <cell r="P230">
            <v>3.35</v>
          </cell>
          <cell r="R230">
            <v>0</v>
          </cell>
          <cell r="S230">
            <v>2.0261982742744258</v>
          </cell>
        </row>
        <row r="231">
          <cell r="O231">
            <v>0</v>
          </cell>
          <cell r="P231">
            <v>5.0250000000000004</v>
          </cell>
          <cell r="R231">
            <v>0</v>
          </cell>
          <cell r="S231">
            <v>5.7784301015975155</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1.9406462150134904</v>
          </cell>
        </row>
        <row r="235">
          <cell r="O235">
            <v>0</v>
          </cell>
          <cell r="P235">
            <v>1.3213773333333332</v>
          </cell>
          <cell r="R235">
            <v>26.635121869999999</v>
          </cell>
          <cell r="S235">
            <v>0</v>
          </cell>
        </row>
        <row r="236">
          <cell r="O236">
            <v>0</v>
          </cell>
          <cell r="P236">
            <v>89.101862833333328</v>
          </cell>
          <cell r="R236">
            <v>0</v>
          </cell>
          <cell r="S236">
            <v>0</v>
          </cell>
        </row>
        <row r="237">
          <cell r="O237">
            <v>0</v>
          </cell>
          <cell r="P237">
            <v>0.43638108333333331</v>
          </cell>
          <cell r="R237">
            <v>0</v>
          </cell>
          <cell r="S237">
            <v>0</v>
          </cell>
        </row>
        <row r="238">
          <cell r="O238">
            <v>0</v>
          </cell>
          <cell r="P238">
            <v>18.70796441666667</v>
          </cell>
          <cell r="R238">
            <v>0</v>
          </cell>
          <cell r="S238">
            <v>0</v>
          </cell>
        </row>
        <row r="239">
          <cell r="O239">
            <v>0</v>
          </cell>
          <cell r="P239">
            <v>11.884376250000001</v>
          </cell>
          <cell r="R239">
            <v>0</v>
          </cell>
          <cell r="S239">
            <v>1.0190328300000004</v>
          </cell>
        </row>
        <row r="240">
          <cell r="O240">
            <v>0</v>
          </cell>
          <cell r="P240">
            <v>132.99395483333333</v>
          </cell>
          <cell r="R240">
            <v>0</v>
          </cell>
          <cell r="S240">
            <v>0.64316843225106435</v>
          </cell>
        </row>
        <row r="241">
          <cell r="O241">
            <v>0</v>
          </cell>
          <cell r="P241">
            <v>2.06854125</v>
          </cell>
          <cell r="R241">
            <v>0</v>
          </cell>
          <cell r="S241">
            <v>1.8665341840017942</v>
          </cell>
        </row>
        <row r="242">
          <cell r="O242">
            <v>0</v>
          </cell>
          <cell r="P242">
            <v>5.0696069166666673</v>
          </cell>
          <cell r="R242">
            <v>0</v>
          </cell>
          <cell r="S242">
            <v>4.597513034113101</v>
          </cell>
        </row>
        <row r="243">
          <cell r="O243">
            <v>0</v>
          </cell>
          <cell r="P243">
            <v>2.6590004999999999</v>
          </cell>
          <cell r="R243">
            <v>0</v>
          </cell>
          <cell r="S243">
            <v>2.3081862082130491</v>
          </cell>
        </row>
        <row r="244">
          <cell r="O244">
            <v>0</v>
          </cell>
          <cell r="P244">
            <v>0.52954625</v>
          </cell>
          <cell r="R244">
            <v>0</v>
          </cell>
          <cell r="S244">
            <v>0.39928250434470158</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v>
          </cell>
        </row>
        <row r="248">
          <cell r="O248">
            <v>0</v>
          </cell>
          <cell r="P248">
            <v>0</v>
          </cell>
          <cell r="R248">
            <v>0</v>
          </cell>
          <cell r="S248">
            <v>0</v>
          </cell>
        </row>
        <row r="249">
          <cell r="O249">
            <v>0</v>
          </cell>
          <cell r="P249">
            <v>2.9963036666666665</v>
          </cell>
          <cell r="R249">
            <v>0</v>
          </cell>
          <cell r="S249">
            <v>0</v>
          </cell>
        </row>
        <row r="250">
          <cell r="O250">
            <v>0</v>
          </cell>
          <cell r="P250">
            <v>1.0207181666666667</v>
          </cell>
          <cell r="R250">
            <v>0</v>
          </cell>
          <cell r="S250">
            <v>0.92747321758402235</v>
          </cell>
        </row>
        <row r="251">
          <cell r="O251">
            <v>0</v>
          </cell>
          <cell r="P251">
            <v>3.9025138333333333</v>
          </cell>
          <cell r="R251">
            <v>0</v>
          </cell>
          <cell r="S251">
            <v>3.444262894587709</v>
          </cell>
        </row>
        <row r="252">
          <cell r="O252">
            <v>0</v>
          </cell>
          <cell r="P252">
            <v>2.2300313333333337</v>
          </cell>
          <cell r="R252">
            <v>0</v>
          </cell>
          <cell r="S252">
            <v>1.9021349208838219</v>
          </cell>
        </row>
        <row r="253">
          <cell r="O253">
            <v>0</v>
          </cell>
          <cell r="P253">
            <v>3.2687390833333336</v>
          </cell>
          <cell r="R253">
            <v>0</v>
          </cell>
          <cell r="S253">
            <v>2.9255089768332452</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0</v>
          </cell>
        </row>
        <row r="260">
          <cell r="O260">
            <v>0</v>
          </cell>
          <cell r="P260">
            <v>1.3783926666666668</v>
          </cell>
          <cell r="R260">
            <v>0</v>
          </cell>
          <cell r="S260">
            <v>1.2429024641515634</v>
          </cell>
        </row>
        <row r="261">
          <cell r="O261">
            <v>0</v>
          </cell>
          <cell r="P261">
            <v>5.925818333333333</v>
          </cell>
          <cell r="R261">
            <v>0</v>
          </cell>
          <cell r="S261">
            <v>5.3312430998757012</v>
          </cell>
        </row>
        <row r="262">
          <cell r="O262">
            <v>0</v>
          </cell>
          <cell r="P262">
            <v>2.1165601666666665</v>
          </cell>
          <cell r="R262">
            <v>0</v>
          </cell>
          <cell r="S262">
            <v>1.9232067303874294</v>
          </cell>
        </row>
        <row r="263">
          <cell r="O263">
            <v>0</v>
          </cell>
          <cell r="P263">
            <v>1.4937331666666667</v>
          </cell>
          <cell r="R263">
            <v>0</v>
          </cell>
          <cell r="S263">
            <v>0</v>
          </cell>
        </row>
        <row r="264">
          <cell r="O264">
            <v>0</v>
          </cell>
          <cell r="P264">
            <v>2.1690278333333337</v>
          </cell>
          <cell r="R264">
            <v>0</v>
          </cell>
          <cell r="S264">
            <v>1.7169049463224675</v>
          </cell>
        </row>
        <row r="265">
          <cell r="O265">
            <v>0</v>
          </cell>
          <cell r="P265">
            <v>139.80595866666667</v>
          </cell>
          <cell r="R265">
            <v>0.36422740999999997</v>
          </cell>
          <cell r="S265">
            <v>1.5847223377989614</v>
          </cell>
        </row>
        <row r="266">
          <cell r="O266">
            <v>0</v>
          </cell>
          <cell r="P266">
            <v>9.8497922500000001</v>
          </cell>
          <cell r="R266">
            <v>0</v>
          </cell>
          <cell r="S266">
            <v>5.3778109798454592</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2.1941599999999997E-3</v>
          </cell>
          <cell r="S269">
            <v>5.3585422912189804</v>
          </cell>
        </row>
        <row r="270">
          <cell r="O270">
            <v>0</v>
          </cell>
          <cell r="P270">
            <v>1.1681550833333332</v>
          </cell>
          <cell r="R270">
            <v>1.8203204099999999</v>
          </cell>
          <cell r="S270">
            <v>0</v>
          </cell>
        </row>
        <row r="271">
          <cell r="O271">
            <v>0</v>
          </cell>
          <cell r="P271">
            <v>210.40010000000001</v>
          </cell>
          <cell r="R271">
            <v>2.6519460000000002E-2</v>
          </cell>
          <cell r="S271">
            <v>0</v>
          </cell>
        </row>
        <row r="272">
          <cell r="O272">
            <v>0</v>
          </cell>
          <cell r="P272">
            <v>10.107207916666667</v>
          </cell>
          <cell r="R272">
            <v>7.9192789999999999E-2</v>
          </cell>
          <cell r="S272">
            <v>10.694798338666983</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1.45717E-3</v>
          </cell>
          <cell r="S275">
            <v>0</v>
          </cell>
        </row>
      </sheetData>
      <sheetData sheetId="2">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3.7589907500000002</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274.37806499999999</v>
          </cell>
          <cell r="P75">
            <v>249.57499999999999</v>
          </cell>
          <cell r="R75">
            <v>263.77560514999999</v>
          </cell>
          <cell r="S75">
            <v>275.90230094729327</v>
          </cell>
        </row>
        <row r="76">
          <cell r="O76">
            <v>0</v>
          </cell>
          <cell r="P76">
            <v>9.9370983333333331</v>
          </cell>
          <cell r="R76">
            <v>0</v>
          </cell>
          <cell r="S76">
            <v>0</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5.3470411552447432</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0.33321797715994217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7.674697928607225</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2.4696265562124728</v>
          </cell>
        </row>
        <row r="129">
          <cell r="O129">
            <v>0</v>
          </cell>
          <cell r="P129">
            <v>8.6101549166666658</v>
          </cell>
          <cell r="R129">
            <v>0</v>
          </cell>
          <cell r="S129">
            <v>0</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0.62590006899585937</v>
          </cell>
        </row>
        <row r="133">
          <cell r="O133">
            <v>6.5820466500000006</v>
          </cell>
          <cell r="P133">
            <v>0.5338040833333334</v>
          </cell>
          <cell r="R133">
            <v>6.5367881600000004</v>
          </cell>
          <cell r="S133">
            <v>0.5331932313358706</v>
          </cell>
        </row>
        <row r="134">
          <cell r="O134">
            <v>0</v>
          </cell>
          <cell r="P134">
            <v>0</v>
          </cell>
          <cell r="R134">
            <v>0</v>
          </cell>
          <cell r="S134">
            <v>0</v>
          </cell>
        </row>
        <row r="135">
          <cell r="O135">
            <v>0</v>
          </cell>
          <cell r="P135">
            <v>0</v>
          </cell>
          <cell r="R135">
            <v>0</v>
          </cell>
          <cell r="S135">
            <v>0</v>
          </cell>
        </row>
        <row r="136">
          <cell r="O136">
            <v>0</v>
          </cell>
          <cell r="P136">
            <v>0</v>
          </cell>
          <cell r="R136">
            <v>0</v>
          </cell>
          <cell r="S136">
            <v>3.0806200051406565</v>
          </cell>
        </row>
        <row r="137">
          <cell r="O137">
            <v>0</v>
          </cell>
          <cell r="P137">
            <v>0</v>
          </cell>
          <cell r="R137">
            <v>0</v>
          </cell>
          <cell r="S137">
            <v>0</v>
          </cell>
        </row>
        <row r="138">
          <cell r="O138">
            <v>224.69990769</v>
          </cell>
          <cell r="P138">
            <v>14.99728</v>
          </cell>
          <cell r="R138">
            <v>224.69990569000004</v>
          </cell>
          <cell r="S138">
            <v>0</v>
          </cell>
        </row>
        <row r="139">
          <cell r="O139">
            <v>0</v>
          </cell>
          <cell r="P139">
            <v>41.339589583333336</v>
          </cell>
          <cell r="R139">
            <v>0</v>
          </cell>
          <cell r="S139">
            <v>0</v>
          </cell>
        </row>
        <row r="140">
          <cell r="O140">
            <v>0</v>
          </cell>
          <cell r="P140">
            <v>3.2062665833333335</v>
          </cell>
          <cell r="R140">
            <v>0</v>
          </cell>
          <cell r="S140">
            <v>0</v>
          </cell>
        </row>
        <row r="141">
          <cell r="O141">
            <v>0</v>
          </cell>
          <cell r="P141">
            <v>0</v>
          </cell>
          <cell r="R141">
            <v>0</v>
          </cell>
          <cell r="S141">
            <v>0</v>
          </cell>
        </row>
        <row r="142">
          <cell r="O142">
            <v>0</v>
          </cell>
          <cell r="P142">
            <v>4.5434157500000003</v>
          </cell>
          <cell r="R142">
            <v>0</v>
          </cell>
          <cell r="S142">
            <v>0</v>
          </cell>
        </row>
        <row r="143">
          <cell r="O143">
            <v>0</v>
          </cell>
          <cell r="P143">
            <v>0.36386025</v>
          </cell>
          <cell r="R143">
            <v>0</v>
          </cell>
          <cell r="S143">
            <v>0.38848156876929801</v>
          </cell>
        </row>
        <row r="144">
          <cell r="O144">
            <v>10.26111768</v>
          </cell>
          <cell r="P144">
            <v>0.92979083333333334</v>
          </cell>
          <cell r="R144">
            <v>10.190561730000002</v>
          </cell>
          <cell r="S144">
            <v>0.97257767944250373</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2.9732690513512416</v>
          </cell>
        </row>
        <row r="154">
          <cell r="O154">
            <v>0</v>
          </cell>
          <cell r="P154">
            <v>0</v>
          </cell>
          <cell r="R154">
            <v>0</v>
          </cell>
          <cell r="S154">
            <v>0</v>
          </cell>
        </row>
        <row r="155">
          <cell r="O155">
            <v>0</v>
          </cell>
          <cell r="P155">
            <v>4.5709745000000002</v>
          </cell>
          <cell r="R155">
            <v>0</v>
          </cell>
          <cell r="S155">
            <v>5.0689090094735079</v>
          </cell>
        </row>
        <row r="156">
          <cell r="O156">
            <v>88.523807540000007</v>
          </cell>
          <cell r="P156">
            <v>50.25</v>
          </cell>
          <cell r="R156">
            <v>87.91511337999998</v>
          </cell>
          <cell r="S156">
            <v>1.1173795199999993E-2</v>
          </cell>
        </row>
        <row r="157">
          <cell r="O157">
            <v>0</v>
          </cell>
          <cell r="P157">
            <v>0</v>
          </cell>
          <cell r="R157">
            <v>0</v>
          </cell>
          <cell r="S157">
            <v>0</v>
          </cell>
        </row>
        <row r="158">
          <cell r="O158">
            <v>0</v>
          </cell>
          <cell r="P158">
            <v>1.2789026666666667</v>
          </cell>
          <cell r="R158">
            <v>0</v>
          </cell>
          <cell r="S158">
            <v>1.2745197143467173</v>
          </cell>
        </row>
        <row r="159">
          <cell r="O159">
            <v>0</v>
          </cell>
          <cell r="P159">
            <v>167.5</v>
          </cell>
          <cell r="R159">
            <v>0</v>
          </cell>
          <cell r="S159">
            <v>0.29871599999999998</v>
          </cell>
        </row>
        <row r="160">
          <cell r="O160">
            <v>0</v>
          </cell>
          <cell r="P160">
            <v>0.6887449166666666</v>
          </cell>
          <cell r="R160">
            <v>0</v>
          </cell>
          <cell r="S160">
            <v>0.64298987081233316</v>
          </cell>
        </row>
        <row r="161">
          <cell r="O161">
            <v>0</v>
          </cell>
          <cell r="P161">
            <v>0.12650941666666668</v>
          </cell>
          <cell r="R161">
            <v>0</v>
          </cell>
          <cell r="S161">
            <v>6.1866052434916392E-2</v>
          </cell>
        </row>
        <row r="162">
          <cell r="O162">
            <v>146.90676683000001</v>
          </cell>
          <cell r="P162">
            <v>0</v>
          </cell>
          <cell r="R162">
            <v>141.23002528000001</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4.5257441251365158</v>
          </cell>
        </row>
        <row r="166">
          <cell r="O166">
            <v>0</v>
          </cell>
          <cell r="P166">
            <v>3.3473568333333334</v>
          </cell>
          <cell r="R166">
            <v>0</v>
          </cell>
          <cell r="S166">
            <v>7.962360596343145</v>
          </cell>
        </row>
        <row r="167">
          <cell r="O167">
            <v>0</v>
          </cell>
          <cell r="P167">
            <v>0.58315291666666658</v>
          </cell>
          <cell r="R167">
            <v>0</v>
          </cell>
          <cell r="S167">
            <v>0.63734220454507784</v>
          </cell>
        </row>
        <row r="168">
          <cell r="O168">
            <v>0</v>
          </cell>
          <cell r="P168">
            <v>1.4045126666666667</v>
          </cell>
          <cell r="R168">
            <v>0</v>
          </cell>
          <cell r="S168">
            <v>1.5106992015155103</v>
          </cell>
        </row>
        <row r="169">
          <cell r="O169">
            <v>1.7774491200000002</v>
          </cell>
          <cell r="P169">
            <v>0.26582583333333332</v>
          </cell>
          <cell r="R169">
            <v>1.7652273000000001</v>
          </cell>
          <cell r="S169">
            <v>0.29249738019029342</v>
          </cell>
        </row>
        <row r="170">
          <cell r="O170">
            <v>1.59765544</v>
          </cell>
          <cell r="P170">
            <v>1.1733106666666668</v>
          </cell>
          <cell r="R170">
            <v>1.5866698800000001</v>
          </cell>
          <cell r="S170">
            <v>1.2505250959119985</v>
          </cell>
        </row>
        <row r="171">
          <cell r="O171">
            <v>0</v>
          </cell>
          <cell r="P171">
            <v>0.58944925000000004</v>
          </cell>
          <cell r="R171">
            <v>0</v>
          </cell>
          <cell r="S171">
            <v>0.59490168884250427</v>
          </cell>
        </row>
        <row r="172">
          <cell r="O172">
            <v>0</v>
          </cell>
          <cell r="P172">
            <v>0.64891675000000004</v>
          </cell>
          <cell r="R172">
            <v>0</v>
          </cell>
          <cell r="S172">
            <v>0.65013877319888302</v>
          </cell>
        </row>
        <row r="173">
          <cell r="O173">
            <v>0</v>
          </cell>
          <cell r="P173">
            <v>1.8839395000000001</v>
          </cell>
          <cell r="R173">
            <v>0</v>
          </cell>
          <cell r="S173">
            <v>1.8312759490424098</v>
          </cell>
        </row>
        <row r="174">
          <cell r="O174">
            <v>0</v>
          </cell>
          <cell r="P174">
            <v>0.23411641666666666</v>
          </cell>
          <cell r="R174">
            <v>0</v>
          </cell>
          <cell r="S174">
            <v>0.25550700094910977</v>
          </cell>
        </row>
        <row r="175">
          <cell r="O175">
            <v>0</v>
          </cell>
          <cell r="P175">
            <v>1.2208438333333334</v>
          </cell>
          <cell r="R175">
            <v>0</v>
          </cell>
          <cell r="S175">
            <v>1.3244558872102328</v>
          </cell>
        </row>
        <row r="176">
          <cell r="O176">
            <v>3.0768865999999999</v>
          </cell>
          <cell r="P176">
            <v>0.85059850000000004</v>
          </cell>
          <cell r="R176">
            <v>3.0557297700000001</v>
          </cell>
          <cell r="S176">
            <v>0.94325785045854837</v>
          </cell>
        </row>
        <row r="177">
          <cell r="O177">
            <v>0</v>
          </cell>
          <cell r="P177">
            <v>2.1046040000000001</v>
          </cell>
          <cell r="R177">
            <v>0</v>
          </cell>
          <cell r="S177">
            <v>2.1843574853372343</v>
          </cell>
        </row>
        <row r="178">
          <cell r="O178">
            <v>0</v>
          </cell>
          <cell r="P178">
            <v>2.3498692499999998</v>
          </cell>
          <cell r="R178">
            <v>0</v>
          </cell>
          <cell r="S178">
            <v>2.422390483891224</v>
          </cell>
        </row>
        <row r="179">
          <cell r="O179">
            <v>0</v>
          </cell>
          <cell r="P179">
            <v>3.0483174166666664</v>
          </cell>
          <cell r="R179">
            <v>0</v>
          </cell>
          <cell r="S179">
            <v>3.0549211196978612</v>
          </cell>
        </row>
        <row r="180">
          <cell r="O180">
            <v>8.4365430999999997</v>
          </cell>
          <cell r="P180">
            <v>1.4978821666666668</v>
          </cell>
          <cell r="R180">
            <v>8.3785330099999999</v>
          </cell>
          <cell r="S180">
            <v>1.4913022654023227</v>
          </cell>
        </row>
        <row r="181">
          <cell r="O181">
            <v>0</v>
          </cell>
          <cell r="P181">
            <v>4.4717876666666667</v>
          </cell>
          <cell r="R181">
            <v>0</v>
          </cell>
          <cell r="S181">
            <v>4.8264468973897809</v>
          </cell>
        </row>
        <row r="182">
          <cell r="O182">
            <v>0</v>
          </cell>
          <cell r="P182">
            <v>12.273505583333334</v>
          </cell>
          <cell r="R182">
            <v>0</v>
          </cell>
          <cell r="S182">
            <v>8.0775482781379981</v>
          </cell>
        </row>
        <row r="183">
          <cell r="O183">
            <v>0</v>
          </cell>
          <cell r="P183">
            <v>4.1831785000000004</v>
          </cell>
          <cell r="R183">
            <v>0</v>
          </cell>
          <cell r="S183">
            <v>4.6371709273981576</v>
          </cell>
        </row>
        <row r="184">
          <cell r="O184">
            <v>1.4290807699999999</v>
          </cell>
          <cell r="P184">
            <v>2.5466298333333337</v>
          </cell>
          <cell r="R184">
            <v>1.4192543200000003</v>
          </cell>
          <cell r="S184">
            <v>2.8240434803214587</v>
          </cell>
        </row>
        <row r="185">
          <cell r="O185">
            <v>5.9022171200000004</v>
          </cell>
          <cell r="P185">
            <v>0.77507775000000001</v>
          </cell>
          <cell r="R185">
            <v>5.8616331699999984</v>
          </cell>
          <cell r="S185">
            <v>0.85951065812811678</v>
          </cell>
        </row>
        <row r="186">
          <cell r="O186">
            <v>2.9135924900000001</v>
          </cell>
          <cell r="P186">
            <v>208.74528541666666</v>
          </cell>
          <cell r="R186">
            <v>2.8298808600000003</v>
          </cell>
          <cell r="S186">
            <v>2.453627084830095</v>
          </cell>
        </row>
        <row r="187">
          <cell r="O187">
            <v>0</v>
          </cell>
          <cell r="P187">
            <v>11.254974916666667</v>
          </cell>
          <cell r="R187">
            <v>0</v>
          </cell>
          <cell r="S187">
            <v>12.288423991426557</v>
          </cell>
        </row>
        <row r="188">
          <cell r="O188">
            <v>0</v>
          </cell>
          <cell r="P188">
            <v>1.7217039999999999</v>
          </cell>
          <cell r="R188">
            <v>0</v>
          </cell>
          <cell r="S188">
            <v>1.7583747626403197</v>
          </cell>
        </row>
        <row r="189">
          <cell r="O189">
            <v>0</v>
          </cell>
          <cell r="P189">
            <v>0.34008191666666671</v>
          </cell>
          <cell r="R189">
            <v>0</v>
          </cell>
          <cell r="S189">
            <v>2.6209479931769755</v>
          </cell>
        </row>
        <row r="190">
          <cell r="O190">
            <v>0</v>
          </cell>
          <cell r="P190">
            <v>1.7297959166666668</v>
          </cell>
          <cell r="R190">
            <v>0</v>
          </cell>
          <cell r="S190">
            <v>1.7852373402654678</v>
          </cell>
        </row>
        <row r="191">
          <cell r="O191">
            <v>0</v>
          </cell>
          <cell r="P191">
            <v>354.27336574999998</v>
          </cell>
          <cell r="R191">
            <v>0</v>
          </cell>
          <cell r="S191">
            <v>1.4546591355694682</v>
          </cell>
        </row>
        <row r="192">
          <cell r="O192">
            <v>0</v>
          </cell>
          <cell r="P192">
            <v>1.5067747499999999</v>
          </cell>
          <cell r="R192">
            <v>0</v>
          </cell>
          <cell r="S192">
            <v>1.6408815426314725</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7.0523951436153171E-2</v>
          </cell>
        </row>
        <row r="197">
          <cell r="O197">
            <v>0</v>
          </cell>
          <cell r="P197">
            <v>92.125</v>
          </cell>
          <cell r="R197">
            <v>0</v>
          </cell>
          <cell r="S197">
            <v>7.67138446619995E-2</v>
          </cell>
        </row>
        <row r="198">
          <cell r="O198">
            <v>0</v>
          </cell>
          <cell r="P198">
            <v>7.811191666666667E-2</v>
          </cell>
          <cell r="R198">
            <v>0</v>
          </cell>
          <cell r="S198">
            <v>7.8498700004051861E-2</v>
          </cell>
        </row>
        <row r="199">
          <cell r="O199">
            <v>0</v>
          </cell>
          <cell r="P199">
            <v>3.057375E-2</v>
          </cell>
          <cell r="R199">
            <v>0</v>
          </cell>
          <cell r="S199">
            <v>3.021585093212396E-2</v>
          </cell>
        </row>
        <row r="200">
          <cell r="O200">
            <v>0</v>
          </cell>
          <cell r="P200">
            <v>17.048757999999999</v>
          </cell>
          <cell r="R200">
            <v>0</v>
          </cell>
          <cell r="S200">
            <v>6.9729239299999994</v>
          </cell>
        </row>
        <row r="201">
          <cell r="O201">
            <v>0</v>
          </cell>
          <cell r="P201">
            <v>25.528447166666666</v>
          </cell>
          <cell r="R201">
            <v>0</v>
          </cell>
          <cell r="S201">
            <v>6.5812743431640008</v>
          </cell>
        </row>
        <row r="202">
          <cell r="O202">
            <v>0</v>
          </cell>
          <cell r="P202">
            <v>0.19521791666666666</v>
          </cell>
          <cell r="R202">
            <v>0</v>
          </cell>
          <cell r="S202">
            <v>0.18921939940501756</v>
          </cell>
        </row>
        <row r="203">
          <cell r="O203">
            <v>0</v>
          </cell>
          <cell r="P203">
            <v>13.176548333333335</v>
          </cell>
          <cell r="R203">
            <v>0</v>
          </cell>
          <cell r="S203">
            <v>2.9708400679999998</v>
          </cell>
        </row>
        <row r="204">
          <cell r="O204">
            <v>0</v>
          </cell>
          <cell r="P204">
            <v>1.66529675</v>
          </cell>
          <cell r="R204">
            <v>0</v>
          </cell>
          <cell r="S204">
            <v>1.7742342163866656</v>
          </cell>
        </row>
        <row r="205">
          <cell r="O205">
            <v>0</v>
          </cell>
          <cell r="P205">
            <v>0.68347708333333335</v>
          </cell>
          <cell r="R205">
            <v>0</v>
          </cell>
          <cell r="S205">
            <v>0.67501444639261554</v>
          </cell>
        </row>
        <row r="206">
          <cell r="O206">
            <v>0</v>
          </cell>
          <cell r="P206">
            <v>1.0695997500000001</v>
          </cell>
          <cell r="R206">
            <v>0</v>
          </cell>
          <cell r="S206">
            <v>0</v>
          </cell>
        </row>
        <row r="207">
          <cell r="O207">
            <v>0</v>
          </cell>
          <cell r="P207">
            <v>0</v>
          </cell>
          <cell r="R207">
            <v>0</v>
          </cell>
          <cell r="S207">
            <v>0.93933664399999983</v>
          </cell>
        </row>
        <row r="208">
          <cell r="O208">
            <v>0</v>
          </cell>
          <cell r="P208">
            <v>15.042752916666666</v>
          </cell>
          <cell r="R208">
            <v>0</v>
          </cell>
          <cell r="S208">
            <v>1.63914244378</v>
          </cell>
        </row>
        <row r="209">
          <cell r="O209">
            <v>0</v>
          </cell>
          <cell r="P209">
            <v>9.6796583333333325E-2</v>
          </cell>
          <cell r="R209">
            <v>0</v>
          </cell>
          <cell r="S209">
            <v>9.0366144006057608E-2</v>
          </cell>
        </row>
        <row r="210">
          <cell r="O210">
            <v>6.5454484199999996</v>
          </cell>
          <cell r="P210">
            <v>192.00356491666665</v>
          </cell>
          <cell r="R210">
            <v>6.3573890899999999</v>
          </cell>
          <cell r="S210">
            <v>1.9414885518689207</v>
          </cell>
        </row>
        <row r="211">
          <cell r="O211">
            <v>0</v>
          </cell>
          <cell r="P211">
            <v>0.80808199999999997</v>
          </cell>
          <cell r="R211">
            <v>0</v>
          </cell>
          <cell r="S211">
            <v>0.88892699435500666</v>
          </cell>
        </row>
        <row r="212">
          <cell r="O212">
            <v>0</v>
          </cell>
          <cell r="P212">
            <v>1.7502577500000001</v>
          </cell>
          <cell r="R212">
            <v>0</v>
          </cell>
          <cell r="S212">
            <v>1.820790436444589</v>
          </cell>
        </row>
        <row r="213">
          <cell r="O213">
            <v>0</v>
          </cell>
          <cell r="P213">
            <v>298.15154941666668</v>
          </cell>
          <cell r="R213">
            <v>0</v>
          </cell>
          <cell r="S213">
            <v>1.654087683211322</v>
          </cell>
        </row>
        <row r="214">
          <cell r="O214">
            <v>0</v>
          </cell>
          <cell r="P214">
            <v>1.4727319999999999</v>
          </cell>
          <cell r="R214">
            <v>0</v>
          </cell>
          <cell r="S214">
            <v>1.6014329404197223</v>
          </cell>
        </row>
        <row r="215">
          <cell r="O215">
            <v>0</v>
          </cell>
          <cell r="P215">
            <v>3.3677332500000001</v>
          </cell>
          <cell r="R215">
            <v>0</v>
          </cell>
          <cell r="S215">
            <v>3.6138113250602837</v>
          </cell>
        </row>
        <row r="216">
          <cell r="O216">
            <v>0</v>
          </cell>
          <cell r="P216">
            <v>0.65264866666666665</v>
          </cell>
          <cell r="R216">
            <v>0</v>
          </cell>
          <cell r="S216">
            <v>2.3161195473526317</v>
          </cell>
        </row>
        <row r="217">
          <cell r="O217">
            <v>0</v>
          </cell>
          <cell r="P217">
            <v>3.2328421666666665</v>
          </cell>
          <cell r="R217">
            <v>0</v>
          </cell>
          <cell r="S217">
            <v>3.4885784115855851</v>
          </cell>
        </row>
        <row r="218">
          <cell r="O218">
            <v>0</v>
          </cell>
          <cell r="P218">
            <v>0.7538906666666666</v>
          </cell>
          <cell r="R218">
            <v>0</v>
          </cell>
          <cell r="S218">
            <v>0.82230502339863565</v>
          </cell>
        </row>
        <row r="219">
          <cell r="O219">
            <v>0</v>
          </cell>
          <cell r="P219">
            <v>1.4011023333333332</v>
          </cell>
          <cell r="R219">
            <v>0</v>
          </cell>
          <cell r="S219">
            <v>1.5537308050777494</v>
          </cell>
        </row>
        <row r="220">
          <cell r="O220">
            <v>2.0263652200000002</v>
          </cell>
          <cell r="P220">
            <v>1.5131765833333333</v>
          </cell>
          <cell r="R220">
            <v>1.9681450199999999</v>
          </cell>
          <cell r="S220">
            <v>1.6656081710541368</v>
          </cell>
        </row>
        <row r="221">
          <cell r="O221">
            <v>3.13895992</v>
          </cell>
          <cell r="P221">
            <v>3.35</v>
          </cell>
          <cell r="R221">
            <v>3.0487733800000001</v>
          </cell>
          <cell r="S221">
            <v>1.4860258349157685</v>
          </cell>
        </row>
        <row r="222">
          <cell r="O222">
            <v>0</v>
          </cell>
          <cell r="P222">
            <v>0.96459733333333342</v>
          </cell>
          <cell r="R222">
            <v>0</v>
          </cell>
          <cell r="S222">
            <v>1.0643206282896407</v>
          </cell>
        </row>
        <row r="223">
          <cell r="O223">
            <v>0</v>
          </cell>
          <cell r="P223">
            <v>207.7</v>
          </cell>
          <cell r="R223">
            <v>0</v>
          </cell>
          <cell r="S223">
            <v>7.0146840100000052</v>
          </cell>
        </row>
        <row r="224">
          <cell r="O224">
            <v>0</v>
          </cell>
          <cell r="P224">
            <v>1.2151555833333332</v>
          </cell>
          <cell r="R224">
            <v>0</v>
          </cell>
          <cell r="S224">
            <v>1.2271348445713701</v>
          </cell>
        </row>
        <row r="225">
          <cell r="O225">
            <v>0</v>
          </cell>
          <cell r="P225">
            <v>167.5</v>
          </cell>
          <cell r="R225">
            <v>0</v>
          </cell>
          <cell r="S225">
            <v>0</v>
          </cell>
        </row>
        <row r="226">
          <cell r="O226">
            <v>0</v>
          </cell>
          <cell r="P226">
            <v>2.1404808333333336</v>
          </cell>
          <cell r="R226">
            <v>1.86893734</v>
          </cell>
          <cell r="S226">
            <v>0</v>
          </cell>
        </row>
        <row r="227">
          <cell r="O227">
            <v>0</v>
          </cell>
          <cell r="P227">
            <v>0.5712788333333334</v>
          </cell>
          <cell r="R227">
            <v>0</v>
          </cell>
          <cell r="S227">
            <v>0.62626429506013381</v>
          </cell>
        </row>
        <row r="228">
          <cell r="O228">
            <v>0</v>
          </cell>
          <cell r="P228">
            <v>5.6979731666666673</v>
          </cell>
          <cell r="R228">
            <v>0</v>
          </cell>
          <cell r="S228">
            <v>0</v>
          </cell>
        </row>
        <row r="229">
          <cell r="O229">
            <v>0</v>
          </cell>
          <cell r="P229">
            <v>0.15710833333333335</v>
          </cell>
          <cell r="R229">
            <v>0</v>
          </cell>
          <cell r="S229">
            <v>0.14667120296367814</v>
          </cell>
        </row>
        <row r="230">
          <cell r="O230">
            <v>0</v>
          </cell>
          <cell r="P230">
            <v>3.35</v>
          </cell>
          <cell r="R230">
            <v>0</v>
          </cell>
          <cell r="S230">
            <v>2.4794616351040006</v>
          </cell>
        </row>
        <row r="231">
          <cell r="O231">
            <v>0</v>
          </cell>
          <cell r="P231">
            <v>5.0250000000000004</v>
          </cell>
          <cell r="R231">
            <v>0</v>
          </cell>
          <cell r="S231">
            <v>7.0561224288523867</v>
          </cell>
        </row>
        <row r="232">
          <cell r="O232">
            <v>0</v>
          </cell>
          <cell r="P232">
            <v>0</v>
          </cell>
          <cell r="R232">
            <v>0</v>
          </cell>
          <cell r="S232">
            <v>0</v>
          </cell>
        </row>
        <row r="233">
          <cell r="O233">
            <v>35.84499993</v>
          </cell>
          <cell r="P233">
            <v>0</v>
          </cell>
          <cell r="R233">
            <v>69.630249860000006</v>
          </cell>
          <cell r="S233">
            <v>0</v>
          </cell>
        </row>
        <row r="234">
          <cell r="O234">
            <v>4.3413590099999997</v>
          </cell>
          <cell r="P234">
            <v>3.35</v>
          </cell>
          <cell r="R234">
            <v>4.2166259299999993</v>
          </cell>
          <cell r="S234">
            <v>2.38217479662522</v>
          </cell>
        </row>
        <row r="235">
          <cell r="O235">
            <v>0</v>
          </cell>
          <cell r="P235">
            <v>1.3213773333333332</v>
          </cell>
          <cell r="R235">
            <v>0</v>
          </cell>
          <cell r="S235">
            <v>1.2013452530905273</v>
          </cell>
        </row>
        <row r="236">
          <cell r="O236">
            <v>0</v>
          </cell>
          <cell r="P236">
            <v>89.101862833333328</v>
          </cell>
          <cell r="R236">
            <v>8.2582767599999993</v>
          </cell>
          <cell r="S236">
            <v>0</v>
          </cell>
        </row>
        <row r="237">
          <cell r="O237">
            <v>0</v>
          </cell>
          <cell r="P237">
            <v>0.43638108333333331</v>
          </cell>
          <cell r="R237">
            <v>0</v>
          </cell>
          <cell r="S237">
            <v>0.25661937051064054</v>
          </cell>
        </row>
        <row r="238">
          <cell r="O238">
            <v>0</v>
          </cell>
          <cell r="P238">
            <v>18.70796441666667</v>
          </cell>
          <cell r="R238">
            <v>0</v>
          </cell>
          <cell r="S238">
            <v>0</v>
          </cell>
        </row>
        <row r="239">
          <cell r="O239">
            <v>0</v>
          </cell>
          <cell r="P239">
            <v>11.884376250000001</v>
          </cell>
          <cell r="R239">
            <v>0</v>
          </cell>
          <cell r="S239">
            <v>0.93933664399999983</v>
          </cell>
        </row>
        <row r="240">
          <cell r="O240">
            <v>4.0959112599999994</v>
          </cell>
          <cell r="P240">
            <v>132.99395483333333</v>
          </cell>
          <cell r="R240">
            <v>3.9782302400000003</v>
          </cell>
          <cell r="S240">
            <v>0.78578571537963227</v>
          </cell>
        </row>
        <row r="241">
          <cell r="O241">
            <v>0</v>
          </cell>
          <cell r="P241">
            <v>2.06854125</v>
          </cell>
          <cell r="R241">
            <v>0</v>
          </cell>
          <cell r="S241">
            <v>2.2796420185079422</v>
          </cell>
        </row>
        <row r="242">
          <cell r="O242">
            <v>0</v>
          </cell>
          <cell r="P242">
            <v>5.0696069166666673</v>
          </cell>
          <cell r="R242">
            <v>0</v>
          </cell>
          <cell r="S242">
            <v>5.6120663351973743</v>
          </cell>
        </row>
        <row r="243">
          <cell r="O243">
            <v>0</v>
          </cell>
          <cell r="P243">
            <v>2.6590004999999999</v>
          </cell>
          <cell r="R243">
            <v>0</v>
          </cell>
          <cell r="S243">
            <v>2.830875496944893</v>
          </cell>
        </row>
        <row r="244">
          <cell r="O244">
            <v>0</v>
          </cell>
          <cell r="P244">
            <v>0.52954625</v>
          </cell>
          <cell r="R244">
            <v>0</v>
          </cell>
          <cell r="S244">
            <v>0.49785123922492447</v>
          </cell>
        </row>
        <row r="245">
          <cell r="O245">
            <v>0</v>
          </cell>
          <cell r="P245">
            <v>351.78609291666669</v>
          </cell>
          <cell r="R245">
            <v>0</v>
          </cell>
          <cell r="S245">
            <v>0</v>
          </cell>
        </row>
        <row r="246">
          <cell r="O246">
            <v>0</v>
          </cell>
          <cell r="P246">
            <v>2.4563473333333334</v>
          </cell>
          <cell r="R246">
            <v>0</v>
          </cell>
          <cell r="S246">
            <v>0</v>
          </cell>
        </row>
        <row r="247">
          <cell r="O247">
            <v>0</v>
          </cell>
          <cell r="P247">
            <v>167.5</v>
          </cell>
          <cell r="R247">
            <v>0</v>
          </cell>
          <cell r="S247">
            <v>0.65686299999999997</v>
          </cell>
        </row>
        <row r="248">
          <cell r="O248">
            <v>0</v>
          </cell>
          <cell r="P248">
            <v>0</v>
          </cell>
          <cell r="R248">
            <v>0</v>
          </cell>
          <cell r="S248">
            <v>2.8811023326330343</v>
          </cell>
        </row>
        <row r="249">
          <cell r="O249">
            <v>0</v>
          </cell>
          <cell r="P249">
            <v>2.9963036666666665</v>
          </cell>
          <cell r="R249">
            <v>0</v>
          </cell>
          <cell r="S249">
            <v>0</v>
          </cell>
        </row>
        <row r="250">
          <cell r="O250">
            <v>0</v>
          </cell>
          <cell r="P250">
            <v>1.0207181666666667</v>
          </cell>
          <cell r="R250">
            <v>0</v>
          </cell>
          <cell r="S250">
            <v>1.1319094205502584</v>
          </cell>
        </row>
        <row r="251">
          <cell r="O251">
            <v>0</v>
          </cell>
          <cell r="P251">
            <v>3.9025138333333333</v>
          </cell>
          <cell r="R251">
            <v>0</v>
          </cell>
          <cell r="S251">
            <v>4.2165749975697642</v>
          </cell>
        </row>
        <row r="252">
          <cell r="O252">
            <v>0</v>
          </cell>
          <cell r="P252">
            <v>2.2300313333333337</v>
          </cell>
          <cell r="R252">
            <v>0</v>
          </cell>
          <cell r="S252">
            <v>2.3374189409599957</v>
          </cell>
        </row>
        <row r="253">
          <cell r="O253">
            <v>0</v>
          </cell>
          <cell r="P253">
            <v>3.2687390833333336</v>
          </cell>
          <cell r="R253">
            <v>0</v>
          </cell>
          <cell r="S253">
            <v>3.5761109118604977</v>
          </cell>
        </row>
        <row r="254">
          <cell r="O254">
            <v>6.2279285199999999</v>
          </cell>
          <cell r="P254">
            <v>86.767204333333325</v>
          </cell>
          <cell r="R254">
            <v>20.762236650000002</v>
          </cell>
          <cell r="S254">
            <v>0</v>
          </cell>
        </row>
        <row r="255">
          <cell r="O255">
            <v>0</v>
          </cell>
          <cell r="P255">
            <v>1.675</v>
          </cell>
          <cell r="R255">
            <v>0</v>
          </cell>
          <cell r="S255">
            <v>0</v>
          </cell>
        </row>
        <row r="256">
          <cell r="O256">
            <v>0</v>
          </cell>
          <cell r="P256">
            <v>0</v>
          </cell>
          <cell r="R256">
            <v>7.0312113000000007</v>
          </cell>
          <cell r="S256">
            <v>0</v>
          </cell>
        </row>
        <row r="257">
          <cell r="O257">
            <v>4.4336186000000009</v>
          </cell>
          <cell r="P257">
            <v>0</v>
          </cell>
          <cell r="R257">
            <v>8.6124695800000008</v>
          </cell>
          <cell r="S257">
            <v>0</v>
          </cell>
        </row>
        <row r="258">
          <cell r="O258">
            <v>186.96209729</v>
          </cell>
          <cell r="P258">
            <v>167.5</v>
          </cell>
          <cell r="R258">
            <v>0</v>
          </cell>
          <cell r="S258">
            <v>0</v>
          </cell>
        </row>
        <row r="259">
          <cell r="O259">
            <v>0</v>
          </cell>
          <cell r="P259">
            <v>2.4563473333333334</v>
          </cell>
          <cell r="R259">
            <v>0.37687580999999998</v>
          </cell>
          <cell r="S259">
            <v>0</v>
          </cell>
        </row>
        <row r="260">
          <cell r="O260">
            <v>0</v>
          </cell>
          <cell r="P260">
            <v>1.3783926666666668</v>
          </cell>
          <cell r="R260">
            <v>0</v>
          </cell>
          <cell r="S260">
            <v>1.5181003776801847</v>
          </cell>
        </row>
        <row r="261">
          <cell r="O261">
            <v>0</v>
          </cell>
          <cell r="P261">
            <v>5.925818333333333</v>
          </cell>
          <cell r="R261">
            <v>0</v>
          </cell>
          <cell r="S261">
            <v>6.513234115073681</v>
          </cell>
        </row>
        <row r="262">
          <cell r="O262">
            <v>0</v>
          </cell>
          <cell r="P262">
            <v>2.1165601666666665</v>
          </cell>
          <cell r="R262">
            <v>0</v>
          </cell>
          <cell r="S262">
            <v>2.3471252587344722</v>
          </cell>
        </row>
        <row r="263">
          <cell r="O263">
            <v>0</v>
          </cell>
          <cell r="P263">
            <v>1.4937331666666667</v>
          </cell>
          <cell r="R263">
            <v>0</v>
          </cell>
          <cell r="S263">
            <v>0</v>
          </cell>
        </row>
        <row r="264">
          <cell r="O264">
            <v>0</v>
          </cell>
          <cell r="P264">
            <v>2.1690278333333337</v>
          </cell>
          <cell r="R264">
            <v>0</v>
          </cell>
          <cell r="S264">
            <v>2.1280951948218041</v>
          </cell>
        </row>
        <row r="265">
          <cell r="O265">
            <v>3.0257259699999999</v>
          </cell>
          <cell r="P265">
            <v>139.80595866666667</v>
          </cell>
          <cell r="R265">
            <v>5.1510901000000002</v>
          </cell>
          <cell r="S265">
            <v>1.9417509568803832</v>
          </cell>
        </row>
        <row r="266">
          <cell r="O266">
            <v>68.693181509999988</v>
          </cell>
          <cell r="P266">
            <v>9.8497922500000001</v>
          </cell>
          <cell r="R266">
            <v>66.719533999999996</v>
          </cell>
          <cell r="S266">
            <v>6.6760300650806021</v>
          </cell>
        </row>
        <row r="267">
          <cell r="O267">
            <v>0</v>
          </cell>
          <cell r="P267">
            <v>0</v>
          </cell>
          <cell r="R267">
            <v>0</v>
          </cell>
          <cell r="S267">
            <v>0</v>
          </cell>
        </row>
        <row r="268">
          <cell r="O268">
            <v>3.0025737800000001</v>
          </cell>
          <cell r="P268">
            <v>3.3769708333333335</v>
          </cell>
          <cell r="R268">
            <v>2.9163057999999999</v>
          </cell>
          <cell r="S268">
            <v>-9.9999999999999995E-7</v>
          </cell>
        </row>
        <row r="269">
          <cell r="O269">
            <v>2.3505985200000001</v>
          </cell>
          <cell r="P269">
            <v>1.0150919166666665</v>
          </cell>
          <cell r="R269">
            <v>6.4737623200000005</v>
          </cell>
          <cell r="S269">
            <v>0</v>
          </cell>
        </row>
        <row r="270">
          <cell r="O270">
            <v>0</v>
          </cell>
          <cell r="P270">
            <v>1.1681550833333332</v>
          </cell>
          <cell r="R270">
            <v>20.260952809999999</v>
          </cell>
          <cell r="S270">
            <v>0</v>
          </cell>
        </row>
        <row r="271">
          <cell r="O271">
            <v>0</v>
          </cell>
          <cell r="P271">
            <v>210.40010000000001</v>
          </cell>
          <cell r="R271">
            <v>8.9672080300000001</v>
          </cell>
          <cell r="S271">
            <v>0</v>
          </cell>
        </row>
        <row r="272">
          <cell r="O272">
            <v>129.98913794000001</v>
          </cell>
          <cell r="P272">
            <v>10.107207916666667</v>
          </cell>
          <cell r="R272">
            <v>171.82709867999998</v>
          </cell>
          <cell r="S272">
            <v>13.294549304819032</v>
          </cell>
        </row>
        <row r="273">
          <cell r="O273">
            <v>0</v>
          </cell>
          <cell r="P273">
            <v>0</v>
          </cell>
          <cell r="R273">
            <v>0</v>
          </cell>
          <cell r="S273">
            <v>0</v>
          </cell>
        </row>
        <row r="274">
          <cell r="O274">
            <v>0</v>
          </cell>
          <cell r="P274">
            <v>91.717631666666676</v>
          </cell>
          <cell r="R274">
            <v>3.88692663</v>
          </cell>
          <cell r="S274">
            <v>0</v>
          </cell>
        </row>
        <row r="275">
          <cell r="O275">
            <v>23.498500969999998</v>
          </cell>
          <cell r="P275">
            <v>2.1202451666666664</v>
          </cell>
          <cell r="R275">
            <v>47.93680492</v>
          </cell>
          <cell r="S275">
            <v>0</v>
          </cell>
        </row>
      </sheetData>
      <sheetData sheetId="3">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5.9761430899999999</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133.85580259250284</v>
          </cell>
        </row>
        <row r="76">
          <cell r="O76">
            <v>41.832189140000004</v>
          </cell>
          <cell r="P76">
            <v>9.9370983333333331</v>
          </cell>
          <cell r="R76">
            <v>41.832189140000004</v>
          </cell>
          <cell r="S76">
            <v>0.10624430000000017</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18.099713729999998</v>
          </cell>
          <cell r="P81">
            <v>4.9879891666666669</v>
          </cell>
          <cell r="R81">
            <v>18.099713729999998</v>
          </cell>
          <cell r="S81">
            <v>4.2438083708014149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4.9411547499999999</v>
          </cell>
          <cell r="P107">
            <v>0.33751750000000003</v>
          </cell>
          <cell r="R107">
            <v>4.9411547499999999</v>
          </cell>
          <cell r="S107">
            <v>0.2644210751119711</v>
          </cell>
        </row>
        <row r="108">
          <cell r="O108">
            <v>0</v>
          </cell>
          <cell r="P108">
            <v>0</v>
          </cell>
          <cell r="R108">
            <v>0</v>
          </cell>
          <cell r="S108">
            <v>0</v>
          </cell>
        </row>
        <row r="109">
          <cell r="O109">
            <v>0</v>
          </cell>
          <cell r="P109">
            <v>0</v>
          </cell>
          <cell r="R109">
            <v>0</v>
          </cell>
          <cell r="S109">
            <v>0</v>
          </cell>
        </row>
        <row r="110">
          <cell r="O110">
            <v>0.75573075000000001</v>
          </cell>
          <cell r="P110">
            <v>7.0909366666666669</v>
          </cell>
          <cell r="R110">
            <v>0.75573075000000001</v>
          </cell>
          <cell r="S110">
            <v>6.091325875312485</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1.9598785540092047</v>
          </cell>
        </row>
        <row r="129">
          <cell r="O129">
            <v>0</v>
          </cell>
          <cell r="P129">
            <v>8.6101549166666658</v>
          </cell>
          <cell r="R129">
            <v>0</v>
          </cell>
          <cell r="S129">
            <v>5.3998171825011223</v>
          </cell>
        </row>
        <row r="130">
          <cell r="O130">
            <v>0</v>
          </cell>
          <cell r="P130">
            <v>0</v>
          </cell>
          <cell r="R130">
            <v>0</v>
          </cell>
          <cell r="S130">
            <v>0</v>
          </cell>
        </row>
        <row r="131">
          <cell r="O131">
            <v>0</v>
          </cell>
          <cell r="P131">
            <v>0</v>
          </cell>
          <cell r="R131">
            <v>0</v>
          </cell>
          <cell r="S131">
            <v>0</v>
          </cell>
        </row>
        <row r="132">
          <cell r="O132">
            <v>4.2972592499999998</v>
          </cell>
          <cell r="P132">
            <v>0.56441641666666664</v>
          </cell>
          <cell r="R132">
            <v>4.2972592499999998</v>
          </cell>
          <cell r="S132">
            <v>0.49679383611853722</v>
          </cell>
        </row>
        <row r="133">
          <cell r="O133">
            <v>0</v>
          </cell>
          <cell r="P133">
            <v>0.5338040833333334</v>
          </cell>
          <cell r="R133">
            <v>0</v>
          </cell>
          <cell r="S133">
            <v>0.42311968225961316</v>
          </cell>
        </row>
        <row r="134">
          <cell r="O134">
            <v>0</v>
          </cell>
          <cell r="P134">
            <v>0</v>
          </cell>
          <cell r="R134">
            <v>0</v>
          </cell>
          <cell r="S134">
            <v>0</v>
          </cell>
        </row>
        <row r="135">
          <cell r="O135">
            <v>0</v>
          </cell>
          <cell r="P135">
            <v>0</v>
          </cell>
          <cell r="R135">
            <v>0</v>
          </cell>
          <cell r="S135">
            <v>0</v>
          </cell>
        </row>
        <row r="136">
          <cell r="O136">
            <v>0</v>
          </cell>
          <cell r="P136">
            <v>0</v>
          </cell>
          <cell r="R136">
            <v>0</v>
          </cell>
          <cell r="S136">
            <v>2.4449610036638081</v>
          </cell>
        </row>
        <row r="137">
          <cell r="O137">
            <v>0</v>
          </cell>
          <cell r="P137">
            <v>0</v>
          </cell>
          <cell r="R137">
            <v>0</v>
          </cell>
          <cell r="S137">
            <v>0</v>
          </cell>
        </row>
        <row r="138">
          <cell r="O138">
            <v>111.10513709</v>
          </cell>
          <cell r="P138">
            <v>14.99728</v>
          </cell>
          <cell r="R138">
            <v>111.10513709</v>
          </cell>
          <cell r="S138">
            <v>0.27101551000000002</v>
          </cell>
        </row>
        <row r="139">
          <cell r="O139">
            <v>147.57077685000002</v>
          </cell>
          <cell r="P139">
            <v>41.339589583333336</v>
          </cell>
          <cell r="R139">
            <v>147.06504538999999</v>
          </cell>
          <cell r="S139">
            <v>0.98708090647799984</v>
          </cell>
        </row>
        <row r="140">
          <cell r="O140">
            <v>0</v>
          </cell>
          <cell r="P140">
            <v>3.2062665833333335</v>
          </cell>
          <cell r="R140">
            <v>0</v>
          </cell>
          <cell r="S140">
            <v>13.803517802795879</v>
          </cell>
        </row>
        <row r="141">
          <cell r="O141">
            <v>0</v>
          </cell>
          <cell r="P141">
            <v>0</v>
          </cell>
          <cell r="R141">
            <v>0</v>
          </cell>
          <cell r="S141">
            <v>0</v>
          </cell>
        </row>
        <row r="142">
          <cell r="O142">
            <v>0</v>
          </cell>
          <cell r="P142">
            <v>4.5434157500000003</v>
          </cell>
          <cell r="R142">
            <v>0</v>
          </cell>
          <cell r="S142">
            <v>19.560172110298051</v>
          </cell>
        </row>
        <row r="143">
          <cell r="O143">
            <v>0.36681068</v>
          </cell>
          <cell r="P143">
            <v>0.36386025</v>
          </cell>
          <cell r="R143">
            <v>0.36681068</v>
          </cell>
          <cell r="S143">
            <v>0.30832528468469184</v>
          </cell>
        </row>
        <row r="144">
          <cell r="O144">
            <v>0</v>
          </cell>
          <cell r="P144">
            <v>0.92979083333333334</v>
          </cell>
          <cell r="R144">
            <v>0</v>
          </cell>
          <cell r="S144">
            <v>0.77187141964903894</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7.9468818399999996</v>
          </cell>
          <cell r="P153">
            <v>2.7122220000000001</v>
          </cell>
          <cell r="R153">
            <v>7.9468818499999996</v>
          </cell>
          <cell r="S153">
            <v>2.3599113392583959</v>
          </cell>
        </row>
        <row r="154">
          <cell r="O154">
            <v>0</v>
          </cell>
          <cell r="P154">
            <v>0</v>
          </cell>
          <cell r="R154">
            <v>0</v>
          </cell>
          <cell r="S154">
            <v>0</v>
          </cell>
        </row>
        <row r="155">
          <cell r="O155">
            <v>0</v>
          </cell>
          <cell r="P155">
            <v>4.5709745000000002</v>
          </cell>
          <cell r="R155">
            <v>0</v>
          </cell>
          <cell r="S155">
            <v>4.023330362931814</v>
          </cell>
        </row>
        <row r="156">
          <cell r="O156">
            <v>0</v>
          </cell>
          <cell r="P156">
            <v>50.25</v>
          </cell>
          <cell r="R156">
            <v>0</v>
          </cell>
          <cell r="S156">
            <v>1.5915434608950001</v>
          </cell>
        </row>
        <row r="157">
          <cell r="O157">
            <v>0</v>
          </cell>
          <cell r="P157">
            <v>0</v>
          </cell>
          <cell r="R157">
            <v>0</v>
          </cell>
          <cell r="S157">
            <v>0</v>
          </cell>
        </row>
        <row r="158">
          <cell r="O158">
            <v>10.6062349</v>
          </cell>
          <cell r="P158">
            <v>1.2789026666666667</v>
          </cell>
          <cell r="R158">
            <v>10.6062349</v>
          </cell>
          <cell r="S158">
            <v>1.0114001625799038</v>
          </cell>
        </row>
        <row r="159">
          <cell r="O159">
            <v>113.11452416</v>
          </cell>
          <cell r="P159">
            <v>167.5</v>
          </cell>
          <cell r="R159">
            <v>113.11452416</v>
          </cell>
          <cell r="S159">
            <v>1.1019744700000003</v>
          </cell>
        </row>
        <row r="160">
          <cell r="O160">
            <v>0</v>
          </cell>
          <cell r="P160">
            <v>0.6887449166666666</v>
          </cell>
          <cell r="R160">
            <v>0</v>
          </cell>
          <cell r="S160">
            <v>0.5101730100832218</v>
          </cell>
        </row>
        <row r="161">
          <cell r="O161">
            <v>0</v>
          </cell>
          <cell r="P161">
            <v>0.12650941666666668</v>
          </cell>
          <cell r="R161">
            <v>0</v>
          </cell>
          <cell r="S161">
            <v>4.9086916645845136E-2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11.453177720000001</v>
          </cell>
          <cell r="P165">
            <v>4.1218265833333332</v>
          </cell>
          <cell r="R165">
            <v>11.453177720000001</v>
          </cell>
          <cell r="S165">
            <v>3.6279944229219891</v>
          </cell>
        </row>
        <row r="166">
          <cell r="O166">
            <v>5.8462017599999996</v>
          </cell>
          <cell r="P166">
            <v>3.3473568333333334</v>
          </cell>
          <cell r="R166">
            <v>5.8462017599999996</v>
          </cell>
          <cell r="S166">
            <v>6.3195567280460487</v>
          </cell>
        </row>
        <row r="167">
          <cell r="O167">
            <v>0</v>
          </cell>
          <cell r="P167">
            <v>0.58315291666666658</v>
          </cell>
          <cell r="R167">
            <v>0</v>
          </cell>
          <cell r="S167">
            <v>0.50586143308221598</v>
          </cell>
        </row>
        <row r="168">
          <cell r="O168">
            <v>1.9177745900000003</v>
          </cell>
          <cell r="P168">
            <v>1.4045126666666667</v>
          </cell>
          <cell r="R168">
            <v>1.9177745900000003</v>
          </cell>
          <cell r="S168">
            <v>1.1990109907053477</v>
          </cell>
        </row>
        <row r="169">
          <cell r="O169">
            <v>0</v>
          </cell>
          <cell r="P169">
            <v>0.26582583333333332</v>
          </cell>
          <cell r="R169">
            <v>0</v>
          </cell>
          <cell r="S169">
            <v>0.232159583623223</v>
          </cell>
        </row>
        <row r="170">
          <cell r="O170">
            <v>0</v>
          </cell>
          <cell r="P170">
            <v>1.1733106666666668</v>
          </cell>
          <cell r="R170">
            <v>0</v>
          </cell>
          <cell r="S170">
            <v>0.99249794218360632</v>
          </cell>
        </row>
        <row r="171">
          <cell r="O171">
            <v>0</v>
          </cell>
          <cell r="P171">
            <v>0.58944925000000004</v>
          </cell>
          <cell r="R171">
            <v>0</v>
          </cell>
          <cell r="S171">
            <v>0.47209935624313121</v>
          </cell>
        </row>
        <row r="172">
          <cell r="O172">
            <v>6.1364221600000004</v>
          </cell>
          <cell r="P172">
            <v>0.64891675000000004</v>
          </cell>
          <cell r="R172">
            <v>6.1364221600000004</v>
          </cell>
          <cell r="S172">
            <v>0.51592608490735037</v>
          </cell>
        </row>
        <row r="173">
          <cell r="O173">
            <v>17.838465019999997</v>
          </cell>
          <cell r="P173">
            <v>1.8839395000000001</v>
          </cell>
          <cell r="R173">
            <v>17.838465019999997</v>
          </cell>
          <cell r="S173">
            <v>1.453137325561042</v>
          </cell>
        </row>
        <row r="174">
          <cell r="O174">
            <v>0</v>
          </cell>
          <cell r="P174">
            <v>0.23411641666666666</v>
          </cell>
          <cell r="R174">
            <v>0</v>
          </cell>
          <cell r="S174">
            <v>0.20279651077132485</v>
          </cell>
        </row>
        <row r="175">
          <cell r="O175">
            <v>11.43838351</v>
          </cell>
          <cell r="P175">
            <v>1.2208438333333334</v>
          </cell>
          <cell r="R175">
            <v>11.43838351</v>
          </cell>
          <cell r="S175">
            <v>1.0512113951329678</v>
          </cell>
        </row>
        <row r="176">
          <cell r="O176">
            <v>0</v>
          </cell>
          <cell r="P176">
            <v>0.85059850000000004</v>
          </cell>
          <cell r="R176">
            <v>0</v>
          </cell>
          <cell r="S176">
            <v>0.74868930231948527</v>
          </cell>
        </row>
        <row r="177">
          <cell r="O177">
            <v>14.44616489</v>
          </cell>
          <cell r="P177">
            <v>2.1046040000000001</v>
          </cell>
          <cell r="R177">
            <v>14.44616489</v>
          </cell>
          <cell r="S177">
            <v>1.7335541203537863</v>
          </cell>
        </row>
        <row r="178">
          <cell r="O178">
            <v>4.2214531800000001</v>
          </cell>
          <cell r="P178">
            <v>2.3498692499999998</v>
          </cell>
          <cell r="R178">
            <v>4.2214531800000001</v>
          </cell>
          <cell r="S178">
            <v>1.9224352274082062</v>
          </cell>
        </row>
        <row r="179">
          <cell r="O179">
            <v>37.012609839999996</v>
          </cell>
          <cell r="P179">
            <v>3.0483174166666664</v>
          </cell>
          <cell r="R179">
            <v>37.012609840000003</v>
          </cell>
          <cell r="S179">
            <v>2.4242738777822552</v>
          </cell>
        </row>
        <row r="180">
          <cell r="O180">
            <v>0</v>
          </cell>
          <cell r="P180">
            <v>1.4978821666666668</v>
          </cell>
          <cell r="R180">
            <v>0</v>
          </cell>
          <cell r="S180">
            <v>1.1834263443116619</v>
          </cell>
        </row>
        <row r="181">
          <cell r="O181">
            <v>0</v>
          </cell>
          <cell r="P181">
            <v>4.4717876666666667</v>
          </cell>
          <cell r="R181">
            <v>0</v>
          </cell>
          <cell r="S181">
            <v>3.830678208394354</v>
          </cell>
        </row>
        <row r="182">
          <cell r="O182">
            <v>12.678610059999999</v>
          </cell>
          <cell r="P182">
            <v>12.273505583333334</v>
          </cell>
          <cell r="R182">
            <v>12.678610059999999</v>
          </cell>
          <cell r="S182">
            <v>14.868417350704</v>
          </cell>
        </row>
        <row r="183">
          <cell r="O183">
            <v>28.219065189999998</v>
          </cell>
          <cell r="P183">
            <v>4.1831785000000004</v>
          </cell>
          <cell r="R183">
            <v>28.219065189999998</v>
          </cell>
          <cell r="S183">
            <v>3.6806455478244571</v>
          </cell>
        </row>
        <row r="184">
          <cell r="O184">
            <v>2.5485135600000004</v>
          </cell>
          <cell r="P184">
            <v>2.5466298333333337</v>
          </cell>
          <cell r="R184">
            <v>2.5485135600000004</v>
          </cell>
          <cell r="S184">
            <v>2.2415197943742702</v>
          </cell>
        </row>
        <row r="185">
          <cell r="O185">
            <v>0</v>
          </cell>
          <cell r="P185">
            <v>0.77507775000000001</v>
          </cell>
          <cell r="R185">
            <v>0</v>
          </cell>
          <cell r="S185">
            <v>0.6822168876275686</v>
          </cell>
        </row>
        <row r="186">
          <cell r="O186">
            <v>11.9469388</v>
          </cell>
          <cell r="P186">
            <v>208.74528541666666</v>
          </cell>
          <cell r="R186">
            <v>11.946938800000003</v>
          </cell>
          <cell r="S186">
            <v>1.9473759327146429</v>
          </cell>
        </row>
        <row r="187">
          <cell r="O187">
            <v>0</v>
          </cell>
          <cell r="P187">
            <v>11.254974916666667</v>
          </cell>
          <cell r="R187">
            <v>0</v>
          </cell>
          <cell r="S187">
            <v>9.75335919062125</v>
          </cell>
        </row>
        <row r="188">
          <cell r="O188">
            <v>11.91653146</v>
          </cell>
          <cell r="P188">
            <v>1.7217039999999999</v>
          </cell>
          <cell r="R188">
            <v>11.91653146</v>
          </cell>
          <cell r="S188">
            <v>1.3954379911140893</v>
          </cell>
        </row>
        <row r="189">
          <cell r="O189">
            <v>0</v>
          </cell>
          <cell r="P189">
            <v>0.34008191666666671</v>
          </cell>
          <cell r="R189">
            <v>0</v>
          </cell>
          <cell r="S189">
            <v>2.0801971044074139</v>
          </cell>
        </row>
        <row r="190">
          <cell r="O190">
            <v>32.227496019999997</v>
          </cell>
          <cell r="P190">
            <v>1.7297959166666668</v>
          </cell>
          <cell r="R190">
            <v>32.227496019999997</v>
          </cell>
          <cell r="S190">
            <v>1.4167870153073761</v>
          </cell>
        </row>
        <row r="191">
          <cell r="O191">
            <v>2.0693128299999999</v>
          </cell>
          <cell r="P191">
            <v>354.27336574999998</v>
          </cell>
          <cell r="R191">
            <v>2.0693128299999999</v>
          </cell>
          <cell r="S191">
            <v>1.1542374385803025</v>
          </cell>
        </row>
        <row r="192">
          <cell r="O192">
            <v>7.59091191</v>
          </cell>
          <cell r="P192">
            <v>1.5067747499999999</v>
          </cell>
          <cell r="R192">
            <v>7.5909119099999991</v>
          </cell>
          <cell r="S192">
            <v>1.3023660051386319</v>
          </cell>
        </row>
        <row r="193">
          <cell r="O193">
            <v>141.09178181000001</v>
          </cell>
          <cell r="P193">
            <v>0</v>
          </cell>
          <cell r="R193">
            <v>141.09178181000001</v>
          </cell>
          <cell r="S193">
            <v>0</v>
          </cell>
        </row>
        <row r="194">
          <cell r="O194">
            <v>44.749306970000006</v>
          </cell>
          <cell r="P194">
            <v>0</v>
          </cell>
          <cell r="R194">
            <v>41.951250800000011</v>
          </cell>
          <cell r="S194">
            <v>0</v>
          </cell>
        </row>
        <row r="195">
          <cell r="O195">
            <v>0</v>
          </cell>
          <cell r="P195">
            <v>5.6093471666666668</v>
          </cell>
          <cell r="R195">
            <v>0</v>
          </cell>
          <cell r="S195">
            <v>0</v>
          </cell>
        </row>
        <row r="196">
          <cell r="O196">
            <v>27.004157539999998</v>
          </cell>
          <cell r="P196">
            <v>6.3596416666666669E-2</v>
          </cell>
          <cell r="R196">
            <v>27.004157539999998</v>
          </cell>
          <cell r="S196">
            <v>5.597677026687737E-2</v>
          </cell>
        </row>
        <row r="197">
          <cell r="O197">
            <v>170.62655371</v>
          </cell>
          <cell r="P197">
            <v>92.125</v>
          </cell>
          <cell r="R197">
            <v>162.21378132999999</v>
          </cell>
          <cell r="S197">
            <v>10.957358955582</v>
          </cell>
        </row>
        <row r="198">
          <cell r="O198">
            <v>0</v>
          </cell>
          <cell r="P198">
            <v>7.811191666666667E-2</v>
          </cell>
          <cell r="R198">
            <v>0</v>
          </cell>
          <cell r="S198">
            <v>6.2294072946602365E-2</v>
          </cell>
        </row>
        <row r="199">
          <cell r="O199">
            <v>0</v>
          </cell>
          <cell r="P199">
            <v>3.057375E-2</v>
          </cell>
          <cell r="R199">
            <v>0</v>
          </cell>
          <cell r="S199">
            <v>2.397747503716784E-2</v>
          </cell>
        </row>
        <row r="200">
          <cell r="O200">
            <v>24.779774249999999</v>
          </cell>
          <cell r="P200">
            <v>17.048757999999999</v>
          </cell>
          <cell r="R200">
            <v>24.779774249999999</v>
          </cell>
          <cell r="S200">
            <v>-5.4777268150000014</v>
          </cell>
        </row>
        <row r="201">
          <cell r="O201">
            <v>69.965297520000007</v>
          </cell>
          <cell r="P201">
            <v>25.528447166666666</v>
          </cell>
          <cell r="R201">
            <v>69.965297520000007</v>
          </cell>
          <cell r="S201">
            <v>11.750403879336003</v>
          </cell>
        </row>
        <row r="202">
          <cell r="O202">
            <v>13.611546259999997</v>
          </cell>
          <cell r="P202">
            <v>0.19521791666666666</v>
          </cell>
          <cell r="R202">
            <v>13.611546259999997</v>
          </cell>
          <cell r="S202">
            <v>0.15014669709828671</v>
          </cell>
        </row>
        <row r="203">
          <cell r="O203">
            <v>42.115475250000003</v>
          </cell>
          <cell r="P203">
            <v>13.176548333333335</v>
          </cell>
          <cell r="R203">
            <v>42.115475250000003</v>
          </cell>
          <cell r="S203">
            <v>5.1529747400000003</v>
          </cell>
        </row>
        <row r="204">
          <cell r="O204">
            <v>0</v>
          </cell>
          <cell r="P204">
            <v>1.66529675</v>
          </cell>
          <cell r="R204">
            <v>0</v>
          </cell>
          <cell r="S204">
            <v>1.4081464706790821</v>
          </cell>
        </row>
        <row r="205">
          <cell r="O205">
            <v>0</v>
          </cell>
          <cell r="P205">
            <v>0.68347708333333335</v>
          </cell>
          <cell r="R205">
            <v>0</v>
          </cell>
          <cell r="S205">
            <v>0.53564992870129735</v>
          </cell>
        </row>
        <row r="206">
          <cell r="O206">
            <v>0</v>
          </cell>
          <cell r="P206">
            <v>1.0695997500000001</v>
          </cell>
          <cell r="R206">
            <v>0</v>
          </cell>
          <cell r="S206">
            <v>0</v>
          </cell>
        </row>
        <row r="207">
          <cell r="O207">
            <v>64.269887920000002</v>
          </cell>
          <cell r="P207">
            <v>0</v>
          </cell>
          <cell r="R207">
            <v>64.269887920000002</v>
          </cell>
          <cell r="S207">
            <v>0.19596377199999943</v>
          </cell>
        </row>
        <row r="208">
          <cell r="O208">
            <v>0</v>
          </cell>
          <cell r="P208">
            <v>15.042752916666666</v>
          </cell>
          <cell r="R208">
            <v>0</v>
          </cell>
          <cell r="S208">
            <v>-1.9322985641599997</v>
          </cell>
        </row>
        <row r="209">
          <cell r="O209">
            <v>7.2736712499999996</v>
          </cell>
          <cell r="P209">
            <v>9.6796583333333325E-2</v>
          </cell>
          <cell r="R209">
            <v>7.2736712499999996</v>
          </cell>
          <cell r="S209">
            <v>7.1699990606290662E-2</v>
          </cell>
        </row>
        <row r="210">
          <cell r="O210">
            <v>6.6083020000000006E-2</v>
          </cell>
          <cell r="P210">
            <v>192.00356491666665</v>
          </cell>
          <cell r="R210">
            <v>6.6083030000000001E-2</v>
          </cell>
          <cell r="S210">
            <v>1.5407597131943422</v>
          </cell>
        </row>
        <row r="211">
          <cell r="O211">
            <v>38.139516809999996</v>
          </cell>
          <cell r="P211">
            <v>0.80808199999999997</v>
          </cell>
          <cell r="R211">
            <v>38.139516810000003</v>
          </cell>
          <cell r="S211">
            <v>0.70555440275456249</v>
          </cell>
        </row>
        <row r="212">
          <cell r="O212">
            <v>26.292438109999999</v>
          </cell>
          <cell r="P212">
            <v>1.7502577500000001</v>
          </cell>
          <cell r="R212">
            <v>26.292438109999999</v>
          </cell>
          <cell r="S212">
            <v>1.4450262201070228</v>
          </cell>
        </row>
        <row r="213">
          <cell r="O213">
            <v>12.009257300000002</v>
          </cell>
          <cell r="P213">
            <v>298.15154941666668</v>
          </cell>
          <cell r="R213">
            <v>12.009257300000002</v>
          </cell>
          <cell r="S213">
            <v>1.3127883269099081</v>
          </cell>
        </row>
        <row r="214">
          <cell r="O214">
            <v>4.3622022899999999</v>
          </cell>
          <cell r="P214">
            <v>1.4727319999999999</v>
          </cell>
          <cell r="R214">
            <v>4.3622022899999999</v>
          </cell>
          <cell r="S214">
            <v>1.2710519746407829</v>
          </cell>
        </row>
        <row r="215">
          <cell r="O215">
            <v>6.3243912700000005</v>
          </cell>
          <cell r="P215">
            <v>3.3677332500000001</v>
          </cell>
          <cell r="R215">
            <v>6.3243912700000005</v>
          </cell>
          <cell r="S215">
            <v>2.868194457575433</v>
          </cell>
        </row>
        <row r="216">
          <cell r="O216">
            <v>7.8040903699999999</v>
          </cell>
          <cell r="P216">
            <v>0.65264866666666665</v>
          </cell>
          <cell r="R216">
            <v>7.8040903699999999</v>
          </cell>
          <cell r="S216">
            <v>1.8383026518672536</v>
          </cell>
        </row>
        <row r="217">
          <cell r="O217">
            <v>9.492903720000001</v>
          </cell>
          <cell r="P217">
            <v>3.2328421666666665</v>
          </cell>
          <cell r="R217">
            <v>9.492903720000001</v>
          </cell>
          <cell r="S217">
            <v>2.7688310961165503</v>
          </cell>
        </row>
        <row r="218">
          <cell r="O218">
            <v>6.8588789100000005</v>
          </cell>
          <cell r="P218">
            <v>0.7538906666666666</v>
          </cell>
          <cell r="R218">
            <v>6.8588789099999996</v>
          </cell>
          <cell r="S218">
            <v>0.6526647149598841</v>
          </cell>
        </row>
        <row r="219">
          <cell r="O219">
            <v>0</v>
          </cell>
          <cell r="P219">
            <v>1.4011023333333332</v>
          </cell>
          <cell r="R219">
            <v>0</v>
          </cell>
          <cell r="S219">
            <v>1.2332382199421432</v>
          </cell>
        </row>
        <row r="220">
          <cell r="O220">
            <v>17.803209519999996</v>
          </cell>
          <cell r="P220">
            <v>1.5131765833333333</v>
          </cell>
          <cell r="R220">
            <v>17.803209519999996</v>
          </cell>
          <cell r="S220">
            <v>1.3220192675971334</v>
          </cell>
        </row>
        <row r="221">
          <cell r="O221">
            <v>9.2600554600000002</v>
          </cell>
          <cell r="P221">
            <v>3.35</v>
          </cell>
          <cell r="R221">
            <v>9.2600554700000011</v>
          </cell>
          <cell r="S221">
            <v>1.1794517331791938</v>
          </cell>
        </row>
        <row r="222">
          <cell r="O222">
            <v>0.40944666999999996</v>
          </cell>
          <cell r="P222">
            <v>0.96459733333333342</v>
          </cell>
          <cell r="R222">
            <v>0.40944666999999996</v>
          </cell>
          <cell r="S222">
            <v>0.84477188725520769</v>
          </cell>
        </row>
        <row r="223">
          <cell r="O223">
            <v>66.184880129999996</v>
          </cell>
          <cell r="P223">
            <v>207.7</v>
          </cell>
          <cell r="R223">
            <v>66.184880129999996</v>
          </cell>
          <cell r="S223">
            <v>116.66126087999994</v>
          </cell>
        </row>
        <row r="224">
          <cell r="O224">
            <v>4.843313189999999</v>
          </cell>
          <cell r="P224">
            <v>1.2151555833333332</v>
          </cell>
          <cell r="R224">
            <v>4.843313189999999</v>
          </cell>
          <cell r="S224">
            <v>0.97382529775880278</v>
          </cell>
        </row>
        <row r="225">
          <cell r="O225">
            <v>4.2569410899999998</v>
          </cell>
          <cell r="P225">
            <v>167.5</v>
          </cell>
          <cell r="R225">
            <v>4.2569410999999997</v>
          </cell>
          <cell r="S225">
            <v>-6.2301548099999993</v>
          </cell>
        </row>
        <row r="226">
          <cell r="O226">
            <v>0</v>
          </cell>
          <cell r="P226">
            <v>2.1404808333333336</v>
          </cell>
          <cell r="R226">
            <v>0</v>
          </cell>
          <cell r="S226">
            <v>0</v>
          </cell>
        </row>
        <row r="227">
          <cell r="O227">
            <v>0</v>
          </cell>
          <cell r="P227">
            <v>0.5712788333333334</v>
          </cell>
          <cell r="R227">
            <v>0</v>
          </cell>
          <cell r="S227">
            <v>0.49707180433516646</v>
          </cell>
        </row>
        <row r="228">
          <cell r="O228">
            <v>0</v>
          </cell>
          <cell r="P228">
            <v>5.6979731666666673</v>
          </cell>
          <cell r="R228">
            <v>0</v>
          </cell>
          <cell r="S228">
            <v>0</v>
          </cell>
        </row>
        <row r="229">
          <cell r="O229">
            <v>0</v>
          </cell>
          <cell r="P229">
            <v>0.15710833333333335</v>
          </cell>
          <cell r="R229">
            <v>0</v>
          </cell>
          <cell r="S229">
            <v>0.1163746001379026</v>
          </cell>
        </row>
        <row r="230">
          <cell r="O230">
            <v>7.7253316500000002</v>
          </cell>
          <cell r="P230">
            <v>3.35</v>
          </cell>
          <cell r="R230">
            <v>11.50073931</v>
          </cell>
          <cell r="S230">
            <v>1.9679294951373814</v>
          </cell>
        </row>
        <row r="231">
          <cell r="O231">
            <v>28.418206350000002</v>
          </cell>
          <cell r="P231">
            <v>5.0250000000000004</v>
          </cell>
          <cell r="R231">
            <v>28.418206350000002</v>
          </cell>
          <cell r="S231">
            <v>5.6005835438438503</v>
          </cell>
        </row>
        <row r="232">
          <cell r="O232">
            <v>0</v>
          </cell>
          <cell r="P232">
            <v>0</v>
          </cell>
          <cell r="R232">
            <v>0</v>
          </cell>
          <cell r="S232">
            <v>0</v>
          </cell>
        </row>
        <row r="233">
          <cell r="O233">
            <v>0</v>
          </cell>
          <cell r="P233">
            <v>0</v>
          </cell>
          <cell r="R233">
            <v>0</v>
          </cell>
          <cell r="S233">
            <v>0</v>
          </cell>
        </row>
        <row r="234">
          <cell r="O234">
            <v>11.489558910000001</v>
          </cell>
          <cell r="P234">
            <v>3.35</v>
          </cell>
          <cell r="R234">
            <v>11.489558910000001</v>
          </cell>
          <cell r="S234">
            <v>1.8906177046610806</v>
          </cell>
        </row>
        <row r="235">
          <cell r="O235">
            <v>3.4247093499999997</v>
          </cell>
          <cell r="P235">
            <v>1.3213773333333332</v>
          </cell>
          <cell r="R235">
            <v>3.42470936</v>
          </cell>
          <cell r="S235">
            <v>0.3614782603335609</v>
          </cell>
        </row>
        <row r="236">
          <cell r="O236">
            <v>0</v>
          </cell>
          <cell r="P236">
            <v>89.101862833333328</v>
          </cell>
          <cell r="R236">
            <v>3.1731339799999998</v>
          </cell>
          <cell r="S236">
            <v>0</v>
          </cell>
        </row>
        <row r="237">
          <cell r="O237">
            <v>0</v>
          </cell>
          <cell r="P237">
            <v>0.43638108333333331</v>
          </cell>
          <cell r="R237">
            <v>0</v>
          </cell>
          <cell r="S237">
            <v>7.7215374499082209E-2</v>
          </cell>
        </row>
        <row r="238">
          <cell r="O238">
            <v>0</v>
          </cell>
          <cell r="P238">
            <v>18.70796441666667</v>
          </cell>
          <cell r="R238">
            <v>0</v>
          </cell>
          <cell r="S238">
            <v>0</v>
          </cell>
        </row>
        <row r="239">
          <cell r="O239">
            <v>103.74030231</v>
          </cell>
          <cell r="P239">
            <v>11.884376250000001</v>
          </cell>
          <cell r="R239">
            <v>103.74030231</v>
          </cell>
          <cell r="S239">
            <v>0.19596377199999943</v>
          </cell>
        </row>
        <row r="240">
          <cell r="O240">
            <v>10.588434180000002</v>
          </cell>
          <cell r="P240">
            <v>132.99395483333333</v>
          </cell>
          <cell r="R240">
            <v>11.06872824</v>
          </cell>
          <cell r="S240">
            <v>0.62368837623925466</v>
          </cell>
        </row>
        <row r="241">
          <cell r="O241">
            <v>0.97704407999999998</v>
          </cell>
          <cell r="P241">
            <v>2.06854125</v>
          </cell>
          <cell r="R241">
            <v>0.97704407999999998</v>
          </cell>
          <cell r="S241">
            <v>1.8093917552713481</v>
          </cell>
        </row>
        <row r="242">
          <cell r="O242">
            <v>0</v>
          </cell>
          <cell r="P242">
            <v>5.0696069166666673</v>
          </cell>
          <cell r="R242">
            <v>0</v>
          </cell>
          <cell r="S242">
            <v>4.4544340051108842</v>
          </cell>
        </row>
        <row r="243">
          <cell r="O243">
            <v>8.8872467300000011</v>
          </cell>
          <cell r="P243">
            <v>2.6590004999999999</v>
          </cell>
          <cell r="R243">
            <v>8.8872467300000011</v>
          </cell>
          <cell r="S243">
            <v>2.2467616979697196</v>
          </cell>
        </row>
        <row r="244">
          <cell r="O244">
            <v>2.8827997100000005</v>
          </cell>
          <cell r="P244">
            <v>0.52954625</v>
          </cell>
          <cell r="R244">
            <v>2.8827997100000005</v>
          </cell>
          <cell r="S244">
            <v>0.39502076816998327</v>
          </cell>
        </row>
        <row r="245">
          <cell r="O245">
            <v>0</v>
          </cell>
          <cell r="P245">
            <v>351.78609291666669</v>
          </cell>
          <cell r="R245">
            <v>0</v>
          </cell>
          <cell r="S245">
            <v>0</v>
          </cell>
        </row>
        <row r="246">
          <cell r="O246">
            <v>0</v>
          </cell>
          <cell r="P246">
            <v>2.4563473333333334</v>
          </cell>
          <cell r="R246">
            <v>8.7626924700000011</v>
          </cell>
          <cell r="S246">
            <v>1.4523108866498813</v>
          </cell>
        </row>
        <row r="247">
          <cell r="O247">
            <v>0</v>
          </cell>
          <cell r="P247">
            <v>167.5</v>
          </cell>
          <cell r="R247">
            <v>0</v>
          </cell>
          <cell r="S247">
            <v>-0.65686299999999997</v>
          </cell>
        </row>
        <row r="248">
          <cell r="O248">
            <v>0</v>
          </cell>
          <cell r="P248">
            <v>0</v>
          </cell>
          <cell r="R248">
            <v>0</v>
          </cell>
          <cell r="S248">
            <v>0.86690804026898183</v>
          </cell>
        </row>
        <row r="249">
          <cell r="O249">
            <v>0</v>
          </cell>
          <cell r="P249">
            <v>2.9963036666666665</v>
          </cell>
          <cell r="R249">
            <v>0</v>
          </cell>
          <cell r="S249">
            <v>0</v>
          </cell>
        </row>
        <row r="250">
          <cell r="O250">
            <v>0</v>
          </cell>
          <cell r="P250">
            <v>1.0207181666666667</v>
          </cell>
          <cell r="R250">
            <v>0</v>
          </cell>
          <cell r="S250">
            <v>0.89842716278338242</v>
          </cell>
        </row>
        <row r="251">
          <cell r="O251">
            <v>32.59619138</v>
          </cell>
          <cell r="P251">
            <v>3.9025138333333333</v>
          </cell>
          <cell r="R251">
            <v>32.59619138</v>
          </cell>
          <cell r="S251">
            <v>3.3466392466135919</v>
          </cell>
        </row>
        <row r="252">
          <cell r="O252">
            <v>20.481672690000003</v>
          </cell>
          <cell r="P252">
            <v>2.2300313333333337</v>
          </cell>
          <cell r="R252">
            <v>20.481672690000003</v>
          </cell>
          <cell r="S252">
            <v>1.8550645968115964</v>
          </cell>
        </row>
        <row r="253">
          <cell r="O253">
            <v>42.726042110000002</v>
          </cell>
          <cell r="P253">
            <v>3.2687390833333336</v>
          </cell>
          <cell r="R253">
            <v>42.726042110000009</v>
          </cell>
          <cell r="S253">
            <v>2.8383812958152035</v>
          </cell>
        </row>
        <row r="254">
          <cell r="O254">
            <v>0.37372137999999999</v>
          </cell>
          <cell r="P254">
            <v>86.767204333333325</v>
          </cell>
          <cell r="R254">
            <v>0.37372138999999999</v>
          </cell>
          <cell r="S254">
            <v>0</v>
          </cell>
        </row>
        <row r="255">
          <cell r="O255">
            <v>0</v>
          </cell>
          <cell r="P255">
            <v>1.675</v>
          </cell>
          <cell r="R255">
            <v>6.34720759</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6.4478668976144204</v>
          </cell>
        </row>
        <row r="260">
          <cell r="O260">
            <v>0.63776040999999994</v>
          </cell>
          <cell r="P260">
            <v>1.3783926666666668</v>
          </cell>
          <cell r="R260">
            <v>0.63776040999999994</v>
          </cell>
          <cell r="S260">
            <v>1.2049413445517025</v>
          </cell>
        </row>
        <row r="261">
          <cell r="O261">
            <v>25.21173946</v>
          </cell>
          <cell r="P261">
            <v>5.925818333333333</v>
          </cell>
          <cell r="R261">
            <v>25.21173946</v>
          </cell>
          <cell r="S261">
            <v>5.1696410926435963</v>
          </cell>
        </row>
        <row r="262">
          <cell r="O262">
            <v>14.103911499999999</v>
          </cell>
          <cell r="P262">
            <v>2.1165601666666665</v>
          </cell>
          <cell r="R262">
            <v>14.103911499999999</v>
          </cell>
          <cell r="S262">
            <v>1.8629768854445146</v>
          </cell>
        </row>
        <row r="263">
          <cell r="O263">
            <v>0</v>
          </cell>
          <cell r="P263">
            <v>1.4937331666666667</v>
          </cell>
          <cell r="R263">
            <v>0</v>
          </cell>
          <cell r="S263">
            <v>0</v>
          </cell>
        </row>
        <row r="264">
          <cell r="O264">
            <v>6.2259392800000004</v>
          </cell>
          <cell r="P264">
            <v>2.1690278333333337</v>
          </cell>
          <cell r="R264">
            <v>6.2259392800000004</v>
          </cell>
          <cell r="S264">
            <v>1.6887011254082704</v>
          </cell>
        </row>
        <row r="265">
          <cell r="O265">
            <v>4.9272452800000002</v>
          </cell>
          <cell r="P265">
            <v>139.80595866666667</v>
          </cell>
          <cell r="R265">
            <v>4.9272452800000002</v>
          </cell>
          <cell r="S265">
            <v>1.5411199718656483</v>
          </cell>
        </row>
        <row r="266">
          <cell r="O266">
            <v>43.883009629999997</v>
          </cell>
          <cell r="P266">
            <v>9.8497922500000001</v>
          </cell>
          <cell r="R266">
            <v>43.883009629999997</v>
          </cell>
          <cell r="S266">
            <v>5.2974791967234687</v>
          </cell>
        </row>
        <row r="267">
          <cell r="O267">
            <v>0</v>
          </cell>
          <cell r="P267">
            <v>0</v>
          </cell>
          <cell r="R267">
            <v>0</v>
          </cell>
          <cell r="S267">
            <v>0</v>
          </cell>
        </row>
        <row r="268">
          <cell r="O268">
            <v>0</v>
          </cell>
          <cell r="P268">
            <v>3.3769708333333335</v>
          </cell>
          <cell r="R268">
            <v>0</v>
          </cell>
          <cell r="S268">
            <v>9.9999999999999995E-7</v>
          </cell>
        </row>
        <row r="269">
          <cell r="O269">
            <v>0</v>
          </cell>
          <cell r="P269">
            <v>1.0150919166666665</v>
          </cell>
          <cell r="R269">
            <v>0</v>
          </cell>
          <cell r="S269">
            <v>0</v>
          </cell>
        </row>
        <row r="270">
          <cell r="O270">
            <v>0</v>
          </cell>
          <cell r="P270">
            <v>1.1681550833333332</v>
          </cell>
          <cell r="R270">
            <v>3.6905141400000003</v>
          </cell>
          <cell r="S270">
            <v>0</v>
          </cell>
        </row>
        <row r="271">
          <cell r="O271">
            <v>0</v>
          </cell>
          <cell r="P271">
            <v>210.40010000000001</v>
          </cell>
          <cell r="R271">
            <v>0</v>
          </cell>
          <cell r="S271">
            <v>0</v>
          </cell>
        </row>
        <row r="272">
          <cell r="O272">
            <v>7.2327020400000013</v>
          </cell>
          <cell r="P272">
            <v>10.107207916666667</v>
          </cell>
          <cell r="R272">
            <v>94.120505770000008</v>
          </cell>
          <cell r="S272">
            <v>10.549093149356455</v>
          </cell>
        </row>
        <row r="273">
          <cell r="O273">
            <v>0</v>
          </cell>
          <cell r="P273">
            <v>0</v>
          </cell>
          <cell r="R273">
            <v>0</v>
          </cell>
          <cell r="S273">
            <v>0</v>
          </cell>
        </row>
        <row r="274">
          <cell r="O274">
            <v>0</v>
          </cell>
          <cell r="P274">
            <v>91.717631666666676</v>
          </cell>
          <cell r="R274">
            <v>0</v>
          </cell>
          <cell r="S274">
            <v>0</v>
          </cell>
        </row>
        <row r="275">
          <cell r="O275">
            <v>0.52086315999999999</v>
          </cell>
          <cell r="P275">
            <v>2.1202451666666664</v>
          </cell>
          <cell r="R275">
            <v>0.52086317000000004</v>
          </cell>
          <cell r="S275">
            <v>0</v>
          </cell>
        </row>
      </sheetData>
      <sheetData sheetId="4">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4.2564621700000016</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225.06529102325464</v>
          </cell>
        </row>
        <row r="76">
          <cell r="O76">
            <v>0</v>
          </cell>
          <cell r="P76">
            <v>9.9370983333333331</v>
          </cell>
          <cell r="R76">
            <v>0</v>
          </cell>
          <cell r="S76">
            <v>0.54836308</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8.1033553428183165</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0.40899802116890227</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11.877041602516153</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3.3195645549165627</v>
          </cell>
        </row>
        <row r="129">
          <cell r="O129">
            <v>0</v>
          </cell>
          <cell r="P129">
            <v>8.6101549166666658</v>
          </cell>
          <cell r="R129">
            <v>0</v>
          </cell>
          <cell r="S129">
            <v>3.4647044506212472</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1.0185500367175768</v>
          </cell>
        </row>
        <row r="133">
          <cell r="O133">
            <v>0</v>
          </cell>
          <cell r="P133">
            <v>0.5338040833333334</v>
          </cell>
          <cell r="R133">
            <v>0</v>
          </cell>
          <cell r="S133">
            <v>0.67701107168725461</v>
          </cell>
        </row>
        <row r="134">
          <cell r="O134">
            <v>0</v>
          </cell>
          <cell r="P134">
            <v>0</v>
          </cell>
          <cell r="R134">
            <v>0</v>
          </cell>
          <cell r="S134">
            <v>0</v>
          </cell>
        </row>
        <row r="135">
          <cell r="O135">
            <v>0</v>
          </cell>
          <cell r="P135">
            <v>0</v>
          </cell>
          <cell r="R135">
            <v>0</v>
          </cell>
          <cell r="S135">
            <v>0</v>
          </cell>
        </row>
        <row r="136">
          <cell r="O136">
            <v>0</v>
          </cell>
          <cell r="P136">
            <v>0</v>
          </cell>
          <cell r="R136">
            <v>0</v>
          </cell>
          <cell r="S136">
            <v>4.5683000214850544</v>
          </cell>
        </row>
        <row r="137">
          <cell r="O137">
            <v>0</v>
          </cell>
          <cell r="P137">
            <v>0</v>
          </cell>
          <cell r="R137">
            <v>0</v>
          </cell>
          <cell r="S137">
            <v>0</v>
          </cell>
        </row>
        <row r="138">
          <cell r="O138">
            <v>0</v>
          </cell>
          <cell r="P138">
            <v>14.99728</v>
          </cell>
          <cell r="R138">
            <v>0</v>
          </cell>
          <cell r="S138">
            <v>0.16246159999999998</v>
          </cell>
        </row>
        <row r="139">
          <cell r="O139">
            <v>0</v>
          </cell>
          <cell r="P139">
            <v>41.339589583333336</v>
          </cell>
          <cell r="R139">
            <v>0</v>
          </cell>
          <cell r="S139">
            <v>239.657261569224</v>
          </cell>
        </row>
        <row r="140">
          <cell r="O140">
            <v>0</v>
          </cell>
          <cell r="P140">
            <v>3.2062665833333335</v>
          </cell>
          <cell r="R140">
            <v>0</v>
          </cell>
          <cell r="S140">
            <v>7.0198837374035348</v>
          </cell>
        </row>
        <row r="141">
          <cell r="O141">
            <v>0</v>
          </cell>
          <cell r="P141">
            <v>0</v>
          </cell>
          <cell r="R141">
            <v>0</v>
          </cell>
          <cell r="S141">
            <v>0</v>
          </cell>
        </row>
        <row r="142">
          <cell r="O142">
            <v>0.99946212999999984</v>
          </cell>
          <cell r="P142">
            <v>4.5434157500000003</v>
          </cell>
          <cell r="R142">
            <v>0.99946212999999984</v>
          </cell>
          <cell r="S142">
            <v>9.9474739743577167</v>
          </cell>
        </row>
        <row r="143">
          <cell r="O143">
            <v>0</v>
          </cell>
          <cell r="P143">
            <v>0.36386025</v>
          </cell>
          <cell r="R143">
            <v>0</v>
          </cell>
          <cell r="S143">
            <v>0.58346250776417019</v>
          </cell>
        </row>
        <row r="144">
          <cell r="O144">
            <v>4.0543840600000003</v>
          </cell>
          <cell r="P144">
            <v>0.92979083333333334</v>
          </cell>
          <cell r="R144">
            <v>4.0543840600000003</v>
          </cell>
          <cell r="S144">
            <v>1.3928848668610183</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4.7268592252671313</v>
          </cell>
        </row>
        <row r="154">
          <cell r="O154">
            <v>0</v>
          </cell>
          <cell r="P154">
            <v>0</v>
          </cell>
          <cell r="R154">
            <v>0</v>
          </cell>
          <cell r="S154">
            <v>0</v>
          </cell>
        </row>
        <row r="155">
          <cell r="O155">
            <v>0</v>
          </cell>
          <cell r="P155">
            <v>4.5709745000000002</v>
          </cell>
          <cell r="R155">
            <v>0</v>
          </cell>
          <cell r="S155">
            <v>8.2488207198958694</v>
          </cell>
        </row>
        <row r="156">
          <cell r="O156">
            <v>0</v>
          </cell>
          <cell r="P156">
            <v>50.25</v>
          </cell>
          <cell r="R156">
            <v>0</v>
          </cell>
          <cell r="S156">
            <v>0.31136326433100014</v>
          </cell>
        </row>
        <row r="157">
          <cell r="O157">
            <v>0</v>
          </cell>
          <cell r="P157">
            <v>0</v>
          </cell>
          <cell r="R157">
            <v>0</v>
          </cell>
          <cell r="S157">
            <v>0</v>
          </cell>
        </row>
        <row r="158">
          <cell r="O158">
            <v>11.56047472</v>
          </cell>
          <cell r="P158">
            <v>1.2789026666666667</v>
          </cell>
          <cell r="R158">
            <v>11.56047472</v>
          </cell>
          <cell r="S158">
            <v>1.6077692382363482</v>
          </cell>
        </row>
        <row r="159">
          <cell r="O159">
            <v>0</v>
          </cell>
          <cell r="P159">
            <v>167.5</v>
          </cell>
          <cell r="R159">
            <v>0</v>
          </cell>
          <cell r="S159">
            <v>0.52134629999999982</v>
          </cell>
        </row>
        <row r="160">
          <cell r="O160">
            <v>0</v>
          </cell>
          <cell r="P160">
            <v>0.6887449166666666</v>
          </cell>
          <cell r="R160">
            <v>0</v>
          </cell>
          <cell r="S160">
            <v>0.65442042359832486</v>
          </cell>
        </row>
        <row r="161">
          <cell r="O161">
            <v>0</v>
          </cell>
          <cell r="P161">
            <v>0.12650941666666668</v>
          </cell>
          <cell r="R161">
            <v>0</v>
          </cell>
          <cell r="S161">
            <v>6.2965856973244194E-2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7.438284423071317</v>
          </cell>
        </row>
        <row r="166">
          <cell r="O166">
            <v>19.138424439999998</v>
          </cell>
          <cell r="P166">
            <v>3.3473568333333334</v>
          </cell>
          <cell r="R166">
            <v>19.138424439999998</v>
          </cell>
          <cell r="S166">
            <v>12.144831019649855</v>
          </cell>
        </row>
        <row r="167">
          <cell r="O167">
            <v>0</v>
          </cell>
          <cell r="P167">
            <v>0.58315291666666658</v>
          </cell>
          <cell r="R167">
            <v>0</v>
          </cell>
          <cell r="S167">
            <v>1.0068743025416225</v>
          </cell>
        </row>
        <row r="168">
          <cell r="O168">
            <v>9.3135697899999972</v>
          </cell>
          <cell r="P168">
            <v>1.4045126666666667</v>
          </cell>
          <cell r="R168">
            <v>9.3135697899999972</v>
          </cell>
          <cell r="S168">
            <v>2.306512557857233</v>
          </cell>
        </row>
        <row r="169">
          <cell r="O169">
            <v>0</v>
          </cell>
          <cell r="P169">
            <v>0.26582583333333332</v>
          </cell>
          <cell r="R169">
            <v>0</v>
          </cell>
          <cell r="S169">
            <v>0.46857657718109547</v>
          </cell>
        </row>
        <row r="170">
          <cell r="O170">
            <v>0</v>
          </cell>
          <cell r="P170">
            <v>1.1733106666666668</v>
          </cell>
          <cell r="R170">
            <v>0</v>
          </cell>
          <cell r="S170">
            <v>1.8708338722408107</v>
          </cell>
        </row>
        <row r="171">
          <cell r="O171">
            <v>0</v>
          </cell>
          <cell r="P171">
            <v>0.58944925000000004</v>
          </cell>
          <cell r="R171">
            <v>0</v>
          </cell>
          <cell r="S171">
            <v>0.77743149784250887</v>
          </cell>
        </row>
        <row r="172">
          <cell r="O172">
            <v>3.0473401499999997</v>
          </cell>
          <cell r="P172">
            <v>0.64891675000000004</v>
          </cell>
          <cell r="R172">
            <v>3.0473401499999997</v>
          </cell>
          <cell r="S172">
            <v>0.83257582900956928</v>
          </cell>
        </row>
        <row r="173">
          <cell r="O173">
            <v>28.585659439999993</v>
          </cell>
          <cell r="P173">
            <v>1.8839395000000001</v>
          </cell>
          <cell r="R173">
            <v>28.585659439999993</v>
          </cell>
          <cell r="S173">
            <v>2.1432563481566889</v>
          </cell>
        </row>
        <row r="174">
          <cell r="O174">
            <v>2.4247989400000001</v>
          </cell>
          <cell r="P174">
            <v>0.23411641666666666</v>
          </cell>
          <cell r="R174">
            <v>2.4247989400000001</v>
          </cell>
          <cell r="S174">
            <v>0.4024487103527562</v>
          </cell>
        </row>
        <row r="175">
          <cell r="O175">
            <v>0</v>
          </cell>
          <cell r="P175">
            <v>1.2208438333333334</v>
          </cell>
          <cell r="R175">
            <v>0</v>
          </cell>
          <cell r="S175">
            <v>2.0599985556479821</v>
          </cell>
        </row>
        <row r="176">
          <cell r="O176">
            <v>0</v>
          </cell>
          <cell r="P176">
            <v>0.85059850000000004</v>
          </cell>
          <cell r="R176">
            <v>0</v>
          </cell>
          <cell r="S176">
            <v>1.5349979426588836</v>
          </cell>
        </row>
        <row r="177">
          <cell r="O177">
            <v>0</v>
          </cell>
          <cell r="P177">
            <v>2.1046040000000001</v>
          </cell>
          <cell r="R177">
            <v>0</v>
          </cell>
          <cell r="S177">
            <v>3.0695259506770887</v>
          </cell>
        </row>
        <row r="178">
          <cell r="O178">
            <v>0</v>
          </cell>
          <cell r="P178">
            <v>2.3498692499999998</v>
          </cell>
          <cell r="R178">
            <v>0</v>
          </cell>
          <cell r="S178">
            <v>3.3467186893963814</v>
          </cell>
        </row>
        <row r="179">
          <cell r="O179">
            <v>0</v>
          </cell>
          <cell r="P179">
            <v>3.0483174166666664</v>
          </cell>
          <cell r="R179">
            <v>0</v>
          </cell>
          <cell r="S179">
            <v>3.915264010775795</v>
          </cell>
        </row>
        <row r="180">
          <cell r="O180">
            <v>0</v>
          </cell>
          <cell r="P180">
            <v>1.4978821666666668</v>
          </cell>
          <cell r="R180">
            <v>0</v>
          </cell>
          <cell r="S180">
            <v>1.8760153732340996</v>
          </cell>
        </row>
        <row r="181">
          <cell r="O181">
            <v>3.2603654199999998</v>
          </cell>
          <cell r="P181">
            <v>4.4717876666666667</v>
          </cell>
          <cell r="R181">
            <v>3.2603654199999998</v>
          </cell>
          <cell r="S181">
            <v>7.4243899109955507</v>
          </cell>
        </row>
        <row r="182">
          <cell r="O182">
            <v>0</v>
          </cell>
          <cell r="P182">
            <v>12.273505583333334</v>
          </cell>
          <cell r="R182">
            <v>0</v>
          </cell>
          <cell r="S182">
            <v>7.5944636344980001</v>
          </cell>
        </row>
        <row r="183">
          <cell r="O183">
            <v>0</v>
          </cell>
          <cell r="P183">
            <v>4.1831785000000004</v>
          </cell>
          <cell r="R183">
            <v>0</v>
          </cell>
          <cell r="S183">
            <v>7.5407292216513824</v>
          </cell>
        </row>
        <row r="184">
          <cell r="O184">
            <v>2.881227</v>
          </cell>
          <cell r="P184">
            <v>2.5466298333333337</v>
          </cell>
          <cell r="R184">
            <v>2.881227</v>
          </cell>
          <cell r="S184">
            <v>4.5956690741193764</v>
          </cell>
        </row>
        <row r="185">
          <cell r="O185">
            <v>0</v>
          </cell>
          <cell r="P185">
            <v>0.77507775000000001</v>
          </cell>
          <cell r="R185">
            <v>0</v>
          </cell>
          <cell r="S185">
            <v>1.3987130785910389</v>
          </cell>
        </row>
        <row r="186">
          <cell r="O186">
            <v>7.70022261</v>
          </cell>
          <cell r="P186">
            <v>208.74528541666666</v>
          </cell>
          <cell r="R186">
            <v>7.70022261</v>
          </cell>
          <cell r="S186">
            <v>3.7089849308625795</v>
          </cell>
        </row>
        <row r="187">
          <cell r="O187">
            <v>9.9393171499999973</v>
          </cell>
          <cell r="P187">
            <v>11.254974916666667</v>
          </cell>
          <cell r="R187">
            <v>9.9393171499999973</v>
          </cell>
          <cell r="S187">
            <v>19.372414909670823</v>
          </cell>
        </row>
        <row r="188">
          <cell r="O188">
            <v>31.484830659999997</v>
          </cell>
          <cell r="P188">
            <v>1.7217039999999999</v>
          </cell>
          <cell r="R188">
            <v>31.484830659999997</v>
          </cell>
          <cell r="S188">
            <v>2.3718596574753188</v>
          </cell>
        </row>
        <row r="189">
          <cell r="O189">
            <v>0</v>
          </cell>
          <cell r="P189">
            <v>0.34008191666666671</v>
          </cell>
          <cell r="R189">
            <v>0</v>
          </cell>
          <cell r="S189">
            <v>4.0109327146742029</v>
          </cell>
        </row>
        <row r="190">
          <cell r="O190">
            <v>0</v>
          </cell>
          <cell r="P190">
            <v>1.7297959166666668</v>
          </cell>
          <cell r="R190">
            <v>0</v>
          </cell>
          <cell r="S190">
            <v>2.4736236726646172</v>
          </cell>
        </row>
        <row r="191">
          <cell r="O191">
            <v>4.3677384100000003</v>
          </cell>
          <cell r="P191">
            <v>354.27336574999998</v>
          </cell>
          <cell r="R191">
            <v>4.3677384100000003</v>
          </cell>
          <cell r="S191">
            <v>1.5960505670741731</v>
          </cell>
        </row>
        <row r="192">
          <cell r="O192">
            <v>0</v>
          </cell>
          <cell r="P192">
            <v>1.5067747499999999</v>
          </cell>
          <cell r="R192">
            <v>0</v>
          </cell>
          <cell r="S192">
            <v>2.5728109817018967</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0.11476620132029033</v>
          </cell>
        </row>
        <row r="197">
          <cell r="O197">
            <v>546.20436661999997</v>
          </cell>
          <cell r="P197">
            <v>92.125</v>
          </cell>
          <cell r="R197">
            <v>526.38660661999995</v>
          </cell>
          <cell r="S197">
            <v>127.45392255648001</v>
          </cell>
        </row>
        <row r="198">
          <cell r="O198">
            <v>0</v>
          </cell>
          <cell r="P198">
            <v>7.811191666666667E-2</v>
          </cell>
          <cell r="R198">
            <v>0</v>
          </cell>
          <cell r="S198">
            <v>0.10138845238751359</v>
          </cell>
        </row>
        <row r="199">
          <cell r="O199">
            <v>0</v>
          </cell>
          <cell r="P199">
            <v>3.057375E-2</v>
          </cell>
          <cell r="R199">
            <v>0</v>
          </cell>
          <cell r="S199">
            <v>3.7201283675505896E-2</v>
          </cell>
        </row>
        <row r="200">
          <cell r="O200">
            <v>0</v>
          </cell>
          <cell r="P200">
            <v>17.048757999999999</v>
          </cell>
          <cell r="R200">
            <v>0</v>
          </cell>
          <cell r="S200">
            <v>3.3479746799999996</v>
          </cell>
        </row>
        <row r="201">
          <cell r="O201">
            <v>0</v>
          </cell>
          <cell r="P201">
            <v>25.528447166666666</v>
          </cell>
          <cell r="R201">
            <v>0</v>
          </cell>
          <cell r="S201">
            <v>5.9453502566400021</v>
          </cell>
        </row>
        <row r="202">
          <cell r="O202">
            <v>0</v>
          </cell>
          <cell r="P202">
            <v>0.19521791666666666</v>
          </cell>
          <cell r="R202">
            <v>0</v>
          </cell>
          <cell r="S202">
            <v>0.21945102117364657</v>
          </cell>
        </row>
        <row r="203">
          <cell r="O203">
            <v>0</v>
          </cell>
          <cell r="P203">
            <v>13.176548333333335</v>
          </cell>
          <cell r="R203">
            <v>0</v>
          </cell>
          <cell r="S203">
            <v>3.1676778000000008</v>
          </cell>
        </row>
        <row r="204">
          <cell r="O204">
            <v>0</v>
          </cell>
          <cell r="P204">
            <v>1.66529675</v>
          </cell>
          <cell r="R204">
            <v>0</v>
          </cell>
          <cell r="S204">
            <v>2.6521118426522108</v>
          </cell>
        </row>
        <row r="205">
          <cell r="O205">
            <v>0</v>
          </cell>
          <cell r="P205">
            <v>0.68347708333333335</v>
          </cell>
          <cell r="R205">
            <v>0</v>
          </cell>
          <cell r="S205">
            <v>0.82941381915447399</v>
          </cell>
        </row>
        <row r="206">
          <cell r="O206">
            <v>0</v>
          </cell>
          <cell r="P206">
            <v>1.0695997500000001</v>
          </cell>
          <cell r="R206">
            <v>0</v>
          </cell>
          <cell r="S206">
            <v>0</v>
          </cell>
        </row>
        <row r="207">
          <cell r="O207">
            <v>0</v>
          </cell>
          <cell r="P207">
            <v>0</v>
          </cell>
          <cell r="R207">
            <v>0</v>
          </cell>
          <cell r="S207">
            <v>3.5088920499999996</v>
          </cell>
        </row>
        <row r="208">
          <cell r="O208">
            <v>0</v>
          </cell>
          <cell r="P208">
            <v>15.042752916666666</v>
          </cell>
          <cell r="R208">
            <v>0</v>
          </cell>
          <cell r="S208">
            <v>3.5088920499999996</v>
          </cell>
        </row>
        <row r="209">
          <cell r="O209">
            <v>0</v>
          </cell>
          <cell r="P209">
            <v>9.6796583333333325E-2</v>
          </cell>
          <cell r="R209">
            <v>0</v>
          </cell>
          <cell r="S209">
            <v>9.1972600073278066E-2</v>
          </cell>
        </row>
        <row r="210">
          <cell r="O210">
            <v>0</v>
          </cell>
          <cell r="P210">
            <v>192.00356491666665</v>
          </cell>
          <cell r="R210">
            <v>0</v>
          </cell>
          <cell r="S210">
            <v>2.6262043118326264</v>
          </cell>
        </row>
        <row r="211">
          <cell r="O211">
            <v>0</v>
          </cell>
          <cell r="P211">
            <v>0.80808199999999997</v>
          </cell>
          <cell r="R211">
            <v>0</v>
          </cell>
          <cell r="S211">
            <v>1.4232787880723892</v>
          </cell>
        </row>
        <row r="212">
          <cell r="O212">
            <v>0</v>
          </cell>
          <cell r="P212">
            <v>1.7502577500000001</v>
          </cell>
          <cell r="R212">
            <v>0</v>
          </cell>
          <cell r="S212">
            <v>2.5732168880180621</v>
          </cell>
        </row>
        <row r="213">
          <cell r="O213">
            <v>0</v>
          </cell>
          <cell r="P213">
            <v>298.15154941666668</v>
          </cell>
          <cell r="R213">
            <v>0</v>
          </cell>
          <cell r="S213">
            <v>2.4680334267006137</v>
          </cell>
        </row>
        <row r="214">
          <cell r="O214">
            <v>0</v>
          </cell>
          <cell r="P214">
            <v>1.4727319999999999</v>
          </cell>
          <cell r="R214">
            <v>0</v>
          </cell>
          <cell r="S214">
            <v>2.5031064783015253</v>
          </cell>
        </row>
        <row r="215">
          <cell r="O215">
            <v>15.307818510000002</v>
          </cell>
          <cell r="P215">
            <v>3.3677332500000001</v>
          </cell>
          <cell r="R215">
            <v>15.307818510000002</v>
          </cell>
          <cell r="S215">
            <v>5.4889466542155558</v>
          </cell>
        </row>
        <row r="216">
          <cell r="O216">
            <v>0</v>
          </cell>
          <cell r="P216">
            <v>0.65264866666666665</v>
          </cell>
          <cell r="R216">
            <v>0</v>
          </cell>
          <cell r="S216">
            <v>3.6335156941841888</v>
          </cell>
        </row>
        <row r="217">
          <cell r="O217">
            <v>0</v>
          </cell>
          <cell r="P217">
            <v>3.2328421666666665</v>
          </cell>
          <cell r="R217">
            <v>0</v>
          </cell>
          <cell r="S217">
            <v>5.3641742347698695</v>
          </cell>
        </row>
        <row r="218">
          <cell r="O218">
            <v>0</v>
          </cell>
          <cell r="P218">
            <v>0.7538906666666666</v>
          </cell>
          <cell r="R218">
            <v>0</v>
          </cell>
          <cell r="S218">
            <v>1.293676450625733</v>
          </cell>
        </row>
        <row r="219">
          <cell r="O219">
            <v>0</v>
          </cell>
          <cell r="P219">
            <v>1.4011023333333332</v>
          </cell>
          <cell r="R219">
            <v>0</v>
          </cell>
          <cell r="S219">
            <v>2.5284428728376467</v>
          </cell>
        </row>
        <row r="220">
          <cell r="O220">
            <v>0</v>
          </cell>
          <cell r="P220">
            <v>1.5131765833333333</v>
          </cell>
          <cell r="R220">
            <v>0</v>
          </cell>
          <cell r="S220">
            <v>2.6702516499032312</v>
          </cell>
        </row>
        <row r="221">
          <cell r="O221">
            <v>0</v>
          </cell>
          <cell r="P221">
            <v>3.35</v>
          </cell>
          <cell r="R221">
            <v>0</v>
          </cell>
          <cell r="S221">
            <v>2.3184781771958822</v>
          </cell>
        </row>
        <row r="222">
          <cell r="O222">
            <v>0</v>
          </cell>
          <cell r="P222">
            <v>0.96459733333333342</v>
          </cell>
          <cell r="R222">
            <v>0</v>
          </cell>
          <cell r="S222">
            <v>1.714635324991798</v>
          </cell>
        </row>
        <row r="223">
          <cell r="O223">
            <v>0</v>
          </cell>
          <cell r="P223">
            <v>207.7</v>
          </cell>
          <cell r="R223">
            <v>0</v>
          </cell>
          <cell r="S223">
            <v>59.145977240000008</v>
          </cell>
        </row>
        <row r="224">
          <cell r="O224">
            <v>0</v>
          </cell>
          <cell r="P224">
            <v>1.2151555833333332</v>
          </cell>
          <cell r="R224">
            <v>0</v>
          </cell>
          <cell r="S224">
            <v>1.6062920274561625</v>
          </cell>
        </row>
        <row r="225">
          <cell r="O225">
            <v>0</v>
          </cell>
          <cell r="P225">
            <v>167.5</v>
          </cell>
          <cell r="R225">
            <v>0</v>
          </cell>
          <cell r="S225">
            <v>1.6923349900000011</v>
          </cell>
        </row>
        <row r="226">
          <cell r="O226">
            <v>0</v>
          </cell>
          <cell r="P226">
            <v>2.1404808333333336</v>
          </cell>
          <cell r="R226">
            <v>0</v>
          </cell>
          <cell r="S226">
            <v>0</v>
          </cell>
        </row>
        <row r="227">
          <cell r="O227">
            <v>0</v>
          </cell>
          <cell r="P227">
            <v>0.5712788333333334</v>
          </cell>
          <cell r="R227">
            <v>0</v>
          </cell>
          <cell r="S227">
            <v>0.99562632679304386</v>
          </cell>
        </row>
        <row r="228">
          <cell r="O228">
            <v>0</v>
          </cell>
          <cell r="P228">
            <v>5.6979731666666673</v>
          </cell>
          <cell r="R228">
            <v>0</v>
          </cell>
          <cell r="S228">
            <v>0</v>
          </cell>
        </row>
        <row r="229">
          <cell r="O229">
            <v>0</v>
          </cell>
          <cell r="P229">
            <v>0.15710833333333335</v>
          </cell>
          <cell r="R229">
            <v>0</v>
          </cell>
          <cell r="S229">
            <v>0.14927860473432053</v>
          </cell>
        </row>
        <row r="230">
          <cell r="O230">
            <v>0</v>
          </cell>
          <cell r="P230">
            <v>3.35</v>
          </cell>
          <cell r="R230">
            <v>0</v>
          </cell>
          <cell r="S230">
            <v>3.8524224971716365</v>
          </cell>
        </row>
        <row r="231">
          <cell r="O231">
            <v>0</v>
          </cell>
          <cell r="P231">
            <v>5.0250000000000004</v>
          </cell>
          <cell r="R231">
            <v>0</v>
          </cell>
          <cell r="S231">
            <v>11.372942347335842</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3.4984304403125086</v>
          </cell>
        </row>
        <row r="235">
          <cell r="O235">
            <v>0</v>
          </cell>
          <cell r="P235">
            <v>1.3213773333333332</v>
          </cell>
          <cell r="R235">
            <v>0</v>
          </cell>
          <cell r="S235">
            <v>0.4636834006771266</v>
          </cell>
        </row>
        <row r="236">
          <cell r="O236">
            <v>0</v>
          </cell>
          <cell r="P236">
            <v>89.101862833333328</v>
          </cell>
          <cell r="R236">
            <v>0</v>
          </cell>
          <cell r="S236">
            <v>0</v>
          </cell>
        </row>
        <row r="237">
          <cell r="O237">
            <v>0</v>
          </cell>
          <cell r="P237">
            <v>0.43638108333333331</v>
          </cell>
          <cell r="R237">
            <v>0</v>
          </cell>
          <cell r="S237">
            <v>9.9047415463530228E-2</v>
          </cell>
        </row>
        <row r="238">
          <cell r="O238">
            <v>0</v>
          </cell>
          <cell r="P238">
            <v>18.70796441666667</v>
          </cell>
          <cell r="R238">
            <v>0</v>
          </cell>
          <cell r="S238">
            <v>0</v>
          </cell>
        </row>
        <row r="239">
          <cell r="O239">
            <v>0</v>
          </cell>
          <cell r="P239">
            <v>11.884376250000001</v>
          </cell>
          <cell r="R239">
            <v>0</v>
          </cell>
          <cell r="S239">
            <v>3.5088920499999996</v>
          </cell>
        </row>
        <row r="240">
          <cell r="O240">
            <v>0</v>
          </cell>
          <cell r="P240">
            <v>132.99395483333333</v>
          </cell>
          <cell r="R240">
            <v>0</v>
          </cell>
          <cell r="S240">
            <v>1.2554332186414645</v>
          </cell>
        </row>
        <row r="241">
          <cell r="O241">
            <v>0</v>
          </cell>
          <cell r="P241">
            <v>2.06854125</v>
          </cell>
          <cell r="R241">
            <v>0</v>
          </cell>
          <cell r="S241">
            <v>3.6635592790128224</v>
          </cell>
        </row>
        <row r="242">
          <cell r="O242">
            <v>0</v>
          </cell>
          <cell r="P242">
            <v>5.0696069166666673</v>
          </cell>
          <cell r="R242">
            <v>0</v>
          </cell>
          <cell r="S242">
            <v>9.1009415120152823</v>
          </cell>
        </row>
        <row r="243">
          <cell r="O243">
            <v>0</v>
          </cell>
          <cell r="P243">
            <v>2.6590004999999999</v>
          </cell>
          <cell r="R243">
            <v>0</v>
          </cell>
          <cell r="S243">
            <v>4.2245921394598165</v>
          </cell>
        </row>
        <row r="244">
          <cell r="O244">
            <v>0</v>
          </cell>
          <cell r="P244">
            <v>0.52954625</v>
          </cell>
          <cell r="R244">
            <v>0</v>
          </cell>
          <cell r="S244">
            <v>0.52013555137535095</v>
          </cell>
        </row>
        <row r="245">
          <cell r="O245">
            <v>0</v>
          </cell>
          <cell r="P245">
            <v>351.78609291666669</v>
          </cell>
          <cell r="R245">
            <v>0</v>
          </cell>
          <cell r="S245">
            <v>0</v>
          </cell>
        </row>
        <row r="246">
          <cell r="O246">
            <v>0</v>
          </cell>
          <cell r="P246">
            <v>2.4563473333333334</v>
          </cell>
          <cell r="R246">
            <v>0</v>
          </cell>
          <cell r="S246">
            <v>1.8629403885611988</v>
          </cell>
        </row>
        <row r="247">
          <cell r="O247">
            <v>0</v>
          </cell>
          <cell r="P247">
            <v>167.5</v>
          </cell>
          <cell r="R247">
            <v>0</v>
          </cell>
          <cell r="S247">
            <v>0.37867099999999998</v>
          </cell>
        </row>
        <row r="248">
          <cell r="O248">
            <v>0</v>
          </cell>
          <cell r="P248">
            <v>0</v>
          </cell>
          <cell r="R248">
            <v>0</v>
          </cell>
          <cell r="S248">
            <v>1.1120194830398344</v>
          </cell>
        </row>
        <row r="249">
          <cell r="O249">
            <v>0</v>
          </cell>
          <cell r="P249">
            <v>2.9963036666666665</v>
          </cell>
          <cell r="R249">
            <v>0</v>
          </cell>
          <cell r="S249">
            <v>0</v>
          </cell>
        </row>
        <row r="250">
          <cell r="O250">
            <v>0</v>
          </cell>
          <cell r="P250">
            <v>1.0207181666666667</v>
          </cell>
          <cell r="R250">
            <v>0</v>
          </cell>
          <cell r="S250">
            <v>1.8419975311906602</v>
          </cell>
        </row>
        <row r="251">
          <cell r="O251">
            <v>0</v>
          </cell>
          <cell r="P251">
            <v>3.9025138333333333</v>
          </cell>
          <cell r="R251">
            <v>0</v>
          </cell>
          <cell r="S251">
            <v>6.5014130855621231</v>
          </cell>
        </row>
        <row r="252">
          <cell r="O252">
            <v>0</v>
          </cell>
          <cell r="P252">
            <v>2.2300313333333337</v>
          </cell>
          <cell r="R252">
            <v>0</v>
          </cell>
          <cell r="S252">
            <v>3.3639464252593276</v>
          </cell>
        </row>
        <row r="253">
          <cell r="O253">
            <v>0</v>
          </cell>
          <cell r="P253">
            <v>3.2687390833333336</v>
          </cell>
          <cell r="R253">
            <v>0</v>
          </cell>
          <cell r="S253">
            <v>5.6614885199013107</v>
          </cell>
        </row>
        <row r="254">
          <cell r="O254">
            <v>0</v>
          </cell>
          <cell r="P254">
            <v>86.767204333333325</v>
          </cell>
          <cell r="R254">
            <v>0</v>
          </cell>
          <cell r="S254">
            <v>0</v>
          </cell>
        </row>
        <row r="255">
          <cell r="O255">
            <v>0</v>
          </cell>
          <cell r="P255">
            <v>1.675</v>
          </cell>
          <cell r="R255">
            <v>0</v>
          </cell>
          <cell r="S255">
            <v>0</v>
          </cell>
        </row>
        <row r="256">
          <cell r="O256">
            <v>0</v>
          </cell>
          <cell r="P256">
            <v>0</v>
          </cell>
          <cell r="R256">
            <v>0</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12.969967377431635</v>
          </cell>
        </row>
        <row r="260">
          <cell r="O260">
            <v>0</v>
          </cell>
          <cell r="P260">
            <v>1.3783926666666668</v>
          </cell>
          <cell r="R260">
            <v>0</v>
          </cell>
          <cell r="S260">
            <v>2.4365626230015383</v>
          </cell>
        </row>
        <row r="261">
          <cell r="O261">
            <v>0</v>
          </cell>
          <cell r="P261">
            <v>5.925818333333333</v>
          </cell>
          <cell r="R261">
            <v>0</v>
          </cell>
          <cell r="S261">
            <v>10.410668557260513</v>
          </cell>
        </row>
        <row r="262">
          <cell r="O262">
            <v>0</v>
          </cell>
          <cell r="P262">
            <v>2.1165601666666665</v>
          </cell>
          <cell r="R262">
            <v>0</v>
          </cell>
          <cell r="S262">
            <v>3.8195626376909129</v>
          </cell>
        </row>
        <row r="263">
          <cell r="O263">
            <v>0</v>
          </cell>
          <cell r="P263">
            <v>1.4937331666666667</v>
          </cell>
          <cell r="R263">
            <v>0</v>
          </cell>
          <cell r="S263">
            <v>3.7343074329153434</v>
          </cell>
        </row>
        <row r="264">
          <cell r="O264">
            <v>0</v>
          </cell>
          <cell r="P264">
            <v>2.1690278333333337</v>
          </cell>
          <cell r="R264">
            <v>0</v>
          </cell>
          <cell r="S264">
            <v>2.5635706695632199</v>
          </cell>
        </row>
        <row r="265">
          <cell r="O265">
            <v>0</v>
          </cell>
          <cell r="P265">
            <v>139.80595866666667</v>
          </cell>
          <cell r="R265">
            <v>0</v>
          </cell>
          <cell r="S265">
            <v>2.9478106601206826</v>
          </cell>
        </row>
        <row r="266">
          <cell r="O266">
            <v>40.525030260000001</v>
          </cell>
          <cell r="P266">
            <v>9.8497922500000001</v>
          </cell>
          <cell r="R266">
            <v>38.450390659999997</v>
          </cell>
          <cell r="S266">
            <v>7.7646398752585055</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0</v>
          </cell>
        </row>
        <row r="270">
          <cell r="O270">
            <v>0</v>
          </cell>
          <cell r="P270">
            <v>1.1681550833333332</v>
          </cell>
          <cell r="R270">
            <v>0</v>
          </cell>
          <cell r="S270">
            <v>0</v>
          </cell>
        </row>
        <row r="271">
          <cell r="O271">
            <v>0</v>
          </cell>
          <cell r="P271">
            <v>210.40010000000001</v>
          </cell>
          <cell r="R271">
            <v>0</v>
          </cell>
          <cell r="S271">
            <v>0</v>
          </cell>
        </row>
        <row r="272">
          <cell r="O272">
            <v>19.049136439999998</v>
          </cell>
          <cell r="P272">
            <v>10.107207916666667</v>
          </cell>
          <cell r="R272">
            <v>18.07393437</v>
          </cell>
          <cell r="S272">
            <v>14.97637842363701</v>
          </cell>
        </row>
        <row r="273">
          <cell r="O273">
            <v>0</v>
          </cell>
          <cell r="P273">
            <v>0</v>
          </cell>
          <cell r="R273">
            <v>0</v>
          </cell>
          <cell r="S273">
            <v>0</v>
          </cell>
        </row>
        <row r="274">
          <cell r="O274">
            <v>0</v>
          </cell>
          <cell r="P274">
            <v>91.717631666666676</v>
          </cell>
          <cell r="R274">
            <v>3.41779E-3</v>
          </cell>
          <cell r="S274">
            <v>0</v>
          </cell>
        </row>
        <row r="275">
          <cell r="O275">
            <v>0</v>
          </cell>
          <cell r="P275">
            <v>2.1202451666666664</v>
          </cell>
          <cell r="R275">
            <v>0</v>
          </cell>
          <cell r="S275">
            <v>0</v>
          </cell>
        </row>
      </sheetData>
      <sheetData sheetId="5">
        <row r="16">
          <cell r="O16">
            <v>0</v>
          </cell>
          <cell r="P16">
            <v>0</v>
          </cell>
          <cell r="R16">
            <v>0</v>
          </cell>
          <cell r="S16">
            <v>0</v>
          </cell>
        </row>
        <row r="17">
          <cell r="O17">
            <v>0</v>
          </cell>
          <cell r="P17">
            <v>0</v>
          </cell>
          <cell r="R17">
            <v>0</v>
          </cell>
          <cell r="S17">
            <v>0</v>
          </cell>
        </row>
        <row r="18">
          <cell r="O18">
            <v>0</v>
          </cell>
          <cell r="P18">
            <v>0</v>
          </cell>
          <cell r="R18">
            <v>0</v>
          </cell>
          <cell r="S18">
            <v>0</v>
          </cell>
        </row>
        <row r="19">
          <cell r="O19">
            <v>0</v>
          </cell>
          <cell r="P19">
            <v>0</v>
          </cell>
          <cell r="R19">
            <v>0</v>
          </cell>
          <cell r="S19">
            <v>0</v>
          </cell>
        </row>
        <row r="20">
          <cell r="O20">
            <v>0</v>
          </cell>
          <cell r="P20">
            <v>0</v>
          </cell>
          <cell r="R20">
            <v>0</v>
          </cell>
          <cell r="S20">
            <v>0</v>
          </cell>
        </row>
        <row r="21">
          <cell r="O21">
            <v>0</v>
          </cell>
          <cell r="P21">
            <v>0</v>
          </cell>
          <cell r="R21">
            <v>0</v>
          </cell>
          <cell r="S21">
            <v>0</v>
          </cell>
        </row>
        <row r="22">
          <cell r="O22">
            <v>0</v>
          </cell>
          <cell r="P22">
            <v>125.625</v>
          </cell>
          <cell r="R22">
            <v>0</v>
          </cell>
          <cell r="S22">
            <v>799.39079862000017</v>
          </cell>
        </row>
        <row r="23">
          <cell r="O23">
            <v>0</v>
          </cell>
          <cell r="P23">
            <v>0</v>
          </cell>
          <cell r="R23">
            <v>0</v>
          </cell>
          <cell r="S23">
            <v>0</v>
          </cell>
        </row>
        <row r="24">
          <cell r="O24">
            <v>0</v>
          </cell>
          <cell r="P24">
            <v>0</v>
          </cell>
          <cell r="R24">
            <v>0</v>
          </cell>
          <cell r="S24">
            <v>0</v>
          </cell>
        </row>
        <row r="25">
          <cell r="O25">
            <v>0</v>
          </cell>
          <cell r="P25">
            <v>0</v>
          </cell>
          <cell r="R25">
            <v>0</v>
          </cell>
          <cell r="S25">
            <v>0</v>
          </cell>
        </row>
        <row r="26">
          <cell r="O26">
            <v>0</v>
          </cell>
          <cell r="P26">
            <v>0</v>
          </cell>
          <cell r="R26">
            <v>0</v>
          </cell>
          <cell r="S26">
            <v>0</v>
          </cell>
        </row>
        <row r="27">
          <cell r="O27">
            <v>0</v>
          </cell>
          <cell r="P27">
            <v>0</v>
          </cell>
          <cell r="R27">
            <v>0</v>
          </cell>
          <cell r="S27">
            <v>0</v>
          </cell>
        </row>
        <row r="28">
          <cell r="O28">
            <v>0</v>
          </cell>
          <cell r="P28">
            <v>0</v>
          </cell>
          <cell r="R28">
            <v>0</v>
          </cell>
          <cell r="S28">
            <v>0</v>
          </cell>
        </row>
        <row r="29">
          <cell r="O29">
            <v>0</v>
          </cell>
          <cell r="P29">
            <v>0</v>
          </cell>
          <cell r="R29">
            <v>0</v>
          </cell>
          <cell r="S29">
            <v>0</v>
          </cell>
        </row>
        <row r="30">
          <cell r="O30">
            <v>0</v>
          </cell>
          <cell r="P30">
            <v>0</v>
          </cell>
          <cell r="R30">
            <v>0</v>
          </cell>
          <cell r="S30">
            <v>0</v>
          </cell>
        </row>
        <row r="31">
          <cell r="O31">
            <v>0</v>
          </cell>
          <cell r="P31">
            <v>0</v>
          </cell>
          <cell r="R31">
            <v>0</v>
          </cell>
          <cell r="S31">
            <v>0</v>
          </cell>
        </row>
        <row r="32">
          <cell r="O32">
            <v>0</v>
          </cell>
          <cell r="P32">
            <v>0</v>
          </cell>
          <cell r="R32">
            <v>0</v>
          </cell>
          <cell r="S32">
            <v>0</v>
          </cell>
        </row>
        <row r="33">
          <cell r="O33">
            <v>0</v>
          </cell>
          <cell r="P33">
            <v>0</v>
          </cell>
          <cell r="R33">
            <v>0</v>
          </cell>
          <cell r="S33">
            <v>0</v>
          </cell>
        </row>
        <row r="34">
          <cell r="O34">
            <v>0</v>
          </cell>
          <cell r="P34">
            <v>0</v>
          </cell>
          <cell r="R34">
            <v>0</v>
          </cell>
          <cell r="S34">
            <v>0</v>
          </cell>
        </row>
        <row r="35">
          <cell r="O35">
            <v>0</v>
          </cell>
          <cell r="P35">
            <v>0</v>
          </cell>
          <cell r="R35">
            <v>0</v>
          </cell>
          <cell r="S35">
            <v>0</v>
          </cell>
        </row>
        <row r="36">
          <cell r="O36">
            <v>0</v>
          </cell>
          <cell r="P36">
            <v>0</v>
          </cell>
          <cell r="R36">
            <v>0</v>
          </cell>
          <cell r="S36">
            <v>0</v>
          </cell>
        </row>
        <row r="37">
          <cell r="O37">
            <v>0</v>
          </cell>
          <cell r="P37">
            <v>0</v>
          </cell>
          <cell r="R37">
            <v>0</v>
          </cell>
          <cell r="S37">
            <v>0</v>
          </cell>
        </row>
        <row r="38">
          <cell r="O38">
            <v>0</v>
          </cell>
          <cell r="P38">
            <v>0</v>
          </cell>
          <cell r="R38">
            <v>0</v>
          </cell>
          <cell r="S38">
            <v>0</v>
          </cell>
        </row>
        <row r="39">
          <cell r="O39">
            <v>0</v>
          </cell>
          <cell r="P39">
            <v>0</v>
          </cell>
          <cell r="R39">
            <v>0</v>
          </cell>
          <cell r="S39">
            <v>0</v>
          </cell>
        </row>
        <row r="40">
          <cell r="O40">
            <v>0</v>
          </cell>
          <cell r="P40">
            <v>0</v>
          </cell>
          <cell r="R40">
            <v>0</v>
          </cell>
          <cell r="S40">
            <v>0</v>
          </cell>
        </row>
        <row r="41">
          <cell r="O41">
            <v>0</v>
          </cell>
          <cell r="P41">
            <v>0</v>
          </cell>
          <cell r="R41">
            <v>0</v>
          </cell>
          <cell r="S41">
            <v>0</v>
          </cell>
        </row>
        <row r="42">
          <cell r="O42">
            <v>0</v>
          </cell>
          <cell r="P42">
            <v>0</v>
          </cell>
          <cell r="R42">
            <v>0</v>
          </cell>
          <cell r="S42">
            <v>0</v>
          </cell>
        </row>
        <row r="43">
          <cell r="O43">
            <v>0</v>
          </cell>
          <cell r="P43">
            <v>0</v>
          </cell>
          <cell r="R43">
            <v>0</v>
          </cell>
          <cell r="S43">
            <v>0</v>
          </cell>
        </row>
        <row r="44">
          <cell r="O44">
            <v>0</v>
          </cell>
          <cell r="P44">
            <v>0</v>
          </cell>
          <cell r="R44">
            <v>0</v>
          </cell>
          <cell r="S44">
            <v>0</v>
          </cell>
        </row>
        <row r="45">
          <cell r="O45">
            <v>0</v>
          </cell>
          <cell r="P45">
            <v>0</v>
          </cell>
          <cell r="R45">
            <v>0</v>
          </cell>
          <cell r="S45">
            <v>0</v>
          </cell>
        </row>
        <row r="46">
          <cell r="O46">
            <v>0</v>
          </cell>
          <cell r="P46">
            <v>0</v>
          </cell>
          <cell r="R46">
            <v>0</v>
          </cell>
          <cell r="S46">
            <v>0</v>
          </cell>
        </row>
        <row r="47">
          <cell r="O47">
            <v>0</v>
          </cell>
          <cell r="P47">
            <v>0</v>
          </cell>
          <cell r="R47">
            <v>0</v>
          </cell>
          <cell r="S47">
            <v>0</v>
          </cell>
        </row>
        <row r="48">
          <cell r="O48">
            <v>0</v>
          </cell>
          <cell r="P48">
            <v>0</v>
          </cell>
          <cell r="R48">
            <v>0</v>
          </cell>
          <cell r="S48">
            <v>0</v>
          </cell>
        </row>
        <row r="49">
          <cell r="O49">
            <v>0</v>
          </cell>
          <cell r="P49">
            <v>0</v>
          </cell>
          <cell r="R49">
            <v>0</v>
          </cell>
          <cell r="S49">
            <v>0</v>
          </cell>
        </row>
        <row r="50">
          <cell r="O50">
            <v>0</v>
          </cell>
          <cell r="P50">
            <v>0</v>
          </cell>
          <cell r="R50">
            <v>0</v>
          </cell>
          <cell r="S50">
            <v>0</v>
          </cell>
        </row>
        <row r="51">
          <cell r="O51">
            <v>0</v>
          </cell>
          <cell r="P51">
            <v>0</v>
          </cell>
          <cell r="R51">
            <v>0</v>
          </cell>
          <cell r="S51">
            <v>0</v>
          </cell>
        </row>
        <row r="52">
          <cell r="O52">
            <v>0</v>
          </cell>
          <cell r="P52">
            <v>0</v>
          </cell>
          <cell r="R52">
            <v>0</v>
          </cell>
          <cell r="S52">
            <v>0</v>
          </cell>
        </row>
        <row r="53">
          <cell r="O53">
            <v>0</v>
          </cell>
          <cell r="P53">
            <v>0</v>
          </cell>
          <cell r="R53">
            <v>0</v>
          </cell>
          <cell r="S53">
            <v>0</v>
          </cell>
        </row>
        <row r="54">
          <cell r="O54">
            <v>0</v>
          </cell>
          <cell r="P54">
            <v>0</v>
          </cell>
          <cell r="R54">
            <v>0</v>
          </cell>
          <cell r="S54">
            <v>0</v>
          </cell>
        </row>
        <row r="55">
          <cell r="O55">
            <v>0</v>
          </cell>
          <cell r="P55">
            <v>0</v>
          </cell>
          <cell r="R55">
            <v>0</v>
          </cell>
          <cell r="S55">
            <v>0</v>
          </cell>
        </row>
        <row r="56">
          <cell r="O56">
            <v>0</v>
          </cell>
          <cell r="P56">
            <v>0</v>
          </cell>
          <cell r="R56">
            <v>0</v>
          </cell>
          <cell r="S56">
            <v>0</v>
          </cell>
        </row>
        <row r="57">
          <cell r="O57">
            <v>0</v>
          </cell>
          <cell r="P57">
            <v>0</v>
          </cell>
          <cell r="R57">
            <v>0</v>
          </cell>
          <cell r="S57">
            <v>0</v>
          </cell>
        </row>
        <row r="58">
          <cell r="O58">
            <v>0</v>
          </cell>
          <cell r="P58">
            <v>0</v>
          </cell>
          <cell r="R58">
            <v>0</v>
          </cell>
          <cell r="S58">
            <v>0</v>
          </cell>
        </row>
        <row r="59">
          <cell r="O59">
            <v>0</v>
          </cell>
          <cell r="P59">
            <v>0</v>
          </cell>
          <cell r="R59">
            <v>0</v>
          </cell>
          <cell r="S59">
            <v>0</v>
          </cell>
        </row>
        <row r="60">
          <cell r="O60">
            <v>0</v>
          </cell>
          <cell r="P60">
            <v>0</v>
          </cell>
          <cell r="R60">
            <v>0</v>
          </cell>
          <cell r="S60">
            <v>0</v>
          </cell>
        </row>
        <row r="61">
          <cell r="O61">
            <v>0</v>
          </cell>
          <cell r="P61">
            <v>0</v>
          </cell>
          <cell r="R61">
            <v>0</v>
          </cell>
          <cell r="S61">
            <v>0</v>
          </cell>
        </row>
        <row r="62">
          <cell r="O62">
            <v>0</v>
          </cell>
          <cell r="P62">
            <v>0</v>
          </cell>
          <cell r="R62">
            <v>0</v>
          </cell>
          <cell r="S62">
            <v>0</v>
          </cell>
        </row>
        <row r="63">
          <cell r="O63">
            <v>0</v>
          </cell>
          <cell r="P63">
            <v>0</v>
          </cell>
          <cell r="R63">
            <v>0</v>
          </cell>
          <cell r="S63">
            <v>0</v>
          </cell>
        </row>
        <row r="64">
          <cell r="O64">
            <v>0</v>
          </cell>
          <cell r="P64">
            <v>0</v>
          </cell>
          <cell r="R64">
            <v>0</v>
          </cell>
          <cell r="S64">
            <v>0</v>
          </cell>
        </row>
        <row r="65">
          <cell r="O65">
            <v>0</v>
          </cell>
          <cell r="P65">
            <v>0</v>
          </cell>
          <cell r="R65">
            <v>0</v>
          </cell>
          <cell r="S65">
            <v>0</v>
          </cell>
        </row>
        <row r="66">
          <cell r="O66">
            <v>0</v>
          </cell>
          <cell r="P66">
            <v>0</v>
          </cell>
          <cell r="R66">
            <v>0</v>
          </cell>
          <cell r="S66">
            <v>0</v>
          </cell>
        </row>
        <row r="67">
          <cell r="O67">
            <v>0</v>
          </cell>
          <cell r="P67">
            <v>0</v>
          </cell>
          <cell r="R67">
            <v>0</v>
          </cell>
          <cell r="S67">
            <v>0</v>
          </cell>
        </row>
        <row r="68">
          <cell r="O68">
            <v>0</v>
          </cell>
          <cell r="P68">
            <v>0</v>
          </cell>
          <cell r="R68">
            <v>0</v>
          </cell>
          <cell r="S68">
            <v>0</v>
          </cell>
        </row>
        <row r="69">
          <cell r="O69">
            <v>0</v>
          </cell>
          <cell r="P69">
            <v>0</v>
          </cell>
          <cell r="R69">
            <v>0</v>
          </cell>
          <cell r="S69">
            <v>0</v>
          </cell>
        </row>
        <row r="70">
          <cell r="O70">
            <v>0</v>
          </cell>
          <cell r="P70">
            <v>0</v>
          </cell>
          <cell r="R70">
            <v>0</v>
          </cell>
          <cell r="S70">
            <v>0</v>
          </cell>
        </row>
        <row r="71">
          <cell r="O71">
            <v>0</v>
          </cell>
          <cell r="P71">
            <v>0</v>
          </cell>
          <cell r="R71">
            <v>0</v>
          </cell>
          <cell r="S71">
            <v>0</v>
          </cell>
        </row>
        <row r="72">
          <cell r="O72">
            <v>0</v>
          </cell>
          <cell r="P72">
            <v>0</v>
          </cell>
          <cell r="R72">
            <v>0</v>
          </cell>
          <cell r="S72">
            <v>0</v>
          </cell>
        </row>
        <row r="73">
          <cell r="O73">
            <v>0</v>
          </cell>
          <cell r="P73">
            <v>0</v>
          </cell>
          <cell r="R73">
            <v>0</v>
          </cell>
          <cell r="S73">
            <v>0</v>
          </cell>
        </row>
        <row r="74">
          <cell r="O74">
            <v>0</v>
          </cell>
          <cell r="P74">
            <v>0</v>
          </cell>
          <cell r="R74">
            <v>0</v>
          </cell>
          <cell r="S74">
            <v>0</v>
          </cell>
        </row>
        <row r="75">
          <cell r="O75">
            <v>0</v>
          </cell>
          <cell r="P75">
            <v>249.57499999999999</v>
          </cell>
          <cell r="R75">
            <v>0</v>
          </cell>
          <cell r="S75">
            <v>20.006404439116238</v>
          </cell>
        </row>
        <row r="76">
          <cell r="O76">
            <v>204.65150007</v>
          </cell>
          <cell r="P76">
            <v>9.9370983333333331</v>
          </cell>
          <cell r="R76">
            <v>194.85979123000001</v>
          </cell>
          <cell r="S76">
            <v>20.20836568</v>
          </cell>
        </row>
        <row r="77">
          <cell r="O77">
            <v>0</v>
          </cell>
          <cell r="P77">
            <v>0</v>
          </cell>
          <cell r="R77">
            <v>0</v>
          </cell>
          <cell r="S77">
            <v>0</v>
          </cell>
        </row>
        <row r="78">
          <cell r="O78">
            <v>0</v>
          </cell>
          <cell r="P78">
            <v>0</v>
          </cell>
          <cell r="R78">
            <v>0</v>
          </cell>
          <cell r="S78">
            <v>0</v>
          </cell>
        </row>
        <row r="79">
          <cell r="O79">
            <v>0</v>
          </cell>
          <cell r="P79">
            <v>0</v>
          </cell>
          <cell r="R79">
            <v>0</v>
          </cell>
          <cell r="S79">
            <v>0</v>
          </cell>
        </row>
        <row r="80">
          <cell r="O80">
            <v>0</v>
          </cell>
          <cell r="P80">
            <v>0</v>
          </cell>
          <cell r="R80">
            <v>0</v>
          </cell>
          <cell r="S80">
            <v>0</v>
          </cell>
        </row>
        <row r="81">
          <cell r="O81">
            <v>0</v>
          </cell>
          <cell r="P81">
            <v>4.9879891666666669</v>
          </cell>
          <cell r="R81">
            <v>0</v>
          </cell>
          <cell r="S81">
            <v>2.6634731109893059</v>
          </cell>
        </row>
        <row r="82">
          <cell r="O82">
            <v>0</v>
          </cell>
          <cell r="P82">
            <v>0</v>
          </cell>
          <cell r="R82">
            <v>0</v>
          </cell>
          <cell r="S82">
            <v>0</v>
          </cell>
        </row>
        <row r="83">
          <cell r="O83">
            <v>0</v>
          </cell>
          <cell r="P83">
            <v>0</v>
          </cell>
          <cell r="R83">
            <v>0</v>
          </cell>
          <cell r="S83">
            <v>0</v>
          </cell>
        </row>
        <row r="84">
          <cell r="O84">
            <v>0</v>
          </cell>
          <cell r="P84">
            <v>0</v>
          </cell>
          <cell r="R84">
            <v>0</v>
          </cell>
          <cell r="S84">
            <v>0</v>
          </cell>
        </row>
        <row r="85">
          <cell r="O85">
            <v>0</v>
          </cell>
          <cell r="P85">
            <v>0</v>
          </cell>
          <cell r="R85">
            <v>0</v>
          </cell>
          <cell r="S85">
            <v>0</v>
          </cell>
        </row>
        <row r="86">
          <cell r="O86">
            <v>0</v>
          </cell>
          <cell r="P86">
            <v>0</v>
          </cell>
          <cell r="R86">
            <v>0</v>
          </cell>
          <cell r="S86">
            <v>0</v>
          </cell>
        </row>
        <row r="87">
          <cell r="O87">
            <v>0</v>
          </cell>
          <cell r="P87">
            <v>0</v>
          </cell>
          <cell r="R87">
            <v>0</v>
          </cell>
          <cell r="S87">
            <v>0</v>
          </cell>
        </row>
        <row r="88">
          <cell r="O88">
            <v>0</v>
          </cell>
          <cell r="P88">
            <v>0</v>
          </cell>
          <cell r="R88">
            <v>0</v>
          </cell>
          <cell r="S88">
            <v>0</v>
          </cell>
        </row>
        <row r="89">
          <cell r="O89">
            <v>0</v>
          </cell>
          <cell r="P89">
            <v>0</v>
          </cell>
          <cell r="R89">
            <v>0</v>
          </cell>
          <cell r="S89">
            <v>0</v>
          </cell>
        </row>
        <row r="90">
          <cell r="O90">
            <v>0</v>
          </cell>
          <cell r="P90">
            <v>0</v>
          </cell>
          <cell r="R90">
            <v>0</v>
          </cell>
          <cell r="S90">
            <v>0</v>
          </cell>
        </row>
        <row r="91">
          <cell r="O91">
            <v>0</v>
          </cell>
          <cell r="P91">
            <v>0</v>
          </cell>
          <cell r="R91">
            <v>0</v>
          </cell>
          <cell r="S91">
            <v>0</v>
          </cell>
        </row>
        <row r="92">
          <cell r="O92">
            <v>0</v>
          </cell>
          <cell r="P92">
            <v>0</v>
          </cell>
          <cell r="R92">
            <v>0</v>
          </cell>
          <cell r="S92">
            <v>0</v>
          </cell>
        </row>
        <row r="93">
          <cell r="O93">
            <v>0</v>
          </cell>
          <cell r="P93">
            <v>0</v>
          </cell>
          <cell r="R93">
            <v>0</v>
          </cell>
          <cell r="S93">
            <v>0</v>
          </cell>
        </row>
        <row r="94">
          <cell r="O94">
            <v>0</v>
          </cell>
          <cell r="P94">
            <v>0</v>
          </cell>
          <cell r="R94">
            <v>0</v>
          </cell>
          <cell r="S94">
            <v>0</v>
          </cell>
        </row>
        <row r="95">
          <cell r="O95">
            <v>0</v>
          </cell>
          <cell r="P95">
            <v>0</v>
          </cell>
          <cell r="R95">
            <v>0</v>
          </cell>
          <cell r="S95">
            <v>0</v>
          </cell>
        </row>
        <row r="96">
          <cell r="O96">
            <v>0</v>
          </cell>
          <cell r="P96">
            <v>0</v>
          </cell>
          <cell r="R96">
            <v>0</v>
          </cell>
          <cell r="S96">
            <v>0</v>
          </cell>
        </row>
        <row r="97">
          <cell r="O97">
            <v>0</v>
          </cell>
          <cell r="P97">
            <v>0</v>
          </cell>
          <cell r="R97">
            <v>0</v>
          </cell>
          <cell r="S97">
            <v>0</v>
          </cell>
        </row>
        <row r="98">
          <cell r="O98">
            <v>0</v>
          </cell>
          <cell r="P98">
            <v>0</v>
          </cell>
          <cell r="R98">
            <v>0</v>
          </cell>
          <cell r="S98">
            <v>0</v>
          </cell>
        </row>
        <row r="99">
          <cell r="O99">
            <v>0</v>
          </cell>
          <cell r="P99">
            <v>0</v>
          </cell>
          <cell r="R99">
            <v>0</v>
          </cell>
          <cell r="S99">
            <v>0</v>
          </cell>
        </row>
        <row r="100">
          <cell r="O100">
            <v>0</v>
          </cell>
          <cell r="P100">
            <v>0</v>
          </cell>
          <cell r="R100">
            <v>0</v>
          </cell>
          <cell r="S100">
            <v>0</v>
          </cell>
        </row>
        <row r="101">
          <cell r="O101">
            <v>0</v>
          </cell>
          <cell r="P101">
            <v>0</v>
          </cell>
          <cell r="R101">
            <v>0</v>
          </cell>
          <cell r="S101">
            <v>0</v>
          </cell>
        </row>
        <row r="102">
          <cell r="O102">
            <v>0</v>
          </cell>
          <cell r="P102">
            <v>0</v>
          </cell>
          <cell r="R102">
            <v>0</v>
          </cell>
          <cell r="S102">
            <v>0</v>
          </cell>
        </row>
        <row r="103">
          <cell r="O103">
            <v>0</v>
          </cell>
          <cell r="P103">
            <v>0</v>
          </cell>
          <cell r="R103">
            <v>0</v>
          </cell>
          <cell r="S103">
            <v>0</v>
          </cell>
        </row>
        <row r="104">
          <cell r="O104">
            <v>0</v>
          </cell>
          <cell r="P104">
            <v>0</v>
          </cell>
          <cell r="R104">
            <v>0</v>
          </cell>
          <cell r="S104">
            <v>0</v>
          </cell>
        </row>
        <row r="105">
          <cell r="O105">
            <v>0</v>
          </cell>
          <cell r="P105">
            <v>0</v>
          </cell>
          <cell r="R105">
            <v>0</v>
          </cell>
          <cell r="S105">
            <v>0</v>
          </cell>
        </row>
        <row r="106">
          <cell r="O106">
            <v>0</v>
          </cell>
          <cell r="P106">
            <v>0</v>
          </cell>
          <cell r="R106">
            <v>0</v>
          </cell>
          <cell r="S106">
            <v>0</v>
          </cell>
        </row>
        <row r="107">
          <cell r="O107">
            <v>0</v>
          </cell>
          <cell r="P107">
            <v>0.33751750000000003</v>
          </cell>
          <cell r="R107">
            <v>0</v>
          </cell>
          <cell r="S107">
            <v>0.26563633994435354</v>
          </cell>
        </row>
        <row r="108">
          <cell r="O108">
            <v>0</v>
          </cell>
          <cell r="P108">
            <v>0</v>
          </cell>
          <cell r="R108">
            <v>0</v>
          </cell>
          <cell r="S108">
            <v>0</v>
          </cell>
        </row>
        <row r="109">
          <cell r="O109">
            <v>0</v>
          </cell>
          <cell r="P109">
            <v>0</v>
          </cell>
          <cell r="R109">
            <v>0</v>
          </cell>
          <cell r="S109">
            <v>0</v>
          </cell>
        </row>
        <row r="110">
          <cell r="O110">
            <v>0</v>
          </cell>
          <cell r="P110">
            <v>7.0909366666666669</v>
          </cell>
          <cell r="R110">
            <v>0</v>
          </cell>
          <cell r="S110">
            <v>3.5673692360885143</v>
          </cell>
        </row>
        <row r="111">
          <cell r="O111">
            <v>0</v>
          </cell>
          <cell r="P111">
            <v>0</v>
          </cell>
          <cell r="R111">
            <v>0</v>
          </cell>
          <cell r="S111">
            <v>0</v>
          </cell>
        </row>
        <row r="112">
          <cell r="O112">
            <v>0</v>
          </cell>
          <cell r="P112">
            <v>0</v>
          </cell>
          <cell r="R112">
            <v>0</v>
          </cell>
          <cell r="S112">
            <v>0</v>
          </cell>
        </row>
        <row r="113">
          <cell r="O113">
            <v>0</v>
          </cell>
          <cell r="P113">
            <v>0</v>
          </cell>
          <cell r="R113">
            <v>0</v>
          </cell>
          <cell r="S113">
            <v>0</v>
          </cell>
        </row>
        <row r="114">
          <cell r="O114">
            <v>0</v>
          </cell>
          <cell r="P114">
            <v>0</v>
          </cell>
          <cell r="R114">
            <v>0</v>
          </cell>
          <cell r="S114">
            <v>0</v>
          </cell>
        </row>
        <row r="115">
          <cell r="O115">
            <v>0</v>
          </cell>
          <cell r="P115">
            <v>0</v>
          </cell>
          <cell r="R115">
            <v>0</v>
          </cell>
          <cell r="S115">
            <v>0</v>
          </cell>
        </row>
        <row r="116">
          <cell r="O116">
            <v>0</v>
          </cell>
          <cell r="P116">
            <v>0</v>
          </cell>
          <cell r="R116">
            <v>0</v>
          </cell>
          <cell r="S116">
            <v>0</v>
          </cell>
        </row>
        <row r="117">
          <cell r="O117">
            <v>0</v>
          </cell>
          <cell r="P117">
            <v>0</v>
          </cell>
          <cell r="R117">
            <v>0</v>
          </cell>
          <cell r="S117">
            <v>0</v>
          </cell>
        </row>
        <row r="118">
          <cell r="O118">
            <v>0</v>
          </cell>
          <cell r="P118">
            <v>0</v>
          </cell>
          <cell r="R118">
            <v>0</v>
          </cell>
          <cell r="S118">
            <v>0</v>
          </cell>
        </row>
        <row r="119">
          <cell r="O119">
            <v>0</v>
          </cell>
          <cell r="P119">
            <v>0</v>
          </cell>
          <cell r="R119">
            <v>0</v>
          </cell>
          <cell r="S119">
            <v>0</v>
          </cell>
        </row>
        <row r="120">
          <cell r="O120">
            <v>0</v>
          </cell>
          <cell r="P120">
            <v>0</v>
          </cell>
          <cell r="R120">
            <v>0</v>
          </cell>
          <cell r="S120">
            <v>0</v>
          </cell>
        </row>
        <row r="121">
          <cell r="O121">
            <v>0</v>
          </cell>
          <cell r="P121">
            <v>0</v>
          </cell>
          <cell r="R121">
            <v>0</v>
          </cell>
          <cell r="S121">
            <v>0</v>
          </cell>
        </row>
        <row r="122">
          <cell r="O122">
            <v>0</v>
          </cell>
          <cell r="P122">
            <v>0</v>
          </cell>
          <cell r="R122">
            <v>0</v>
          </cell>
          <cell r="S122">
            <v>0</v>
          </cell>
        </row>
        <row r="123">
          <cell r="O123">
            <v>0</v>
          </cell>
          <cell r="P123">
            <v>0</v>
          </cell>
          <cell r="R123">
            <v>0</v>
          </cell>
          <cell r="S123">
            <v>0</v>
          </cell>
        </row>
        <row r="124">
          <cell r="O124">
            <v>0</v>
          </cell>
          <cell r="P124">
            <v>0</v>
          </cell>
          <cell r="R124">
            <v>0</v>
          </cell>
          <cell r="S124">
            <v>0</v>
          </cell>
        </row>
        <row r="125">
          <cell r="O125">
            <v>0</v>
          </cell>
          <cell r="P125">
            <v>0</v>
          </cell>
          <cell r="R125">
            <v>0</v>
          </cell>
          <cell r="S125">
            <v>0</v>
          </cell>
        </row>
        <row r="126">
          <cell r="O126">
            <v>0</v>
          </cell>
          <cell r="P126">
            <v>0</v>
          </cell>
          <cell r="R126">
            <v>0</v>
          </cell>
          <cell r="S126">
            <v>0</v>
          </cell>
        </row>
        <row r="127">
          <cell r="O127">
            <v>0</v>
          </cell>
          <cell r="P127">
            <v>0</v>
          </cell>
          <cell r="R127">
            <v>0</v>
          </cell>
          <cell r="S127">
            <v>0</v>
          </cell>
        </row>
        <row r="128">
          <cell r="O128">
            <v>0</v>
          </cell>
          <cell r="P128">
            <v>2.4213733333333334</v>
          </cell>
          <cell r="R128">
            <v>0</v>
          </cell>
          <cell r="S128">
            <v>1.6694428887160049</v>
          </cell>
        </row>
        <row r="129">
          <cell r="O129">
            <v>0</v>
          </cell>
          <cell r="P129">
            <v>8.6101549166666658</v>
          </cell>
          <cell r="R129">
            <v>0</v>
          </cell>
          <cell r="S129">
            <v>-4.0255306756511464</v>
          </cell>
        </row>
        <row r="130">
          <cell r="O130">
            <v>0</v>
          </cell>
          <cell r="P130">
            <v>0</v>
          </cell>
          <cell r="R130">
            <v>0</v>
          </cell>
          <cell r="S130">
            <v>0</v>
          </cell>
        </row>
        <row r="131">
          <cell r="O131">
            <v>0</v>
          </cell>
          <cell r="P131">
            <v>0</v>
          </cell>
          <cell r="R131">
            <v>0</v>
          </cell>
          <cell r="S131">
            <v>0</v>
          </cell>
        </row>
        <row r="132">
          <cell r="O132">
            <v>0</v>
          </cell>
          <cell r="P132">
            <v>0.56441641666666664</v>
          </cell>
          <cell r="R132">
            <v>0</v>
          </cell>
          <cell r="S132">
            <v>0.23909239143165295</v>
          </cell>
        </row>
        <row r="133">
          <cell r="O133">
            <v>0</v>
          </cell>
          <cell r="P133">
            <v>0.5338040833333334</v>
          </cell>
          <cell r="R133">
            <v>0</v>
          </cell>
          <cell r="S133">
            <v>0.40163257121647566</v>
          </cell>
        </row>
        <row r="134">
          <cell r="O134">
            <v>0</v>
          </cell>
          <cell r="P134">
            <v>0</v>
          </cell>
          <cell r="R134">
            <v>0</v>
          </cell>
          <cell r="S134">
            <v>0</v>
          </cell>
        </row>
        <row r="135">
          <cell r="O135">
            <v>0</v>
          </cell>
          <cell r="P135">
            <v>0</v>
          </cell>
          <cell r="R135">
            <v>0</v>
          </cell>
          <cell r="S135">
            <v>0</v>
          </cell>
        </row>
        <row r="136">
          <cell r="O136">
            <v>0</v>
          </cell>
          <cell r="P136">
            <v>0</v>
          </cell>
          <cell r="R136">
            <v>0</v>
          </cell>
          <cell r="S136">
            <v>1.6386823976128808</v>
          </cell>
        </row>
        <row r="137">
          <cell r="O137">
            <v>0</v>
          </cell>
          <cell r="P137">
            <v>0</v>
          </cell>
          <cell r="R137">
            <v>0</v>
          </cell>
          <cell r="S137">
            <v>0</v>
          </cell>
        </row>
        <row r="138">
          <cell r="O138">
            <v>0</v>
          </cell>
          <cell r="P138">
            <v>14.99728</v>
          </cell>
          <cell r="R138">
            <v>0</v>
          </cell>
          <cell r="S138">
            <v>21.22156807</v>
          </cell>
        </row>
        <row r="139">
          <cell r="O139">
            <v>0</v>
          </cell>
          <cell r="P139">
            <v>41.339589583333336</v>
          </cell>
          <cell r="R139">
            <v>0</v>
          </cell>
          <cell r="S139">
            <v>43.335134661987993</v>
          </cell>
        </row>
        <row r="140">
          <cell r="O140">
            <v>0</v>
          </cell>
          <cell r="P140">
            <v>3.2062665833333335</v>
          </cell>
          <cell r="R140">
            <v>0</v>
          </cell>
          <cell r="S140">
            <v>9.3863200648765268</v>
          </cell>
        </row>
        <row r="141">
          <cell r="O141">
            <v>0</v>
          </cell>
          <cell r="P141">
            <v>0</v>
          </cell>
          <cell r="R141">
            <v>0</v>
          </cell>
          <cell r="S141">
            <v>0</v>
          </cell>
        </row>
        <row r="142">
          <cell r="O142">
            <v>0</v>
          </cell>
          <cell r="P142">
            <v>4.5434157500000003</v>
          </cell>
          <cell r="R142">
            <v>0</v>
          </cell>
          <cell r="S142">
            <v>13.300814949805133</v>
          </cell>
        </row>
        <row r="143">
          <cell r="O143">
            <v>0</v>
          </cell>
          <cell r="P143">
            <v>0.36386025</v>
          </cell>
          <cell r="R143">
            <v>0</v>
          </cell>
          <cell r="S143">
            <v>0.19898730778294382</v>
          </cell>
        </row>
        <row r="144">
          <cell r="O144">
            <v>0</v>
          </cell>
          <cell r="P144">
            <v>0.92979083333333334</v>
          </cell>
          <cell r="R144">
            <v>0</v>
          </cell>
          <cell r="S144">
            <v>0.56859662760680629</v>
          </cell>
        </row>
        <row r="145">
          <cell r="O145">
            <v>0</v>
          </cell>
          <cell r="P145">
            <v>0</v>
          </cell>
          <cell r="R145">
            <v>0</v>
          </cell>
          <cell r="S145">
            <v>0</v>
          </cell>
        </row>
        <row r="146">
          <cell r="O146">
            <v>0</v>
          </cell>
          <cell r="P146">
            <v>0</v>
          </cell>
          <cell r="R146">
            <v>0</v>
          </cell>
          <cell r="S146">
            <v>0</v>
          </cell>
        </row>
        <row r="147">
          <cell r="O147">
            <v>0</v>
          </cell>
          <cell r="P147">
            <v>0</v>
          </cell>
          <cell r="R147">
            <v>0</v>
          </cell>
          <cell r="S147">
            <v>0</v>
          </cell>
        </row>
        <row r="148">
          <cell r="O148">
            <v>0</v>
          </cell>
          <cell r="P148">
            <v>0</v>
          </cell>
          <cell r="R148">
            <v>0</v>
          </cell>
          <cell r="S148">
            <v>0</v>
          </cell>
        </row>
        <row r="149">
          <cell r="O149">
            <v>0</v>
          </cell>
          <cell r="P149">
            <v>0</v>
          </cell>
          <cell r="R149">
            <v>0</v>
          </cell>
          <cell r="S149">
            <v>0</v>
          </cell>
        </row>
        <row r="150">
          <cell r="O150">
            <v>0</v>
          </cell>
          <cell r="P150">
            <v>0</v>
          </cell>
          <cell r="R150">
            <v>0</v>
          </cell>
          <cell r="S150">
            <v>0</v>
          </cell>
        </row>
        <row r="151">
          <cell r="O151">
            <v>0</v>
          </cell>
          <cell r="P151">
            <v>0</v>
          </cell>
          <cell r="R151">
            <v>0</v>
          </cell>
          <cell r="S151">
            <v>0</v>
          </cell>
        </row>
        <row r="152">
          <cell r="O152">
            <v>0</v>
          </cell>
          <cell r="P152">
            <v>0</v>
          </cell>
          <cell r="R152">
            <v>0</v>
          </cell>
          <cell r="S152">
            <v>0</v>
          </cell>
        </row>
        <row r="153">
          <cell r="O153">
            <v>0</v>
          </cell>
          <cell r="P153">
            <v>2.7122220000000001</v>
          </cell>
          <cell r="R153">
            <v>0</v>
          </cell>
          <cell r="S153">
            <v>1.2516950134491605</v>
          </cell>
        </row>
        <row r="154">
          <cell r="O154">
            <v>0</v>
          </cell>
          <cell r="P154">
            <v>0</v>
          </cell>
          <cell r="R154">
            <v>0</v>
          </cell>
          <cell r="S154">
            <v>0</v>
          </cell>
        </row>
        <row r="155">
          <cell r="O155">
            <v>0</v>
          </cell>
          <cell r="P155">
            <v>4.5709745000000002</v>
          </cell>
          <cell r="R155">
            <v>0</v>
          </cell>
          <cell r="S155">
            <v>1.9363116207493023</v>
          </cell>
        </row>
        <row r="156">
          <cell r="O156">
            <v>0</v>
          </cell>
          <cell r="P156">
            <v>50.25</v>
          </cell>
          <cell r="R156">
            <v>0</v>
          </cell>
          <cell r="S156">
            <v>7.8476688237450007</v>
          </cell>
        </row>
        <row r="157">
          <cell r="O157">
            <v>0</v>
          </cell>
          <cell r="P157">
            <v>0</v>
          </cell>
          <cell r="R157">
            <v>0</v>
          </cell>
          <cell r="S157">
            <v>0</v>
          </cell>
        </row>
        <row r="158">
          <cell r="O158">
            <v>0</v>
          </cell>
          <cell r="P158">
            <v>1.2789026666666667</v>
          </cell>
          <cell r="R158">
            <v>0</v>
          </cell>
          <cell r="S158">
            <v>0.97097106260278265</v>
          </cell>
        </row>
        <row r="159">
          <cell r="O159">
            <v>0</v>
          </cell>
          <cell r="P159">
            <v>167.5</v>
          </cell>
          <cell r="R159">
            <v>0</v>
          </cell>
          <cell r="S159">
            <v>104.01306876999999</v>
          </cell>
        </row>
        <row r="160">
          <cell r="O160">
            <v>0</v>
          </cell>
          <cell r="P160">
            <v>0.6887449166666666</v>
          </cell>
          <cell r="R160">
            <v>0</v>
          </cell>
          <cell r="S160">
            <v>0.65252605830313171</v>
          </cell>
        </row>
        <row r="161">
          <cell r="O161">
            <v>0</v>
          </cell>
          <cell r="P161">
            <v>0.12650941666666668</v>
          </cell>
          <cell r="R161">
            <v>0</v>
          </cell>
          <cell r="S161">
            <v>6.2783588312409405E-2</v>
          </cell>
        </row>
        <row r="162">
          <cell r="O162">
            <v>0</v>
          </cell>
          <cell r="P162">
            <v>0</v>
          </cell>
          <cell r="R162">
            <v>0</v>
          </cell>
          <cell r="S162">
            <v>0</v>
          </cell>
        </row>
        <row r="163">
          <cell r="O163">
            <v>0</v>
          </cell>
          <cell r="P163">
            <v>0</v>
          </cell>
          <cell r="R163">
            <v>0</v>
          </cell>
          <cell r="S163">
            <v>0</v>
          </cell>
        </row>
        <row r="164">
          <cell r="O164">
            <v>0</v>
          </cell>
          <cell r="P164">
            <v>0</v>
          </cell>
          <cell r="R164">
            <v>0</v>
          </cell>
          <cell r="S164">
            <v>0</v>
          </cell>
        </row>
        <row r="165">
          <cell r="O165">
            <v>0</v>
          </cell>
          <cell r="P165">
            <v>4.1218265833333332</v>
          </cell>
          <cell r="R165">
            <v>0</v>
          </cell>
          <cell r="S165">
            <v>1.7460479571452439</v>
          </cell>
        </row>
        <row r="166">
          <cell r="O166">
            <v>0</v>
          </cell>
          <cell r="P166">
            <v>3.3473568333333334</v>
          </cell>
          <cell r="R166">
            <v>0</v>
          </cell>
          <cell r="S166">
            <v>3.8852393631889446</v>
          </cell>
        </row>
        <row r="167">
          <cell r="O167">
            <v>0</v>
          </cell>
          <cell r="P167">
            <v>0.58315291666666658</v>
          </cell>
          <cell r="R167">
            <v>0</v>
          </cell>
          <cell r="S167">
            <v>0.27491594879097536</v>
          </cell>
        </row>
        <row r="168">
          <cell r="O168">
            <v>0</v>
          </cell>
          <cell r="P168">
            <v>1.4045126666666667</v>
          </cell>
          <cell r="R168">
            <v>0</v>
          </cell>
          <cell r="S168">
            <v>0.73478696837226021</v>
          </cell>
        </row>
        <row r="169">
          <cell r="O169">
            <v>0</v>
          </cell>
          <cell r="P169">
            <v>0.26582583333333332</v>
          </cell>
          <cell r="R169">
            <v>0</v>
          </cell>
          <cell r="S169">
            <v>0.1194315389631323</v>
          </cell>
        </row>
        <row r="170">
          <cell r="O170">
            <v>0</v>
          </cell>
          <cell r="P170">
            <v>1.1733106666666668</v>
          </cell>
          <cell r="R170">
            <v>0</v>
          </cell>
          <cell r="S170">
            <v>0.64815809071841934</v>
          </cell>
        </row>
        <row r="171">
          <cell r="O171">
            <v>0</v>
          </cell>
          <cell r="P171">
            <v>0.58944925000000004</v>
          </cell>
          <cell r="R171">
            <v>0</v>
          </cell>
          <cell r="S171">
            <v>0.42520506051255391</v>
          </cell>
        </row>
        <row r="172">
          <cell r="O172">
            <v>0</v>
          </cell>
          <cell r="P172">
            <v>0.64891675000000004</v>
          </cell>
          <cell r="R172">
            <v>0</v>
          </cell>
          <cell r="S172">
            <v>0.48237711409498241</v>
          </cell>
        </row>
        <row r="173">
          <cell r="O173">
            <v>0</v>
          </cell>
          <cell r="P173">
            <v>1.8839395000000001</v>
          </cell>
          <cell r="R173">
            <v>0</v>
          </cell>
          <cell r="S173">
            <v>1.5683412341594101</v>
          </cell>
        </row>
        <row r="174">
          <cell r="O174">
            <v>0</v>
          </cell>
          <cell r="P174">
            <v>0.23411641666666666</v>
          </cell>
          <cell r="R174">
            <v>0</v>
          </cell>
          <cell r="S174">
            <v>0.1114598671391448</v>
          </cell>
        </row>
        <row r="175">
          <cell r="O175">
            <v>0</v>
          </cell>
          <cell r="P175">
            <v>1.2208438333333334</v>
          </cell>
          <cell r="R175">
            <v>0</v>
          </cell>
          <cell r="S175">
            <v>0.60491610211244129</v>
          </cell>
        </row>
        <row r="176">
          <cell r="O176">
            <v>0</v>
          </cell>
          <cell r="P176">
            <v>0.85059850000000004</v>
          </cell>
          <cell r="R176">
            <v>0</v>
          </cell>
          <cell r="S176">
            <v>0.36032233638291433</v>
          </cell>
        </row>
        <row r="177">
          <cell r="O177">
            <v>0</v>
          </cell>
          <cell r="P177">
            <v>2.1046040000000001</v>
          </cell>
          <cell r="R177">
            <v>0</v>
          </cell>
          <cell r="S177">
            <v>1.338102454304563</v>
          </cell>
        </row>
        <row r="178">
          <cell r="O178">
            <v>0</v>
          </cell>
          <cell r="P178">
            <v>2.3498692499999998</v>
          </cell>
          <cell r="R178">
            <v>0</v>
          </cell>
          <cell r="S178">
            <v>1.5434039242666251</v>
          </cell>
        </row>
        <row r="179">
          <cell r="O179">
            <v>0</v>
          </cell>
          <cell r="P179">
            <v>3.0483174166666664</v>
          </cell>
          <cell r="R179">
            <v>0</v>
          </cell>
          <cell r="S179">
            <v>2.2634179601659885</v>
          </cell>
        </row>
        <row r="180">
          <cell r="O180">
            <v>0</v>
          </cell>
          <cell r="P180">
            <v>1.4978821666666668</v>
          </cell>
          <cell r="R180">
            <v>0</v>
          </cell>
          <cell r="S180">
            <v>1.1415410975751896</v>
          </cell>
        </row>
        <row r="181">
          <cell r="O181">
            <v>0</v>
          </cell>
          <cell r="P181">
            <v>4.4717876666666667</v>
          </cell>
          <cell r="R181">
            <v>0</v>
          </cell>
          <cell r="S181">
            <v>2.2899678985347709</v>
          </cell>
        </row>
        <row r="182">
          <cell r="O182">
            <v>0</v>
          </cell>
          <cell r="P182">
            <v>12.273505583333334</v>
          </cell>
          <cell r="R182">
            <v>0</v>
          </cell>
          <cell r="S182">
            <v>11.153313610275999</v>
          </cell>
        </row>
        <row r="183">
          <cell r="O183">
            <v>0</v>
          </cell>
          <cell r="P183">
            <v>4.1831785000000004</v>
          </cell>
          <cell r="R183">
            <v>0</v>
          </cell>
          <cell r="S183">
            <v>1.7771073337009549</v>
          </cell>
        </row>
        <row r="184">
          <cell r="O184">
            <v>0</v>
          </cell>
          <cell r="P184">
            <v>2.5466298333333337</v>
          </cell>
          <cell r="R184">
            <v>0</v>
          </cell>
          <cell r="S184">
            <v>1.0787781351426784</v>
          </cell>
        </row>
        <row r="185">
          <cell r="O185">
            <v>0</v>
          </cell>
          <cell r="P185">
            <v>0.77507775000000001</v>
          </cell>
          <cell r="R185">
            <v>0</v>
          </cell>
          <cell r="S185">
            <v>0.32833110090966428</v>
          </cell>
        </row>
        <row r="186">
          <cell r="O186">
            <v>0</v>
          </cell>
          <cell r="P186">
            <v>208.74528541666666</v>
          </cell>
          <cell r="R186">
            <v>0</v>
          </cell>
          <cell r="S186">
            <v>1.2320114014652446</v>
          </cell>
        </row>
        <row r="187">
          <cell r="O187">
            <v>0</v>
          </cell>
          <cell r="P187">
            <v>11.254974916666667</v>
          </cell>
          <cell r="R187">
            <v>0</v>
          </cell>
          <cell r="S187">
            <v>5.3429989467072412</v>
          </cell>
        </row>
        <row r="188">
          <cell r="O188">
            <v>0</v>
          </cell>
          <cell r="P188">
            <v>1.7217039999999999</v>
          </cell>
          <cell r="R188">
            <v>0</v>
          </cell>
          <cell r="S188">
            <v>1.1799969570150934</v>
          </cell>
        </row>
        <row r="189">
          <cell r="O189">
            <v>0</v>
          </cell>
          <cell r="P189">
            <v>0.34008191666666671</v>
          </cell>
          <cell r="R189">
            <v>0</v>
          </cell>
          <cell r="S189">
            <v>1.2651347636434453</v>
          </cell>
        </row>
        <row r="190">
          <cell r="O190">
            <v>0</v>
          </cell>
          <cell r="P190">
            <v>1.7297959166666668</v>
          </cell>
          <cell r="R190">
            <v>0</v>
          </cell>
          <cell r="S190">
            <v>1.129992410850102</v>
          </cell>
        </row>
        <row r="191">
          <cell r="O191">
            <v>0</v>
          </cell>
          <cell r="P191">
            <v>354.27336574999998</v>
          </cell>
          <cell r="R191">
            <v>0</v>
          </cell>
          <cell r="S191">
            <v>1.3562903264336157</v>
          </cell>
        </row>
        <row r="192">
          <cell r="O192">
            <v>0</v>
          </cell>
          <cell r="P192">
            <v>1.5067747499999999</v>
          </cell>
          <cell r="R192">
            <v>0</v>
          </cell>
          <cell r="S192">
            <v>0.72798946571098644</v>
          </cell>
        </row>
        <row r="193">
          <cell r="O193">
            <v>0</v>
          </cell>
          <cell r="P193">
            <v>0</v>
          </cell>
          <cell r="R193">
            <v>0</v>
          </cell>
          <cell r="S193">
            <v>0</v>
          </cell>
        </row>
        <row r="194">
          <cell r="O194">
            <v>0</v>
          </cell>
          <cell r="P194">
            <v>0</v>
          </cell>
          <cell r="R194">
            <v>0</v>
          </cell>
          <cell r="S194">
            <v>0</v>
          </cell>
        </row>
        <row r="195">
          <cell r="O195">
            <v>0</v>
          </cell>
          <cell r="P195">
            <v>5.6093471666666668</v>
          </cell>
          <cell r="R195">
            <v>0</v>
          </cell>
          <cell r="S195">
            <v>0</v>
          </cell>
        </row>
        <row r="196">
          <cell r="O196">
            <v>0</v>
          </cell>
          <cell r="P196">
            <v>6.3596416666666669E-2</v>
          </cell>
          <cell r="R196">
            <v>0</v>
          </cell>
          <cell r="S196">
            <v>2.69399877669469E-2</v>
          </cell>
        </row>
        <row r="197">
          <cell r="O197">
            <v>0</v>
          </cell>
          <cell r="P197">
            <v>92.125</v>
          </cell>
          <cell r="R197">
            <v>0</v>
          </cell>
          <cell r="S197">
            <v>39.492977628779975</v>
          </cell>
        </row>
        <row r="198">
          <cell r="O198">
            <v>0</v>
          </cell>
          <cell r="P198">
            <v>7.811191666666667E-2</v>
          </cell>
          <cell r="R198">
            <v>0</v>
          </cell>
          <cell r="S198">
            <v>5.7347962344505649E-2</v>
          </cell>
        </row>
        <row r="199">
          <cell r="O199">
            <v>0</v>
          </cell>
          <cell r="P199">
            <v>3.057375E-2</v>
          </cell>
          <cell r="R199">
            <v>0</v>
          </cell>
          <cell r="S199">
            <v>2.3969496702407951E-2</v>
          </cell>
        </row>
        <row r="200">
          <cell r="O200">
            <v>0</v>
          </cell>
          <cell r="P200">
            <v>17.048757999999999</v>
          </cell>
          <cell r="R200">
            <v>0</v>
          </cell>
          <cell r="S200">
            <v>1.1254880300000012</v>
          </cell>
        </row>
        <row r="201">
          <cell r="O201">
            <v>0</v>
          </cell>
          <cell r="P201">
            <v>25.528447166666666</v>
          </cell>
          <cell r="R201">
            <v>0</v>
          </cell>
          <cell r="S201">
            <v>3.6815191201919912</v>
          </cell>
        </row>
        <row r="202">
          <cell r="O202">
            <v>0</v>
          </cell>
          <cell r="P202">
            <v>0.19521791666666666</v>
          </cell>
          <cell r="R202">
            <v>0</v>
          </cell>
          <cell r="S202">
            <v>0.16413202313671355</v>
          </cell>
        </row>
        <row r="203">
          <cell r="O203">
            <v>0</v>
          </cell>
          <cell r="P203">
            <v>13.176548333333335</v>
          </cell>
          <cell r="R203">
            <v>0</v>
          </cell>
          <cell r="S203">
            <v>5.6710048000000415E-2</v>
          </cell>
        </row>
        <row r="204">
          <cell r="O204">
            <v>0</v>
          </cell>
          <cell r="P204">
            <v>1.66529675</v>
          </cell>
          <cell r="R204">
            <v>0</v>
          </cell>
          <cell r="S204">
            <v>0.92189664414364469</v>
          </cell>
        </row>
        <row r="205">
          <cell r="O205">
            <v>0</v>
          </cell>
          <cell r="P205">
            <v>0.68347708333333335</v>
          </cell>
          <cell r="R205">
            <v>0</v>
          </cell>
          <cell r="S205">
            <v>0.53718903058340495</v>
          </cell>
        </row>
        <row r="206">
          <cell r="O206">
            <v>0</v>
          </cell>
          <cell r="P206">
            <v>1.0695997500000001</v>
          </cell>
          <cell r="R206">
            <v>0</v>
          </cell>
          <cell r="S206">
            <v>0</v>
          </cell>
        </row>
        <row r="207">
          <cell r="O207">
            <v>0</v>
          </cell>
          <cell r="P207">
            <v>0</v>
          </cell>
          <cell r="R207">
            <v>0</v>
          </cell>
          <cell r="S207">
            <v>2.1531945720000008</v>
          </cell>
        </row>
        <row r="208">
          <cell r="O208">
            <v>0</v>
          </cell>
          <cell r="P208">
            <v>15.042752916666666</v>
          </cell>
          <cell r="R208">
            <v>0</v>
          </cell>
          <cell r="S208">
            <v>2.1324344639999997</v>
          </cell>
        </row>
        <row r="209">
          <cell r="O209">
            <v>0</v>
          </cell>
          <cell r="P209">
            <v>9.6796583333333325E-2</v>
          </cell>
          <cell r="R209">
            <v>0</v>
          </cell>
          <cell r="S209">
            <v>9.1706364950710384E-2</v>
          </cell>
        </row>
        <row r="210">
          <cell r="O210">
            <v>0</v>
          </cell>
          <cell r="P210">
            <v>192.00356491666665</v>
          </cell>
          <cell r="R210">
            <v>0</v>
          </cell>
          <cell r="S210">
            <v>1.2952554710556026</v>
          </cell>
        </row>
        <row r="211">
          <cell r="O211">
            <v>0</v>
          </cell>
          <cell r="P211">
            <v>0.80808199999999997</v>
          </cell>
          <cell r="R211">
            <v>0</v>
          </cell>
          <cell r="S211">
            <v>0.3637624491487127</v>
          </cell>
        </row>
        <row r="212">
          <cell r="O212">
            <v>0</v>
          </cell>
          <cell r="P212">
            <v>1.7502577500000001</v>
          </cell>
          <cell r="R212">
            <v>0</v>
          </cell>
          <cell r="S212">
            <v>1.100243685516771</v>
          </cell>
        </row>
        <row r="213">
          <cell r="O213">
            <v>0</v>
          </cell>
          <cell r="P213">
            <v>298.15154941666668</v>
          </cell>
          <cell r="R213">
            <v>0</v>
          </cell>
          <cell r="S213">
            <v>0.86412370516197201</v>
          </cell>
        </row>
        <row r="214">
          <cell r="O214">
            <v>0</v>
          </cell>
          <cell r="P214">
            <v>1.4727319999999999</v>
          </cell>
          <cell r="R214">
            <v>0</v>
          </cell>
          <cell r="S214">
            <v>0.71863886061628168</v>
          </cell>
        </row>
        <row r="215">
          <cell r="O215">
            <v>0</v>
          </cell>
          <cell r="P215">
            <v>3.3677332500000001</v>
          </cell>
          <cell r="R215">
            <v>0</v>
          </cell>
          <cell r="S215">
            <v>1.787373042985767</v>
          </cell>
        </row>
        <row r="216">
          <cell r="O216">
            <v>0</v>
          </cell>
          <cell r="P216">
            <v>0.65264866666666665</v>
          </cell>
          <cell r="R216">
            <v>0</v>
          </cell>
          <cell r="S216">
            <v>1.0255196313252914</v>
          </cell>
        </row>
        <row r="217">
          <cell r="O217">
            <v>0</v>
          </cell>
          <cell r="P217">
            <v>3.2328421666666665</v>
          </cell>
          <cell r="R217">
            <v>0</v>
          </cell>
          <cell r="S217">
            <v>1.65749343019576</v>
          </cell>
        </row>
        <row r="218">
          <cell r="O218">
            <v>0</v>
          </cell>
          <cell r="P218">
            <v>0.7538906666666666</v>
          </cell>
          <cell r="R218">
            <v>0</v>
          </cell>
          <cell r="S218">
            <v>0.36030789556092208</v>
          </cell>
        </row>
        <row r="219">
          <cell r="O219">
            <v>0</v>
          </cell>
          <cell r="P219">
            <v>1.4011023333333332</v>
          </cell>
          <cell r="R219">
            <v>0</v>
          </cell>
          <cell r="S219">
            <v>0.59352160549054855</v>
          </cell>
        </row>
        <row r="220">
          <cell r="O220">
            <v>0</v>
          </cell>
          <cell r="P220">
            <v>1.5131765833333333</v>
          </cell>
          <cell r="R220">
            <v>0</v>
          </cell>
          <cell r="S220">
            <v>0.67804878731073626</v>
          </cell>
        </row>
        <row r="221">
          <cell r="O221">
            <v>0</v>
          </cell>
          <cell r="P221">
            <v>3.35</v>
          </cell>
          <cell r="R221">
            <v>0</v>
          </cell>
          <cell r="S221">
            <v>0.67125437790634768</v>
          </cell>
        </row>
        <row r="222">
          <cell r="O222">
            <v>0</v>
          </cell>
          <cell r="P222">
            <v>0.96459733333333342</v>
          </cell>
          <cell r="R222">
            <v>0</v>
          </cell>
          <cell r="S222">
            <v>0.42460384696533343</v>
          </cell>
        </row>
        <row r="223">
          <cell r="O223">
            <v>0</v>
          </cell>
          <cell r="P223">
            <v>207.7</v>
          </cell>
          <cell r="R223">
            <v>0</v>
          </cell>
          <cell r="S223">
            <v>479.08748820000005</v>
          </cell>
        </row>
        <row r="224">
          <cell r="O224">
            <v>0</v>
          </cell>
          <cell r="P224">
            <v>1.2151555833333332</v>
          </cell>
          <cell r="R224">
            <v>0</v>
          </cell>
          <cell r="S224">
            <v>0.87434840588624585</v>
          </cell>
        </row>
        <row r="225">
          <cell r="O225">
            <v>356.52110623999999</v>
          </cell>
          <cell r="P225">
            <v>167.5</v>
          </cell>
          <cell r="R225">
            <v>339.9277970899999</v>
          </cell>
          <cell r="S225">
            <v>1.6281126199999991</v>
          </cell>
        </row>
        <row r="226">
          <cell r="O226">
            <v>0</v>
          </cell>
          <cell r="P226">
            <v>2.1404808333333336</v>
          </cell>
          <cell r="R226">
            <v>0</v>
          </cell>
          <cell r="S226">
            <v>0</v>
          </cell>
        </row>
        <row r="227">
          <cell r="O227">
            <v>0</v>
          </cell>
          <cell r="P227">
            <v>0.5712788333333334</v>
          </cell>
          <cell r="R227">
            <v>0</v>
          </cell>
          <cell r="S227">
            <v>0.26364584905862715</v>
          </cell>
        </row>
        <row r="228">
          <cell r="O228">
            <v>0</v>
          </cell>
          <cell r="P228">
            <v>5.6979731666666673</v>
          </cell>
          <cell r="R228">
            <v>0</v>
          </cell>
          <cell r="S228">
            <v>0</v>
          </cell>
        </row>
        <row r="229">
          <cell r="O229">
            <v>0</v>
          </cell>
          <cell r="P229">
            <v>0.15710833333333335</v>
          </cell>
          <cell r="R229">
            <v>0</v>
          </cell>
          <cell r="S229">
            <v>0.14884648465076847</v>
          </cell>
        </row>
        <row r="230">
          <cell r="O230">
            <v>0</v>
          </cell>
          <cell r="P230">
            <v>3.35</v>
          </cell>
          <cell r="R230">
            <v>0</v>
          </cell>
          <cell r="S230">
            <v>1.1366126132632139</v>
          </cell>
        </row>
        <row r="231">
          <cell r="O231">
            <v>0</v>
          </cell>
          <cell r="P231">
            <v>5.0250000000000004</v>
          </cell>
          <cell r="R231">
            <v>0</v>
          </cell>
          <cell r="S231">
            <v>2.8093561036021932</v>
          </cell>
        </row>
        <row r="232">
          <cell r="O232">
            <v>0</v>
          </cell>
          <cell r="P232">
            <v>0</v>
          </cell>
          <cell r="R232">
            <v>0</v>
          </cell>
          <cell r="S232">
            <v>0</v>
          </cell>
        </row>
        <row r="233">
          <cell r="O233">
            <v>0</v>
          </cell>
          <cell r="P233">
            <v>0</v>
          </cell>
          <cell r="R233">
            <v>0</v>
          </cell>
          <cell r="S233">
            <v>0</v>
          </cell>
        </row>
        <row r="234">
          <cell r="O234">
            <v>0</v>
          </cell>
          <cell r="P234">
            <v>3.35</v>
          </cell>
          <cell r="R234">
            <v>0</v>
          </cell>
          <cell r="S234">
            <v>1.3025940364684965</v>
          </cell>
        </row>
        <row r="235">
          <cell r="O235">
            <v>150.75</v>
          </cell>
          <cell r="P235">
            <v>1.3213773333333332</v>
          </cell>
          <cell r="R235">
            <v>0</v>
          </cell>
          <cell r="S235">
            <v>0.46234116606688941</v>
          </cell>
        </row>
        <row r="236">
          <cell r="O236">
            <v>0</v>
          </cell>
          <cell r="P236">
            <v>89.101862833333328</v>
          </cell>
          <cell r="R236">
            <v>0</v>
          </cell>
          <cell r="S236">
            <v>0</v>
          </cell>
        </row>
        <row r="237">
          <cell r="O237">
            <v>0</v>
          </cell>
          <cell r="P237">
            <v>0.43638108333333331</v>
          </cell>
          <cell r="R237">
            <v>0</v>
          </cell>
          <cell r="S237">
            <v>9.8760700716149646E-2</v>
          </cell>
        </row>
        <row r="238">
          <cell r="O238">
            <v>45.47889124000001</v>
          </cell>
          <cell r="P238">
            <v>18.70796441666667</v>
          </cell>
          <cell r="R238">
            <v>43.362202910000001</v>
          </cell>
          <cell r="S238">
            <v>0.10380054000000001</v>
          </cell>
        </row>
        <row r="239">
          <cell r="O239">
            <v>0</v>
          </cell>
          <cell r="P239">
            <v>11.884376250000001</v>
          </cell>
          <cell r="R239">
            <v>0</v>
          </cell>
          <cell r="S239">
            <v>2.1324344639999997</v>
          </cell>
        </row>
        <row r="240">
          <cell r="O240">
            <v>0</v>
          </cell>
          <cell r="P240">
            <v>132.99395483333333</v>
          </cell>
          <cell r="R240">
            <v>0</v>
          </cell>
          <cell r="S240">
            <v>0.3243627170395525</v>
          </cell>
        </row>
        <row r="241">
          <cell r="O241">
            <v>0</v>
          </cell>
          <cell r="P241">
            <v>2.06854125</v>
          </cell>
          <cell r="R241">
            <v>0</v>
          </cell>
          <cell r="S241">
            <v>0.91876687756037712</v>
          </cell>
        </row>
        <row r="242">
          <cell r="O242">
            <v>0</v>
          </cell>
          <cell r="P242">
            <v>5.0696069166666673</v>
          </cell>
          <cell r="R242">
            <v>0</v>
          </cell>
          <cell r="S242">
            <v>2.1767888038174661</v>
          </cell>
        </row>
        <row r="243">
          <cell r="O243">
            <v>0</v>
          </cell>
          <cell r="P243">
            <v>2.6590004999999999</v>
          </cell>
          <cell r="R243">
            <v>0</v>
          </cell>
          <cell r="S243">
            <v>1.4781757037597112</v>
          </cell>
        </row>
        <row r="244">
          <cell r="O244">
            <v>0</v>
          </cell>
          <cell r="P244">
            <v>0.52954625</v>
          </cell>
          <cell r="R244">
            <v>0</v>
          </cell>
          <cell r="S244">
            <v>0.49128802932148846</v>
          </cell>
        </row>
        <row r="245">
          <cell r="O245">
            <v>0</v>
          </cell>
          <cell r="P245">
            <v>351.78609291666669</v>
          </cell>
          <cell r="R245">
            <v>0</v>
          </cell>
          <cell r="S245">
            <v>0</v>
          </cell>
        </row>
        <row r="246">
          <cell r="O246">
            <v>0</v>
          </cell>
          <cell r="P246">
            <v>2.4563473333333334</v>
          </cell>
          <cell r="R246">
            <v>0</v>
          </cell>
          <cell r="S246">
            <v>6.684191453959885</v>
          </cell>
        </row>
        <row r="247">
          <cell r="O247">
            <v>0</v>
          </cell>
          <cell r="P247">
            <v>167.5</v>
          </cell>
          <cell r="R247">
            <v>0</v>
          </cell>
          <cell r="S247">
            <v>0.50342600000000004</v>
          </cell>
        </row>
        <row r="248">
          <cell r="O248">
            <v>0</v>
          </cell>
          <cell r="P248">
            <v>0</v>
          </cell>
          <cell r="R248">
            <v>0</v>
          </cell>
          <cell r="S248">
            <v>1.108800495611743</v>
          </cell>
        </row>
        <row r="249">
          <cell r="O249">
            <v>0</v>
          </cell>
          <cell r="P249">
            <v>2.9963036666666665</v>
          </cell>
          <cell r="R249">
            <v>0</v>
          </cell>
          <cell r="S249">
            <v>0</v>
          </cell>
        </row>
        <row r="250">
          <cell r="O250">
            <v>0</v>
          </cell>
          <cell r="P250">
            <v>1.0207181666666667</v>
          </cell>
          <cell r="R250">
            <v>0</v>
          </cell>
          <cell r="S250">
            <v>0.43238680365949683</v>
          </cell>
        </row>
        <row r="251">
          <cell r="O251">
            <v>0</v>
          </cell>
          <cell r="P251">
            <v>3.9025138333333333</v>
          </cell>
          <cell r="R251">
            <v>0</v>
          </cell>
          <cell r="S251">
            <v>1.984855002995219</v>
          </cell>
        </row>
        <row r="252">
          <cell r="O252">
            <v>0</v>
          </cell>
          <cell r="P252">
            <v>2.2300313333333337</v>
          </cell>
          <cell r="R252">
            <v>0</v>
          </cell>
          <cell r="S252">
            <v>1.3495025221627652</v>
          </cell>
        </row>
        <row r="253">
          <cell r="O253">
            <v>0</v>
          </cell>
          <cell r="P253">
            <v>3.2687390833333336</v>
          </cell>
          <cell r="R253">
            <v>0</v>
          </cell>
          <cell r="S253">
            <v>1.5301480237151048</v>
          </cell>
        </row>
        <row r="254">
          <cell r="O254">
            <v>0</v>
          </cell>
          <cell r="P254">
            <v>86.767204333333325</v>
          </cell>
          <cell r="R254">
            <v>0</v>
          </cell>
          <cell r="S254">
            <v>0</v>
          </cell>
        </row>
        <row r="255">
          <cell r="O255">
            <v>0</v>
          </cell>
          <cell r="P255">
            <v>1.675</v>
          </cell>
          <cell r="R255">
            <v>0</v>
          </cell>
          <cell r="S255">
            <v>0</v>
          </cell>
        </row>
        <row r="256">
          <cell r="O256">
            <v>0</v>
          </cell>
          <cell r="P256">
            <v>0</v>
          </cell>
          <cell r="R256">
            <v>143.87475000000001</v>
          </cell>
          <cell r="S256">
            <v>0</v>
          </cell>
        </row>
        <row r="257">
          <cell r="O257">
            <v>0</v>
          </cell>
          <cell r="P257">
            <v>0</v>
          </cell>
          <cell r="R257">
            <v>0</v>
          </cell>
          <cell r="S257">
            <v>0</v>
          </cell>
        </row>
        <row r="258">
          <cell r="O258">
            <v>0</v>
          </cell>
          <cell r="P258">
            <v>167.5</v>
          </cell>
          <cell r="R258">
            <v>0</v>
          </cell>
          <cell r="S258">
            <v>0</v>
          </cell>
        </row>
        <row r="259">
          <cell r="O259">
            <v>0</v>
          </cell>
          <cell r="P259">
            <v>2.4563473333333334</v>
          </cell>
          <cell r="R259">
            <v>0</v>
          </cell>
          <cell r="S259">
            <v>24.874678129168469</v>
          </cell>
        </row>
        <row r="260">
          <cell r="O260">
            <v>0</v>
          </cell>
          <cell r="P260">
            <v>1.3783926666666668</v>
          </cell>
          <cell r="R260">
            <v>0</v>
          </cell>
          <cell r="S260">
            <v>0.61510268244057431</v>
          </cell>
        </row>
        <row r="261">
          <cell r="O261">
            <v>0</v>
          </cell>
          <cell r="P261">
            <v>5.925818333333333</v>
          </cell>
          <cell r="R261">
            <v>0</v>
          </cell>
          <cell r="S261">
            <v>2.6837949904356524</v>
          </cell>
        </row>
        <row r="262">
          <cell r="O262">
            <v>0</v>
          </cell>
          <cell r="P262">
            <v>2.1165601666666665</v>
          </cell>
          <cell r="R262">
            <v>0</v>
          </cell>
          <cell r="S262">
            <v>0.89659646786869873</v>
          </cell>
        </row>
        <row r="263">
          <cell r="O263">
            <v>0</v>
          </cell>
          <cell r="P263">
            <v>1.4937331666666667</v>
          </cell>
          <cell r="R263">
            <v>0</v>
          </cell>
          <cell r="S263">
            <v>0.98931023521476935</v>
          </cell>
        </row>
        <row r="264">
          <cell r="O264">
            <v>0</v>
          </cell>
          <cell r="P264">
            <v>2.1690278333333337</v>
          </cell>
          <cell r="R264">
            <v>0</v>
          </cell>
          <cell r="S264">
            <v>1.7468303698470127</v>
          </cell>
        </row>
        <row r="265">
          <cell r="O265">
            <v>0</v>
          </cell>
          <cell r="P265">
            <v>139.80595866666667</v>
          </cell>
          <cell r="R265">
            <v>0</v>
          </cell>
          <cell r="S265">
            <v>0.96191322859323403</v>
          </cell>
        </row>
        <row r="266">
          <cell r="O266">
            <v>0</v>
          </cell>
          <cell r="P266">
            <v>9.8497922500000001</v>
          </cell>
          <cell r="R266">
            <v>0</v>
          </cell>
          <cell r="S266">
            <v>5.7680800864105564</v>
          </cell>
        </row>
        <row r="267">
          <cell r="O267">
            <v>0</v>
          </cell>
          <cell r="P267">
            <v>0</v>
          </cell>
          <cell r="R267">
            <v>0</v>
          </cell>
          <cell r="S267">
            <v>0</v>
          </cell>
        </row>
        <row r="268">
          <cell r="O268">
            <v>0</v>
          </cell>
          <cell r="P268">
            <v>3.3769708333333335</v>
          </cell>
          <cell r="R268">
            <v>0</v>
          </cell>
          <cell r="S268">
            <v>0</v>
          </cell>
        </row>
        <row r="269">
          <cell r="O269">
            <v>0</v>
          </cell>
          <cell r="P269">
            <v>1.0150919166666665</v>
          </cell>
          <cell r="R269">
            <v>0</v>
          </cell>
          <cell r="S269">
            <v>0</v>
          </cell>
        </row>
        <row r="270">
          <cell r="O270">
            <v>0</v>
          </cell>
          <cell r="P270">
            <v>1.1681550833333332</v>
          </cell>
          <cell r="R270">
            <v>0</v>
          </cell>
          <cell r="S270">
            <v>0</v>
          </cell>
        </row>
        <row r="271">
          <cell r="O271">
            <v>0</v>
          </cell>
          <cell r="P271">
            <v>210.40010000000001</v>
          </cell>
          <cell r="R271">
            <v>0</v>
          </cell>
          <cell r="S271">
            <v>0</v>
          </cell>
        </row>
        <row r="272">
          <cell r="O272">
            <v>0</v>
          </cell>
          <cell r="P272">
            <v>10.107207916666667</v>
          </cell>
          <cell r="R272">
            <v>0</v>
          </cell>
          <cell r="S272">
            <v>11.991040310474842</v>
          </cell>
        </row>
        <row r="273">
          <cell r="O273">
            <v>0</v>
          </cell>
          <cell r="P273">
            <v>0</v>
          </cell>
          <cell r="R273">
            <v>0</v>
          </cell>
          <cell r="S273">
            <v>0</v>
          </cell>
        </row>
        <row r="274">
          <cell r="O274">
            <v>0</v>
          </cell>
          <cell r="P274">
            <v>91.717631666666676</v>
          </cell>
          <cell r="R274">
            <v>0</v>
          </cell>
          <cell r="S274">
            <v>0</v>
          </cell>
        </row>
        <row r="275">
          <cell r="O275">
            <v>0</v>
          </cell>
          <cell r="P275">
            <v>2.1202451666666664</v>
          </cell>
          <cell r="R275">
            <v>0</v>
          </cell>
          <cell r="S275">
            <v>0</v>
          </cell>
        </row>
      </sheetData>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MILLDDLLS"/>
      <sheetName val="Com Inv Dir Oper"/>
      <sheetName val="COMP DIR COND (DLLS)"/>
      <sheetName val="Com Inv Dir Cond Costo Tot"/>
      <sheetName val="COMP CONSOL"/>
      <sheetName val="Arc_Pedro_Junio_2019"/>
      <sheetName val="cuadro 8"/>
      <sheetName val="COMP MILLDD para SII"/>
      <sheetName val="COMP DIR COND (DLLS) para SII"/>
      <sheetName val="COMP MILLPESOS_ (3)"/>
      <sheetName val="Pasivo Total"/>
      <sheetName val="Hoja3"/>
      <sheetName val="Instructivo"/>
      <sheetName val="COMP MILLPESOS_ (2)"/>
      <sheetName val="Hoja1"/>
      <sheetName val="Cuadro_08_dllr"/>
      <sheetName val="COMP MILLDD (2)"/>
      <sheetName val="Cuadro_08_dllr (2)"/>
      <sheetName val="Hoja2"/>
      <sheetName val="Hoja4"/>
      <sheetName val="Hoja6"/>
      <sheetName val="Hoja5"/>
      <sheetName val="Hoja7"/>
      <sheetName val="Hoja8"/>
    </sheetNames>
    <sheetDataSet>
      <sheetData sheetId="0">
        <row r="11">
          <cell r="H11">
            <v>0</v>
          </cell>
        </row>
      </sheetData>
      <sheetData sheetId="1"/>
      <sheetData sheetId="2">
        <row r="275">
          <cell r="G275">
            <v>360.52</v>
          </cell>
          <cell r="H275">
            <v>360.52</v>
          </cell>
        </row>
        <row r="276">
          <cell r="G276">
            <v>257.83999999999997</v>
          </cell>
          <cell r="H276">
            <v>257.83999999999997</v>
          </cell>
        </row>
        <row r="277">
          <cell r="G277">
            <v>367.19</v>
          </cell>
          <cell r="H277">
            <v>367.2</v>
          </cell>
        </row>
        <row r="278">
          <cell r="G278">
            <v>149.72010900000001</v>
          </cell>
          <cell r="H278">
            <v>149.72010901960783</v>
          </cell>
        </row>
        <row r="279">
          <cell r="G279">
            <v>175.191982</v>
          </cell>
          <cell r="H279">
            <v>175.2</v>
          </cell>
        </row>
        <row r="280">
          <cell r="G280">
            <v>204.22499999999999</v>
          </cell>
          <cell r="H280">
            <v>204.22499999999999</v>
          </cell>
        </row>
        <row r="281">
          <cell r="G281">
            <v>258.76</v>
          </cell>
          <cell r="H281">
            <v>258.8</v>
          </cell>
        </row>
        <row r="282">
          <cell r="G282">
            <v>161.52000000000001</v>
          </cell>
          <cell r="H282">
            <v>161.52000000000001</v>
          </cell>
        </row>
        <row r="283">
          <cell r="G283">
            <v>237.95</v>
          </cell>
          <cell r="H283">
            <v>237.95</v>
          </cell>
        </row>
        <row r="284">
          <cell r="G284">
            <v>355.15</v>
          </cell>
          <cell r="H284">
            <v>355.15</v>
          </cell>
        </row>
        <row r="285">
          <cell r="G285">
            <v>171.06</v>
          </cell>
          <cell r="H285">
            <v>171.1</v>
          </cell>
        </row>
        <row r="286">
          <cell r="G286">
            <v>303.75</v>
          </cell>
          <cell r="H286">
            <v>303.75</v>
          </cell>
        </row>
        <row r="287">
          <cell r="G287">
            <v>303.053</v>
          </cell>
          <cell r="H287">
            <v>303.10000000000002</v>
          </cell>
        </row>
        <row r="288">
          <cell r="G288">
            <v>539.44287599999996</v>
          </cell>
          <cell r="H288">
            <v>539.4428760130719</v>
          </cell>
        </row>
        <row r="289">
          <cell r="G289">
            <v>169.93218400000001</v>
          </cell>
          <cell r="H289">
            <v>169.9321839869281</v>
          </cell>
        </row>
        <row r="290">
          <cell r="G290">
            <v>339.35476399999999</v>
          </cell>
          <cell r="H290">
            <v>339.4</v>
          </cell>
        </row>
        <row r="291">
          <cell r="G291">
            <v>266.90568300000001</v>
          </cell>
          <cell r="H291">
            <v>266.90568300653592</v>
          </cell>
        </row>
        <row r="292">
          <cell r="G292">
            <v>580.4</v>
          </cell>
          <cell r="H292">
            <v>580.4</v>
          </cell>
        </row>
        <row r="293">
          <cell r="G293">
            <v>571.54339500000003</v>
          </cell>
          <cell r="H293">
            <v>571.54339503267965</v>
          </cell>
        </row>
        <row r="294">
          <cell r="G294">
            <v>483.03840000000002</v>
          </cell>
          <cell r="H294">
            <v>483</v>
          </cell>
        </row>
        <row r="295">
          <cell r="G295">
            <v>267.35798499999999</v>
          </cell>
          <cell r="H295">
            <v>267.39999999999998</v>
          </cell>
        </row>
        <row r="296">
          <cell r="G296">
            <v>295</v>
          </cell>
          <cell r="H296">
            <v>295</v>
          </cell>
        </row>
        <row r="297">
          <cell r="G297">
            <v>265.73960699999998</v>
          </cell>
          <cell r="H297">
            <v>265.73960699346406</v>
          </cell>
        </row>
        <row r="298">
          <cell r="G298">
            <v>470.43439899999998</v>
          </cell>
          <cell r="H298">
            <v>470.4</v>
          </cell>
        </row>
        <row r="299">
          <cell r="G299">
            <v>481.58600000000001</v>
          </cell>
          <cell r="H299">
            <v>481.6</v>
          </cell>
        </row>
        <row r="300">
          <cell r="G300">
            <v>160.113305</v>
          </cell>
          <cell r="H300">
            <v>160.1</v>
          </cell>
        </row>
        <row r="301">
          <cell r="G301">
            <v>161.65860499999999</v>
          </cell>
          <cell r="H301">
            <v>161.69999999999999</v>
          </cell>
        </row>
        <row r="302">
          <cell r="G302">
            <v>503.30097699999999</v>
          </cell>
          <cell r="H302">
            <v>503.3</v>
          </cell>
        </row>
        <row r="303">
          <cell r="G303">
            <v>263.62756300000001</v>
          </cell>
          <cell r="H303">
            <v>263.60000000000002</v>
          </cell>
        </row>
        <row r="304">
          <cell r="G304">
            <v>562.37020600000005</v>
          </cell>
          <cell r="H304">
            <v>562.37020600000005</v>
          </cell>
        </row>
        <row r="305">
          <cell r="G305">
            <v>157.55723499999999</v>
          </cell>
          <cell r="H305">
            <v>157.55723499999999</v>
          </cell>
        </row>
        <row r="306">
          <cell r="G306">
            <v>334.49348400000002</v>
          </cell>
          <cell r="H306">
            <v>334.49348400000002</v>
          </cell>
        </row>
        <row r="307">
          <cell r="G307">
            <v>345.45770900000002</v>
          </cell>
          <cell r="H307">
            <v>345.45770900000002</v>
          </cell>
        </row>
        <row r="308">
          <cell r="G308">
            <v>374.877026</v>
          </cell>
          <cell r="H308">
            <v>374.877026</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ipos de Cambio"/>
      <sheetName val="Vínculo C 7 con C 2 dolar"/>
      <sheetName val="Cuadro 2 dolar"/>
      <sheetName val="Relacion I y II"/>
      <sheetName val="Cuadro 7 dolar"/>
      <sheetName val="Cuadro 7"/>
      <sheetName val="Cuadro 3"/>
      <sheetName val="Cuadro 3 dolar"/>
      <sheetName val="Cuadro 4"/>
      <sheetName val="Cuadro 4 dolar"/>
      <sheetName val="Cuadro 1 dolar"/>
      <sheetName val="Cuadro 1"/>
      <sheetName val="Vínculo C 7 con C 5"/>
      <sheetName val="Cuadro 5 "/>
      <sheetName val="Cuadro 6 "/>
      <sheetName val="Cuadro 8"/>
      <sheetName val="Cuadro 9"/>
      <sheetName val="Cuadro 10"/>
      <sheetName val="Relacion (2)"/>
      <sheetName val="1 Terminal de Carbón"/>
      <sheetName val="2 Altamira II"/>
      <sheetName val="3 Bajío"/>
      <sheetName val="4 Campeche"/>
      <sheetName val="5 Hermosillo"/>
      <sheetName val="6 Mérida III"/>
      <sheetName val="7 Monterrey"/>
      <sheetName val="8 Naco-Nogales"/>
      <sheetName val="9 Río Bravo II"/>
      <sheetName val="10 Rosarito IV"/>
      <sheetName val="11 Saltillo"/>
      <sheetName val="12 Tuxpan II"/>
      <sheetName val="13 Gasoducto Cd. PV"/>
      <sheetName val="14 Gasoducto Samalayuca"/>
      <sheetName val="15 Altamira  III y IV"/>
      <sheetName val="16 Chihuahua III"/>
      <sheetName val="17 La Laguna II"/>
      <sheetName val="18 Río Bravo III "/>
      <sheetName val="19 Tuxpan III y IV"/>
      <sheetName val="20 Altamira V"/>
      <sheetName val="21 Altamira VI"/>
      <sheetName val="TC (2)"/>
      <sheetName val="Consolidado"/>
      <sheetName val="Suma de Saldos"/>
      <sheetName val="Relacion"/>
      <sheetName val="1 Cerro Prieto IV"/>
      <sheetName val="2 Chihuahua"/>
      <sheetName val="3 Guerrero Negro II"/>
      <sheetName val="4 Monterrey II"/>
      <sheetName val="5 Pto San Carlos"/>
      <sheetName val="6 Rosarito III"/>
      <sheetName val="7 Samalayuca II"/>
      <sheetName val="8 Tres Vírgenes"/>
      <sheetName val="9 211 Cable Subm"/>
      <sheetName val="10.0 214 y 215 Sur-Pen"/>
      <sheetName val="10.1 214 y 215 Sur-Pen"/>
      <sheetName val="10.2 214 y 215 Sur-Pen"/>
      <sheetName val="11.0 216 y 217 Noroeste"/>
      <sheetName val="11.1  216 y 217 Noroeste "/>
      <sheetName val="11.2 216 y 217 Noroeste"/>
      <sheetName val="12.0 212 y 213 SF6"/>
      <sheetName val="12.1  212 y 213 SF6 "/>
      <sheetName val="12.2  212 y 213 SF6"/>
      <sheetName val="13 218 Noroeste"/>
      <sheetName val="14 219 Sur-Pen"/>
      <sheetName val="15 220 Oriental-Centro"/>
      <sheetName val="16 221 Occidental"/>
      <sheetName val="17 301 Centro"/>
      <sheetName val="18 302 Sureste"/>
      <sheetName val="19 303 Ixtapa-Pie"/>
      <sheetName val="20 304 Noroeste"/>
      <sheetName val="21 305 Centro- Ori"/>
      <sheetName val="22 306 Sureste"/>
      <sheetName val="23 307 Noreste"/>
      <sheetName val="24 308 Noroeste"/>
      <sheetName val="25 Los Azufres II"/>
      <sheetName val="26 CH Manuel Moreno T."/>
      <sheetName val="27 406 Red Aso. Tux II.."/>
      <sheetName val="28 407 Red Aso.  Alt"/>
      <sheetName val="29 408 Naco-Nogales"/>
      <sheetName val="30 411 Sistema Nacional"/>
      <sheetName val="31 LT Manuel Moreno T."/>
      <sheetName val="32 401 Occidental-Cen"/>
      <sheetName val="33 402 Oriental - Pen"/>
      <sheetName val="34 403 Noreste"/>
      <sheetName val="35 404 Noroeste-Nor"/>
      <sheetName val="36 405 Compensación"/>
      <sheetName val="37 Sistema Nacional"/>
      <sheetName val="38  El Sauz"/>
      <sheetName val="39 414  Nte.-Occ."/>
      <sheetName val="40 502 Oriental-Norte"/>
      <sheetName val="41 506 Saltillo- Cañada"/>
      <sheetName val="42 Red A Altamira VI"/>
      <sheetName val="43 Red  A Río Bravo III"/>
      <sheetName val="44 412 Comp. Nte."/>
      <sheetName val="45 413  Noroe-Occ"/>
      <sheetName val="46 503 Oriental "/>
      <sheetName val="47 504 Norte-Occidental"/>
      <sheetName val="TC"/>
      <sheetName val="Resumen A e I"/>
      <sheetName val="602"/>
      <sheetName val="603"/>
      <sheetName val="604"/>
      <sheetName val="607"/>
      <sheetName val="609"/>
      <sheetName val="610"/>
      <sheetName val="611"/>
      <sheetName val="612"/>
      <sheetName val="613"/>
      <sheetName val="614"/>
      <sheetName val="615"/>
      <sheetName val="TC (3)"/>
      <sheetName val="602 (2)"/>
      <sheetName val="CCI Baja Cal Sur I"/>
      <sheetName val="Tamazunchale"/>
      <sheetName val="Mexicali I"/>
      <sheetName val="Agua Prieta II"/>
      <sheetName val="Durango"/>
      <sheetName val="Tuxpan V"/>
      <sheetName val="Tamazunchale II"/>
      <sheetName val="Río Bravo IV"/>
      <sheetName val="Sum. Vapor"/>
      <sheetName val="TC (4)"/>
    </sheetNames>
    <sheetDataSet>
      <sheetData sheetId="0" refreshError="1"/>
      <sheetData sheetId="1" refreshError="1">
        <row r="4">
          <cell r="C4">
            <v>10.44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00"/>
      <sheetName val="Perfil"/>
      <sheetName val="CALIZ "/>
      <sheetName val="EVA PREFIN"/>
      <sheetName val="EVA FIN "/>
    </sheetNames>
    <sheetDataSet>
      <sheetData sheetId="0" refreshError="1">
        <row r="1">
          <cell r="A1" t="str">
            <v>Nombre de la Obra</v>
          </cell>
          <cell r="C1" t="str">
            <v>Costo Presupuestal</v>
          </cell>
          <cell r="D1" t="str">
            <v>Costo Total</v>
          </cell>
          <cell r="E1" t="str">
            <v>Tensión (Kv)</v>
          </cell>
          <cell r="F1" t="str">
            <v>Duración (Meses)</v>
          </cell>
          <cell r="G1" t="str">
            <v>Tipo de Construcción</v>
          </cell>
          <cell r="H1" t="str">
            <v>Capacidad (MVA/MVAR)</v>
          </cell>
          <cell r="I1" t="str">
            <v>Relación de Transformación</v>
          </cell>
          <cell r="J1" t="str">
            <v>Número de Circuitos</v>
          </cell>
          <cell r="K1" t="str">
            <v>Longitud (Km)</v>
          </cell>
          <cell r="L1" t="str">
            <v>Clase de Obra</v>
          </cell>
          <cell r="M1" t="str">
            <v>Tipo de Obra</v>
          </cell>
        </row>
        <row r="11">
          <cell r="C11">
            <v>26.251369</v>
          </cell>
        </row>
      </sheetData>
      <sheetData sheetId="1" refreshError="1">
        <row r="11">
          <cell r="I11">
            <v>18.602378559215332</v>
          </cell>
          <cell r="K11">
            <v>4844.2793735302594</v>
          </cell>
          <cell r="M11">
            <v>0.60618644902465535</v>
          </cell>
        </row>
        <row r="13">
          <cell r="S13">
            <v>0.45565</v>
          </cell>
        </row>
        <row r="14">
          <cell r="F14">
            <v>1.22</v>
          </cell>
          <cell r="S14">
            <v>8.133E-2</v>
          </cell>
        </row>
        <row r="15">
          <cell r="S15">
            <v>0</v>
          </cell>
        </row>
        <row r="16">
          <cell r="S16">
            <v>0.45582</v>
          </cell>
        </row>
        <row r="17">
          <cell r="S17">
            <v>1.0932300000000001</v>
          </cell>
        </row>
        <row r="18">
          <cell r="S18">
            <v>1.5</v>
          </cell>
        </row>
        <row r="22">
          <cell r="A22">
            <v>2003</v>
          </cell>
          <cell r="H22">
            <v>8.7504563333333341</v>
          </cell>
        </row>
        <row r="54">
          <cell r="A54">
            <v>2035</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x_trabajo"/>
      <sheetName val="usuarios"/>
      <sheetName val="PEM"/>
      <sheetName val="EVA 00"/>
      <sheetName val="Perfil"/>
      <sheetName val="Oculta"/>
      <sheetName val="Costos Marginales"/>
      <sheetName val="aux_areas"/>
      <sheetName val="aux_regiones"/>
      <sheetName val="aux_obras"/>
      <sheetName val="aux_tensiones"/>
      <sheetName val="aux_tensiones_copar"/>
      <sheetName val="aux_zonas"/>
      <sheetName val="aux_calibre"/>
      <sheetName val="aux_cve_cal"/>
      <sheetName val="aux_cond"/>
      <sheetName val="aux_mvar"/>
      <sheetName val="aux_tipo_trans"/>
      <sheetName val="aux_fases"/>
      <sheetName val="aux_ctos"/>
      <sheetName val="cons_copar_al"/>
      <sheetName val="cons_copar_bc"/>
      <sheetName val="cons_copar_co"/>
      <sheetName val="cons_copar_lt"/>
      <sheetName val="cons_copar_tpo_ctr"/>
      <sheetName val="cons_pem_prop"/>
      <sheetName val="datos_copar"/>
    </sheetNames>
    <sheetDataSet>
      <sheetData sheetId="0"/>
      <sheetData sheetId="1"/>
      <sheetData sheetId="2"/>
      <sheetData sheetId="3"/>
      <sheetData sheetId="4"/>
      <sheetData sheetId="5" refreshError="1">
        <row r="2">
          <cell r="B2" t="str">
            <v>I0F CAÑADA MVAR CEV</v>
          </cell>
        </row>
        <row r="5">
          <cell r="B5" t="str">
            <v>BAJIO</v>
          </cell>
        </row>
        <row r="7">
          <cell r="B7">
            <v>38961</v>
          </cell>
        </row>
        <row r="8">
          <cell r="B8">
            <v>0</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programa de eventos"/>
      <sheetName val="Programa detallado"/>
      <sheetName val="Programa de inv"/>
      <sheetName val="evaluación financiera"/>
      <sheetName val="Cuadro III"/>
      <sheetName val="79 RM Fco Pérez R U3"/>
      <sheetName val="79 RM Fco Pérez R U4"/>
      <sheetName val="Inversión Directa USD corr"/>
      <sheetName val="Inversión Directa Pesos corr"/>
      <sheetName val="Flujo Neto"/>
      <sheetName val="evaluación económica"/>
      <sheetName val="FPRU3y4"/>
      <sheetName val="Cuadro 4"/>
      <sheetName val="Gráfica económica"/>
      <sheetName val="amortización"/>
      <sheetName val="sensibilidad financiera"/>
      <sheetName val="sensibilidad económica"/>
      <sheetName val="datos UIDEP"/>
      <sheetName val="Formato"/>
      <sheetName val="Instructivo"/>
      <sheetName val="TRI"/>
      <sheetName val="Opciones"/>
      <sheetName val="Base de Datos"/>
    </sheetNames>
    <sheetDataSet>
      <sheetData sheetId="0">
        <row r="33">
          <cell r="H33">
            <v>8.9999999999999993E-3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os Base"/>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Tuxpan act"/>
      <sheetName val="TRI"/>
      <sheetName val="Opciones"/>
      <sheetName val="Base de Datos"/>
    </sheetNames>
    <sheetDataSet>
      <sheetData sheetId="0" refreshError="1"/>
      <sheetData sheetId="1" refreshError="1">
        <row r="10">
          <cell r="E10">
            <v>2003</v>
          </cell>
        </row>
        <row r="22">
          <cell r="F22">
            <v>0.74939999999999996</v>
          </cell>
          <cell r="H22">
            <v>0.71719999999999995</v>
          </cell>
        </row>
        <row r="23">
          <cell r="H23">
            <v>0.773725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base"/>
      <sheetName val="Sheet1"/>
      <sheetName val="evaluación financiera"/>
      <sheetName val="Hoja1"/>
      <sheetName val="beneficios"/>
      <sheetName val="programa de eventos"/>
      <sheetName val="Programa detallado"/>
      <sheetName val="Programa de inv"/>
      <sheetName val="Cuadro III"/>
      <sheetName val="Cuadro 4"/>
      <sheetName val="Gráfica económica"/>
      <sheetName val="Flujo Neto"/>
      <sheetName val="amortización"/>
      <sheetName val="evaluación económica"/>
      <sheetName val="sensibilidad financiera"/>
      <sheetName val="sensibilidad económica"/>
      <sheetName val="datos UIDEP"/>
      <sheetName val="Formato"/>
      <sheetName val="Instructivo"/>
      <sheetName val="Salamanca act"/>
      <sheetName val="TRI"/>
      <sheetName val="Opciones"/>
      <sheetName val="Base de Datos"/>
    </sheetNames>
    <sheetDataSet>
      <sheetData sheetId="0">
        <row r="23">
          <cell r="F23">
            <v>0.7036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M"/>
      <sheetName val="EVA ECO"/>
      <sheetName val="Perfil"/>
      <sheetName val="CALIZ "/>
      <sheetName val="EVA PREFIN"/>
      <sheetName val="EVA FIN "/>
    </sheetNames>
    <sheetDataSet>
      <sheetData sheetId="0" refreshError="1">
        <row r="1">
          <cell r="C1" t="str">
            <v>Costo Presupuestal</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15"/>
  <sheetViews>
    <sheetView showGridLines="0" tabSelected="1" topLeftCell="C1" zoomScale="90" zoomScaleNormal="90" workbookViewId="0">
      <pane ySplit="12" topLeftCell="A13" activePane="bottomLeft" state="frozen"/>
      <selection activeCell="C1" sqref="C1"/>
      <selection pane="bottomLeft" activeCell="R20" sqref="R20"/>
    </sheetView>
  </sheetViews>
  <sheetFormatPr baseColWidth="10" defaultColWidth="0" defaultRowHeight="12.75" customHeight="1" x14ac:dyDescent="0.2"/>
  <cols>
    <col min="1" max="1" width="3.5703125" style="1" hidden="1" customWidth="1"/>
    <col min="2" max="2" width="3" style="1" hidden="1" customWidth="1"/>
    <col min="3" max="3" width="4.5703125" style="316" customWidth="1"/>
    <col min="4" max="4" width="55.85546875" style="1" customWidth="1"/>
    <col min="5" max="5" width="28.5703125" style="1" customWidth="1"/>
    <col min="6" max="7" width="12.140625" style="1" customWidth="1"/>
    <col min="8" max="10" width="13" style="1" customWidth="1"/>
    <col min="11" max="11" width="10.28515625" style="1" customWidth="1"/>
    <col min="12" max="12" width="10.85546875" style="1" customWidth="1"/>
    <col min="13" max="13" width="14.5703125" style="1" bestFit="1" customWidth="1"/>
    <col min="14" max="14" width="10.5703125" style="1" customWidth="1"/>
    <col min="15" max="15" width="12.7109375" style="1" customWidth="1"/>
    <col min="16" max="16" width="8.5703125" style="1" customWidth="1"/>
    <col min="17" max="17" width="14.42578125" style="1" customWidth="1"/>
    <col min="18" max="18" width="14.42578125" style="290" customWidth="1"/>
    <col min="19" max="30" width="17.7109375" style="1" customWidth="1"/>
    <col min="31" max="254" width="0.85546875" style="1" customWidth="1"/>
    <col min="255" max="256" width="49.42578125" style="1" customWidth="1"/>
    <col min="257" max="16384" width="0" style="1" hidden="1"/>
  </cols>
  <sheetData>
    <row r="1" spans="1:18" ht="54.75" customHeight="1" x14ac:dyDescent="0.2">
      <c r="A1" s="462" t="s">
        <v>1433</v>
      </c>
      <c r="B1" s="462"/>
      <c r="C1" s="462"/>
      <c r="D1" s="462"/>
      <c r="E1" s="84" t="s">
        <v>1466</v>
      </c>
      <c r="F1" s="85"/>
      <c r="G1" s="86"/>
      <c r="H1" s="86"/>
      <c r="I1" s="86"/>
      <c r="J1" s="87"/>
      <c r="K1" s="86"/>
      <c r="R1" s="1"/>
    </row>
    <row r="2" spans="1:18" ht="36" customHeight="1" thickBot="1" x14ac:dyDescent="0.45">
      <c r="A2" s="463" t="s">
        <v>1434</v>
      </c>
      <c r="B2" s="463"/>
      <c r="C2" s="463"/>
      <c r="D2" s="463"/>
      <c r="E2" s="463"/>
      <c r="F2" s="463"/>
      <c r="G2" s="463"/>
      <c r="H2" s="463"/>
      <c r="I2" s="463"/>
      <c r="J2" s="463"/>
      <c r="K2" s="463"/>
      <c r="L2" s="463"/>
      <c r="M2" s="463"/>
      <c r="R2" s="1"/>
    </row>
    <row r="3" spans="1:18" customFormat="1" ht="6" customHeight="1" x14ac:dyDescent="0.4">
      <c r="A3" s="464"/>
      <c r="B3" s="464"/>
      <c r="C3" s="464"/>
      <c r="D3" s="464"/>
      <c r="E3" s="464"/>
      <c r="F3" s="464"/>
      <c r="G3" s="464"/>
      <c r="H3" s="464"/>
      <c r="I3" s="464"/>
      <c r="J3" s="464"/>
      <c r="K3" s="464"/>
      <c r="L3" s="464"/>
      <c r="M3" s="464"/>
      <c r="N3" s="464"/>
      <c r="O3" s="464"/>
    </row>
    <row r="4" spans="1:18" ht="18.75" x14ac:dyDescent="0.35">
      <c r="C4" s="88" t="s">
        <v>1435</v>
      </c>
      <c r="D4" s="89"/>
      <c r="E4" s="89"/>
      <c r="F4" s="89"/>
      <c r="G4" s="89"/>
      <c r="H4" s="89"/>
      <c r="I4" s="89"/>
      <c r="J4" s="89"/>
      <c r="K4" s="89"/>
      <c r="L4" s="89"/>
      <c r="M4" s="90"/>
      <c r="N4" s="90"/>
      <c r="O4" s="91"/>
    </row>
    <row r="5" spans="1:18" s="2" customFormat="1" ht="18" x14ac:dyDescent="0.35">
      <c r="C5" s="88" t="s">
        <v>0</v>
      </c>
      <c r="D5" s="92"/>
      <c r="E5" s="92"/>
      <c r="F5" s="92"/>
      <c r="G5" s="92"/>
      <c r="H5" s="92"/>
      <c r="I5" s="92"/>
      <c r="J5" s="92"/>
      <c r="K5" s="92"/>
      <c r="L5" s="92"/>
      <c r="M5" s="93"/>
      <c r="N5" s="93"/>
      <c r="O5" s="94"/>
      <c r="R5" s="291"/>
    </row>
    <row r="6" spans="1:18" s="2" customFormat="1" ht="18" x14ac:dyDescent="0.35">
      <c r="C6" s="88" t="s">
        <v>1</v>
      </c>
      <c r="D6" s="89"/>
      <c r="E6" s="89"/>
      <c r="F6" s="89"/>
      <c r="G6" s="89"/>
      <c r="H6" s="89"/>
      <c r="I6" s="89"/>
      <c r="J6" s="89"/>
      <c r="K6" s="89"/>
      <c r="L6" s="89"/>
      <c r="M6" s="94"/>
      <c r="N6" s="94"/>
      <c r="O6" s="94"/>
      <c r="R6" s="291"/>
    </row>
    <row r="7" spans="1:18" s="2" customFormat="1" ht="18" x14ac:dyDescent="0.35">
      <c r="C7" s="88" t="s">
        <v>1452</v>
      </c>
      <c r="D7" s="95"/>
      <c r="E7" s="95"/>
      <c r="F7" s="95"/>
      <c r="G7" s="95"/>
      <c r="H7" s="95"/>
      <c r="I7" s="95"/>
      <c r="J7" s="95"/>
      <c r="K7" s="95"/>
      <c r="L7" s="95"/>
      <c r="M7" s="93"/>
      <c r="N7" s="93"/>
      <c r="O7" s="94"/>
      <c r="R7" s="291"/>
    </row>
    <row r="8" spans="1:18" s="2" customFormat="1" ht="18" x14ac:dyDescent="0.35">
      <c r="C8" s="88" t="s">
        <v>1415</v>
      </c>
      <c r="D8" s="89"/>
      <c r="E8" s="89"/>
      <c r="F8" s="89"/>
      <c r="G8" s="89"/>
      <c r="H8" s="89"/>
      <c r="I8" s="89"/>
      <c r="J8" s="89"/>
      <c r="K8" s="89"/>
      <c r="L8" s="89"/>
      <c r="M8" s="94"/>
      <c r="N8" s="94"/>
      <c r="O8" s="94"/>
      <c r="P8" s="292">
        <v>19.144200000000001</v>
      </c>
      <c r="R8" s="291"/>
    </row>
    <row r="9" spans="1:18" ht="12.75" customHeight="1" x14ac:dyDescent="0.2">
      <c r="C9" s="456" t="s">
        <v>2</v>
      </c>
      <c r="D9" s="455" t="s">
        <v>3</v>
      </c>
      <c r="E9" s="456" t="s">
        <v>4</v>
      </c>
      <c r="F9" s="457" t="s">
        <v>1436</v>
      </c>
      <c r="G9" s="457" t="s">
        <v>1437</v>
      </c>
      <c r="H9" s="458" t="s">
        <v>6</v>
      </c>
      <c r="I9" s="458"/>
      <c r="J9" s="458"/>
      <c r="K9" s="458"/>
      <c r="L9" s="457" t="s">
        <v>5</v>
      </c>
      <c r="M9" s="465" t="s">
        <v>7</v>
      </c>
      <c r="N9" s="465"/>
      <c r="O9" s="465"/>
    </row>
    <row r="10" spans="1:18" s="3" customFormat="1" ht="12.75" customHeight="1" x14ac:dyDescent="0.2">
      <c r="C10" s="456"/>
      <c r="D10" s="455"/>
      <c r="E10" s="456"/>
      <c r="F10" s="457"/>
      <c r="G10" s="457"/>
      <c r="H10" s="466">
        <v>2019</v>
      </c>
      <c r="I10" s="466"/>
      <c r="J10" s="466"/>
      <c r="K10" s="466"/>
      <c r="L10" s="457"/>
      <c r="M10" s="465">
        <v>2019</v>
      </c>
      <c r="N10" s="465"/>
      <c r="O10" s="465"/>
      <c r="R10" s="293"/>
    </row>
    <row r="11" spans="1:18" s="4" customFormat="1" ht="24" customHeight="1" x14ac:dyDescent="0.25">
      <c r="C11" s="456"/>
      <c r="D11" s="455"/>
      <c r="E11" s="456"/>
      <c r="F11" s="457"/>
      <c r="G11" s="457"/>
      <c r="H11" s="98" t="s">
        <v>1438</v>
      </c>
      <c r="I11" s="99" t="s">
        <v>1439</v>
      </c>
      <c r="J11" s="98" t="s">
        <v>9</v>
      </c>
      <c r="K11" s="98" t="s">
        <v>10</v>
      </c>
      <c r="L11" s="457"/>
      <c r="M11" s="100" t="s">
        <v>11</v>
      </c>
      <c r="N11" s="98" t="s">
        <v>8</v>
      </c>
      <c r="O11" s="98" t="s">
        <v>9</v>
      </c>
      <c r="R11" s="295"/>
    </row>
    <row r="12" spans="1:18" s="3" customFormat="1" ht="12.75" customHeight="1" thickBot="1" x14ac:dyDescent="0.3">
      <c r="C12" s="417"/>
      <c r="D12" s="418"/>
      <c r="E12" s="417" t="s">
        <v>12</v>
      </c>
      <c r="F12" s="418" t="s">
        <v>13</v>
      </c>
      <c r="G12" s="418" t="s">
        <v>14</v>
      </c>
      <c r="H12" s="418" t="s">
        <v>15</v>
      </c>
      <c r="I12" s="417" t="s">
        <v>16</v>
      </c>
      <c r="J12" s="418" t="s">
        <v>17</v>
      </c>
      <c r="K12" s="97" t="s">
        <v>18</v>
      </c>
      <c r="L12" s="418" t="s">
        <v>19</v>
      </c>
      <c r="M12" s="418" t="s">
        <v>20</v>
      </c>
      <c r="N12" s="418" t="s">
        <v>21</v>
      </c>
      <c r="O12" s="418" t="s">
        <v>22</v>
      </c>
      <c r="R12" s="293"/>
    </row>
    <row r="13" spans="1:18" s="3" customFormat="1" ht="6" customHeight="1" thickBot="1" x14ac:dyDescent="0.3">
      <c r="C13" s="102"/>
      <c r="D13" s="103"/>
      <c r="E13" s="102"/>
      <c r="F13" s="103"/>
      <c r="G13" s="103"/>
      <c r="H13" s="103"/>
      <c r="I13" s="102"/>
      <c r="J13" s="103"/>
      <c r="K13" s="104"/>
      <c r="L13" s="103"/>
      <c r="M13" s="103"/>
      <c r="N13" s="103"/>
      <c r="O13" s="103"/>
    </row>
    <row r="14" spans="1:18" s="5" customFormat="1" ht="12.75" customHeight="1" x14ac:dyDescent="0.25">
      <c r="B14" s="6">
        <v>1</v>
      </c>
      <c r="C14" s="105"/>
      <c r="D14" s="106" t="s">
        <v>23</v>
      </c>
      <c r="E14" s="106"/>
      <c r="F14" s="107">
        <f>+F16+F91</f>
        <v>454817.90029737225</v>
      </c>
      <c r="G14" s="107">
        <f>+G16+G91</f>
        <v>138508.21078554724</v>
      </c>
      <c r="H14" s="107">
        <f>+H16+H91</f>
        <v>49654.158577841998</v>
      </c>
      <c r="I14" s="107">
        <f>+I16+I91</f>
        <v>3026.7129045018037</v>
      </c>
      <c r="J14" s="107">
        <f>+J16+J91</f>
        <v>141534.92369004904</v>
      </c>
      <c r="K14" s="107">
        <f>IF(J14&lt;&gt;0,(J14/F14))*100</f>
        <v>31.119031066611424</v>
      </c>
      <c r="L14" s="107"/>
      <c r="M14" s="107"/>
      <c r="N14" s="107"/>
      <c r="O14" s="108"/>
      <c r="P14" s="299"/>
      <c r="R14" s="6"/>
    </row>
    <row r="15" spans="1:18" s="5" customFormat="1" ht="12.75" customHeight="1" x14ac:dyDescent="0.25">
      <c r="B15" s="6">
        <v>2</v>
      </c>
      <c r="C15" s="109"/>
      <c r="D15" s="110" t="s">
        <v>24</v>
      </c>
      <c r="E15" s="111"/>
      <c r="F15" s="107">
        <f>+F17+F20+F25+F28+F32+F35+F41+F51+F61+F65+F79+F92+F95+F98+F101</f>
        <v>454817.90029737214</v>
      </c>
      <c r="G15" s="107">
        <f>+G17+G20+G25+G28+G32+G35+G41+G51+G61+G65+G79+G92+G95+G98+G101</f>
        <v>138508.21078554724</v>
      </c>
      <c r="H15" s="107">
        <f>+H17+H20+H25+H28+H32+H35+H41+H51+H61+H65+H79+H92+H95+H98+H101</f>
        <v>49654.158577841998</v>
      </c>
      <c r="I15" s="107">
        <f>+I17+I20+I25+I28+I32+I35+I41+I51+I61+I65+I79+I92+I95+I98+I101</f>
        <v>3026.7129045018037</v>
      </c>
      <c r="J15" s="107">
        <f>+J17+J20+J25+J28+J32+J35+J41+J51+J61+J65+J79+J92+J95+J98+J101</f>
        <v>141534.92369004904</v>
      </c>
      <c r="K15" s="107">
        <f>IF(J15&lt;&gt;0,(J15/F15))*100</f>
        <v>31.119031066611431</v>
      </c>
      <c r="L15" s="107"/>
      <c r="M15" s="107"/>
      <c r="N15" s="107"/>
      <c r="O15" s="108"/>
      <c r="P15" s="299"/>
      <c r="R15" s="6"/>
    </row>
    <row r="16" spans="1:18" s="5" customFormat="1" ht="12.75" customHeight="1" x14ac:dyDescent="0.25">
      <c r="B16" s="6">
        <v>3</v>
      </c>
      <c r="C16" s="109"/>
      <c r="D16" s="112" t="s">
        <v>25</v>
      </c>
      <c r="E16" s="113"/>
      <c r="F16" s="107">
        <f>+F17+F20+F25+F28+F32+F35+F41+F51+F61+F65+F79</f>
        <v>319934.19965394645</v>
      </c>
      <c r="G16" s="107">
        <f>+G17+G20+G25+G28+G32+G35+G41+G51+G61+G65+G79</f>
        <v>108268.64152837843</v>
      </c>
      <c r="H16" s="107">
        <f>+H17+H20+H25+H28+H32+H35+H41+H51+H61+H65+H79</f>
        <v>40139.093093347197</v>
      </c>
      <c r="I16" s="107">
        <f>+I17+I20+I25+I28+I32+I35+I41+I51+I61+I65+I79</f>
        <v>876.35825076511185</v>
      </c>
      <c r="J16" s="107">
        <f>+J17+J20+J25+J28+J32+J35+J41+J51+J61+J65+J79</f>
        <v>109144.99977914355</v>
      </c>
      <c r="K16" s="107">
        <f>IF(J16&lt;&gt;0,(J16/F16))*100</f>
        <v>34.114827329244299</v>
      </c>
      <c r="L16" s="107"/>
      <c r="M16" s="107"/>
      <c r="N16" s="107"/>
      <c r="O16" s="107"/>
      <c r="P16" s="299"/>
      <c r="R16" s="6"/>
    </row>
    <row r="17" spans="1:255" s="5" customFormat="1" ht="12.75" customHeight="1" x14ac:dyDescent="0.25">
      <c r="B17" s="6">
        <v>5</v>
      </c>
      <c r="C17" s="114"/>
      <c r="D17" s="112" t="s">
        <v>26</v>
      </c>
      <c r="E17" s="106"/>
      <c r="F17" s="107">
        <f>SUM(F18:F19)</f>
        <v>16317.35280221217</v>
      </c>
      <c r="G17" s="107">
        <f>SUM(G18:G19)</f>
        <v>12949.77372284764</v>
      </c>
      <c r="H17" s="107">
        <f>SUM(H18:H19)</f>
        <v>463.88630728140004</v>
      </c>
      <c r="I17" s="107">
        <f>SUM(I18:I19)</f>
        <v>0</v>
      </c>
      <c r="J17" s="107">
        <f>SUM(J18:J19)</f>
        <v>12949.77372284764</v>
      </c>
      <c r="K17" s="107">
        <f>IF(J17&lt;&gt;0,(J17/F17))*100</f>
        <v>79.36197666261171</v>
      </c>
      <c r="L17" s="107"/>
      <c r="M17" s="108"/>
      <c r="N17" s="107"/>
      <c r="O17" s="108"/>
      <c r="P17" s="305"/>
      <c r="R17" s="6"/>
    </row>
    <row r="18" spans="1:255" s="9" customFormat="1" ht="13.5" x14ac:dyDescent="0.25">
      <c r="A18" s="8"/>
      <c r="B18" s="6">
        <v>6</v>
      </c>
      <c r="C18" s="115">
        <v>171</v>
      </c>
      <c r="D18" s="370" t="s">
        <v>27</v>
      </c>
      <c r="E18" s="116" t="s">
        <v>28</v>
      </c>
      <c r="F18" s="108">
        <v>10931.359411964086</v>
      </c>
      <c r="G18" s="108">
        <v>8991.6178342312342</v>
      </c>
      <c r="H18" s="108">
        <v>38.288400000000003</v>
      </c>
      <c r="I18" s="108">
        <v>0</v>
      </c>
      <c r="J18" s="108">
        <f>+G18+I18</f>
        <v>8991.6178342312342</v>
      </c>
      <c r="K18" s="108">
        <f t="shared" ref="K18:K19" si="0">ROUND(IF(J18&lt;&gt;0,(J18/F18))*100,1)</f>
        <v>82.3</v>
      </c>
      <c r="L18" s="108">
        <v>99.87299999999999</v>
      </c>
      <c r="M18" s="369">
        <v>0.1</v>
      </c>
      <c r="N18" s="108">
        <v>0</v>
      </c>
      <c r="O18" s="108">
        <f>+L18+N18</f>
        <v>99.87299999999999</v>
      </c>
      <c r="P18" s="307"/>
      <c r="Q18" s="308"/>
      <c r="R18" s="308"/>
      <c r="IU18" s="10"/>
    </row>
    <row r="19" spans="1:255" s="9" customFormat="1" ht="13.5" x14ac:dyDescent="0.25">
      <c r="A19" s="8"/>
      <c r="B19" s="6">
        <v>7</v>
      </c>
      <c r="C19" s="115">
        <v>188</v>
      </c>
      <c r="D19" s="370" t="s">
        <v>29</v>
      </c>
      <c r="E19" s="116" t="s">
        <v>28</v>
      </c>
      <c r="F19" s="108">
        <v>5385.9933902480843</v>
      </c>
      <c r="G19" s="108">
        <v>3958.1558886164066</v>
      </c>
      <c r="H19" s="117">
        <v>425.59790728140001</v>
      </c>
      <c r="I19" s="108">
        <v>0</v>
      </c>
      <c r="J19" s="108">
        <f>+G19+I19</f>
        <v>3958.1558886164066</v>
      </c>
      <c r="K19" s="108">
        <f t="shared" si="0"/>
        <v>73.5</v>
      </c>
      <c r="L19" s="108">
        <v>85.8</v>
      </c>
      <c r="M19" s="369">
        <v>14.2</v>
      </c>
      <c r="N19" s="108">
        <v>0</v>
      </c>
      <c r="O19" s="108">
        <f>+L19+N19</f>
        <v>85.8</v>
      </c>
      <c r="P19" s="307"/>
      <c r="Q19" s="308"/>
      <c r="R19" s="308"/>
      <c r="IU19" s="10"/>
    </row>
    <row r="20" spans="1:255" s="5" customFormat="1" ht="13.5" x14ac:dyDescent="0.25">
      <c r="B20" s="6">
        <v>8</v>
      </c>
      <c r="C20" s="114"/>
      <c r="D20" s="112" t="s">
        <v>30</v>
      </c>
      <c r="E20" s="106"/>
      <c r="F20" s="107">
        <f>SUM(F21:F24)</f>
        <v>8980.4363619581782</v>
      </c>
      <c r="G20" s="107">
        <f>SUM(G21:G24)</f>
        <v>6881.2057344606619</v>
      </c>
      <c r="H20" s="107">
        <f>SUM(H21:H24)</f>
        <v>10.836440400600001</v>
      </c>
      <c r="I20" s="107">
        <f>SUM(I21:I24)</f>
        <v>102.73632369197782</v>
      </c>
      <c r="J20" s="107">
        <f>SUM(J21:J24)</f>
        <v>6983.9420581526392</v>
      </c>
      <c r="K20" s="107">
        <f>IF(J20&lt;&gt;0,(J20/F20))*100</f>
        <v>77.768404303126701</v>
      </c>
      <c r="L20" s="107"/>
      <c r="M20" s="108"/>
      <c r="N20" s="107"/>
      <c r="O20" s="108"/>
      <c r="P20" s="305"/>
      <c r="R20" s="6"/>
    </row>
    <row r="21" spans="1:255" s="9" customFormat="1" ht="13.5" x14ac:dyDescent="0.25">
      <c r="A21" s="8"/>
      <c r="B21" s="6">
        <v>9</v>
      </c>
      <c r="C21" s="115">
        <v>209</v>
      </c>
      <c r="D21" s="370" t="s">
        <v>31</v>
      </c>
      <c r="E21" s="116" t="s">
        <v>28</v>
      </c>
      <c r="F21" s="108">
        <v>2546.0063022000004</v>
      </c>
      <c r="G21" s="108">
        <v>1196.5125</v>
      </c>
      <c r="H21" s="117">
        <v>10.836440400600001</v>
      </c>
      <c r="I21" s="108">
        <v>0</v>
      </c>
      <c r="J21" s="108">
        <f t="shared" ref="J21:J24" si="1">+G21+I21</f>
        <v>1196.5125</v>
      </c>
      <c r="K21" s="108">
        <f t="shared" ref="K21:K24" si="2">ROUND(IF(J21&lt;&gt;0,(J21/F21))*100,1)</f>
        <v>47</v>
      </c>
      <c r="L21" s="108">
        <v>67.8</v>
      </c>
      <c r="M21" s="369">
        <v>0.42</v>
      </c>
      <c r="N21" s="108">
        <v>0</v>
      </c>
      <c r="O21" s="108">
        <f t="shared" ref="O21:O24" si="3">+L21+N21</f>
        <v>67.8</v>
      </c>
      <c r="P21" s="307"/>
      <c r="Q21" s="308"/>
      <c r="R21" s="308"/>
      <c r="IU21" s="10"/>
    </row>
    <row r="22" spans="1:255" s="9" customFormat="1" ht="15" x14ac:dyDescent="0.25">
      <c r="A22" s="8"/>
      <c r="B22" s="6">
        <v>10</v>
      </c>
      <c r="C22" s="115">
        <v>212</v>
      </c>
      <c r="D22" s="370" t="s">
        <v>1417</v>
      </c>
      <c r="E22" s="116" t="s">
        <v>28</v>
      </c>
      <c r="F22" s="108">
        <v>656.39718540000001</v>
      </c>
      <c r="G22" s="108">
        <v>656.39718540000001</v>
      </c>
      <c r="H22" s="117">
        <v>0</v>
      </c>
      <c r="I22" s="108">
        <v>0</v>
      </c>
      <c r="J22" s="108">
        <f t="shared" si="1"/>
        <v>656.39718540000001</v>
      </c>
      <c r="K22" s="108">
        <f t="shared" si="2"/>
        <v>100</v>
      </c>
      <c r="L22" s="108">
        <v>88.5</v>
      </c>
      <c r="M22" s="369">
        <v>0</v>
      </c>
      <c r="N22" s="108">
        <v>0</v>
      </c>
      <c r="O22" s="108">
        <f t="shared" si="3"/>
        <v>88.5</v>
      </c>
      <c r="P22" s="307"/>
      <c r="Q22" s="308"/>
      <c r="R22" s="308"/>
      <c r="IU22" s="10"/>
    </row>
    <row r="23" spans="1:255" s="9" customFormat="1" ht="15" x14ac:dyDescent="0.25">
      <c r="A23" s="8"/>
      <c r="B23" s="6">
        <v>11</v>
      </c>
      <c r="C23" s="115">
        <v>213</v>
      </c>
      <c r="D23" s="370" t="s">
        <v>1467</v>
      </c>
      <c r="E23" s="116" t="s">
        <v>454</v>
      </c>
      <c r="F23" s="108">
        <v>1162.9214361581771</v>
      </c>
      <c r="G23" s="108">
        <v>1059.5310912606615</v>
      </c>
      <c r="H23" s="117">
        <v>0</v>
      </c>
      <c r="I23" s="108">
        <v>102.73632369197782</v>
      </c>
      <c r="J23" s="108">
        <f t="shared" si="1"/>
        <v>1162.2674149526392</v>
      </c>
      <c r="K23" s="108">
        <f t="shared" si="2"/>
        <v>99.9</v>
      </c>
      <c r="L23" s="108">
        <v>86.626534525532861</v>
      </c>
      <c r="M23" s="369">
        <v>0</v>
      </c>
      <c r="N23" s="108">
        <v>13.373465474467139</v>
      </c>
      <c r="O23" s="108">
        <f t="shared" si="3"/>
        <v>100</v>
      </c>
      <c r="P23" s="307"/>
      <c r="Q23" s="308"/>
      <c r="R23" s="308"/>
      <c r="IU23" s="10"/>
    </row>
    <row r="24" spans="1:255" s="9" customFormat="1" ht="15" x14ac:dyDescent="0.25">
      <c r="A24" s="8"/>
      <c r="B24" s="6">
        <v>12</v>
      </c>
      <c r="C24" s="115">
        <v>214</v>
      </c>
      <c r="D24" s="370" t="s">
        <v>1418</v>
      </c>
      <c r="E24" s="116" t="s">
        <v>28</v>
      </c>
      <c r="F24" s="108">
        <v>4615.1114382000005</v>
      </c>
      <c r="G24" s="108">
        <v>3968.7649578</v>
      </c>
      <c r="H24" s="117">
        <v>0</v>
      </c>
      <c r="I24" s="108">
        <v>0</v>
      </c>
      <c r="J24" s="108">
        <f t="shared" si="1"/>
        <v>3968.7649578</v>
      </c>
      <c r="K24" s="108">
        <f t="shared" si="2"/>
        <v>86</v>
      </c>
      <c r="L24" s="108">
        <v>99.93</v>
      </c>
      <c r="M24" s="369">
        <v>0</v>
      </c>
      <c r="N24" s="108">
        <v>0</v>
      </c>
      <c r="O24" s="108">
        <f t="shared" si="3"/>
        <v>99.93</v>
      </c>
      <c r="P24" s="307"/>
      <c r="Q24" s="308"/>
      <c r="R24" s="308"/>
      <c r="IU24" s="10"/>
    </row>
    <row r="25" spans="1:255" s="5" customFormat="1" ht="13.5" x14ac:dyDescent="0.25">
      <c r="A25" s="7"/>
      <c r="B25" s="6">
        <v>13</v>
      </c>
      <c r="C25" s="118"/>
      <c r="D25" s="112" t="s">
        <v>32</v>
      </c>
      <c r="E25" s="116"/>
      <c r="F25" s="107">
        <f>SUM(F26:F27)</f>
        <v>2647.4773388658214</v>
      </c>
      <c r="G25" s="107">
        <f>SUM(G26:G27)</f>
        <v>1285.5263676269581</v>
      </c>
      <c r="H25" s="107">
        <f>SUM(H26:H27)</f>
        <v>549.11573049959998</v>
      </c>
      <c r="I25" s="107">
        <f>SUM(I26:I27)</f>
        <v>0</v>
      </c>
      <c r="J25" s="107">
        <f>SUM(J26:J27)</f>
        <v>1285.5263676269581</v>
      </c>
      <c r="K25" s="107">
        <f>IF(J25&lt;&gt;0,(J25/F25))*100</f>
        <v>48.556652355622326</v>
      </c>
      <c r="L25" s="107"/>
      <c r="M25" s="108"/>
      <c r="N25" s="107"/>
      <c r="O25" s="108"/>
      <c r="P25" s="307"/>
      <c r="Q25" s="308"/>
      <c r="R25" s="308"/>
    </row>
    <row r="26" spans="1:255" s="9" customFormat="1" ht="15" x14ac:dyDescent="0.25">
      <c r="A26" s="8"/>
      <c r="B26" s="6">
        <v>14</v>
      </c>
      <c r="C26" s="115">
        <v>242</v>
      </c>
      <c r="D26" s="370" t="s">
        <v>1419</v>
      </c>
      <c r="E26" s="116" t="s">
        <v>28</v>
      </c>
      <c r="F26" s="108">
        <v>859.78516620000005</v>
      </c>
      <c r="G26" s="108">
        <v>463.21118687695804</v>
      </c>
      <c r="H26" s="117">
        <v>0</v>
      </c>
      <c r="I26" s="108">
        <v>0</v>
      </c>
      <c r="J26" s="108">
        <f t="shared" ref="J26:J27" si="4">+G26+I26</f>
        <v>463.21118687695804</v>
      </c>
      <c r="K26" s="108">
        <f t="shared" ref="K26:K27" si="5">ROUND(IF(J26&lt;&gt;0,(J26/F26))*100,1)</f>
        <v>53.9</v>
      </c>
      <c r="L26" s="108">
        <v>53.893341970029553</v>
      </c>
      <c r="M26" s="369">
        <v>0</v>
      </c>
      <c r="N26" s="108">
        <v>0</v>
      </c>
      <c r="O26" s="108">
        <f t="shared" ref="O26:O27" si="6">+L26+N26</f>
        <v>53.893341970029553</v>
      </c>
      <c r="P26" s="307"/>
      <c r="Q26" s="308"/>
      <c r="R26" s="308"/>
      <c r="IU26" s="10"/>
    </row>
    <row r="27" spans="1:255" s="9" customFormat="1" ht="13.5" x14ac:dyDescent="0.25">
      <c r="A27" s="8"/>
      <c r="B27" s="6">
        <v>15</v>
      </c>
      <c r="C27" s="115">
        <v>245</v>
      </c>
      <c r="D27" s="370" t="s">
        <v>33</v>
      </c>
      <c r="E27" s="116" t="s">
        <v>28</v>
      </c>
      <c r="F27" s="108">
        <v>1787.6921726658211</v>
      </c>
      <c r="G27" s="108">
        <v>822.31518075000008</v>
      </c>
      <c r="H27" s="117">
        <v>549.11573049959998</v>
      </c>
      <c r="I27" s="108">
        <v>0</v>
      </c>
      <c r="J27" s="108">
        <f t="shared" si="4"/>
        <v>822.31518075000008</v>
      </c>
      <c r="K27" s="108">
        <f t="shared" si="5"/>
        <v>46</v>
      </c>
      <c r="L27" s="108">
        <v>96.5</v>
      </c>
      <c r="M27" s="369">
        <v>31</v>
      </c>
      <c r="N27" s="108">
        <v>0</v>
      </c>
      <c r="O27" s="108">
        <f t="shared" si="6"/>
        <v>96.5</v>
      </c>
      <c r="P27" s="307"/>
      <c r="Q27" s="308"/>
      <c r="R27" s="308"/>
      <c r="IU27" s="10"/>
    </row>
    <row r="28" spans="1:255" s="5" customFormat="1" ht="13.5" x14ac:dyDescent="0.25">
      <c r="A28" s="7"/>
      <c r="B28" s="6">
        <v>16</v>
      </c>
      <c r="C28" s="114"/>
      <c r="D28" s="112" t="s">
        <v>34</v>
      </c>
      <c r="E28" s="116"/>
      <c r="F28" s="107">
        <f>SUM(F29:F31)</f>
        <v>10204.148807023046</v>
      </c>
      <c r="G28" s="107">
        <f>SUM(G29:G31)</f>
        <v>3855.6418800000001</v>
      </c>
      <c r="H28" s="107">
        <f>SUM(H29:H31)</f>
        <v>37.220785398600007</v>
      </c>
      <c r="I28" s="107">
        <f>SUM(I29:I31)</f>
        <v>0</v>
      </c>
      <c r="J28" s="107">
        <f>SUM(J29:J31)</f>
        <v>3855.6418800000001</v>
      </c>
      <c r="K28" s="107">
        <f>IF(J28&lt;&gt;0,(J28/F28))*100</f>
        <v>37.785041681735763</v>
      </c>
      <c r="L28" s="107"/>
      <c r="M28" s="108"/>
      <c r="N28" s="107"/>
      <c r="O28" s="108"/>
      <c r="P28" s="307"/>
      <c r="Q28" s="308"/>
      <c r="R28" s="308"/>
    </row>
    <row r="29" spans="1:255" s="9" customFormat="1" ht="13.5" x14ac:dyDescent="0.25">
      <c r="A29" s="8"/>
      <c r="B29" s="6">
        <v>17</v>
      </c>
      <c r="C29" s="115">
        <v>249</v>
      </c>
      <c r="D29" s="370" t="s">
        <v>35</v>
      </c>
      <c r="E29" s="116" t="s">
        <v>28</v>
      </c>
      <c r="F29" s="108">
        <v>1098.6695378230445</v>
      </c>
      <c r="G29" s="108">
        <v>857.66016000000002</v>
      </c>
      <c r="H29" s="117">
        <v>37.220766254400004</v>
      </c>
      <c r="I29" s="108">
        <v>0</v>
      </c>
      <c r="J29" s="108">
        <f t="shared" ref="J29:J31" si="7">+G29+I29</f>
        <v>857.66016000000002</v>
      </c>
      <c r="K29" s="108">
        <f t="shared" ref="K29:K31" si="8">ROUND(IF(J29&lt;&gt;0,(J29/F29))*100,1)</f>
        <v>78.099999999999994</v>
      </c>
      <c r="L29" s="108">
        <v>100</v>
      </c>
      <c r="M29" s="369">
        <v>1</v>
      </c>
      <c r="N29" s="108">
        <v>0</v>
      </c>
      <c r="O29" s="108">
        <f t="shared" ref="O29:O31" si="9">+L29+N29</f>
        <v>100</v>
      </c>
      <c r="P29" s="307"/>
      <c r="Q29" s="308"/>
      <c r="R29" s="308"/>
      <c r="IU29" s="10"/>
    </row>
    <row r="30" spans="1:255" s="9" customFormat="1" ht="27" x14ac:dyDescent="0.25">
      <c r="A30" s="8"/>
      <c r="B30" s="6">
        <v>18</v>
      </c>
      <c r="C30" s="115">
        <v>257</v>
      </c>
      <c r="D30" s="370" t="s">
        <v>1420</v>
      </c>
      <c r="E30" s="116" t="s">
        <v>36</v>
      </c>
      <c r="F30" s="108">
        <v>860.91467399999999</v>
      </c>
      <c r="G30" s="108">
        <v>0</v>
      </c>
      <c r="H30" s="117">
        <v>0</v>
      </c>
      <c r="I30" s="108">
        <v>0</v>
      </c>
      <c r="J30" s="108">
        <f t="shared" si="7"/>
        <v>0</v>
      </c>
      <c r="K30" s="108">
        <f t="shared" si="8"/>
        <v>0</v>
      </c>
      <c r="L30" s="108">
        <v>0</v>
      </c>
      <c r="M30" s="369">
        <v>0</v>
      </c>
      <c r="N30" s="108">
        <v>0</v>
      </c>
      <c r="O30" s="108">
        <f t="shared" si="9"/>
        <v>0</v>
      </c>
      <c r="P30" s="307"/>
      <c r="Q30" s="308"/>
      <c r="R30" s="308"/>
      <c r="IU30" s="10"/>
    </row>
    <row r="31" spans="1:255" s="9" customFormat="1" ht="15" x14ac:dyDescent="0.25">
      <c r="A31" s="8"/>
      <c r="B31" s="6">
        <v>19</v>
      </c>
      <c r="C31" s="115">
        <v>258</v>
      </c>
      <c r="D31" s="370" t="s">
        <v>1421</v>
      </c>
      <c r="E31" s="116" t="s">
        <v>37</v>
      </c>
      <c r="F31" s="108">
        <v>8244.5645952000013</v>
      </c>
      <c r="G31" s="108">
        <v>2997.9817200000002</v>
      </c>
      <c r="H31" s="117">
        <v>1.9144200000000002E-5</v>
      </c>
      <c r="I31" s="108">
        <v>0</v>
      </c>
      <c r="J31" s="108">
        <f t="shared" si="7"/>
        <v>2997.9817200000002</v>
      </c>
      <c r="K31" s="108">
        <f t="shared" si="8"/>
        <v>36.4</v>
      </c>
      <c r="L31" s="108">
        <v>41.209600000000002</v>
      </c>
      <c r="M31" s="369">
        <v>1</v>
      </c>
      <c r="N31" s="108">
        <v>0</v>
      </c>
      <c r="O31" s="108">
        <f t="shared" si="9"/>
        <v>41.209600000000002</v>
      </c>
      <c r="P31" s="307"/>
      <c r="Q31" s="308"/>
      <c r="R31" s="308"/>
      <c r="IU31" s="10"/>
    </row>
    <row r="32" spans="1:255" s="5" customFormat="1" ht="13.5" x14ac:dyDescent="0.25">
      <c r="A32" s="7"/>
      <c r="B32" s="6">
        <v>20</v>
      </c>
      <c r="C32" s="114"/>
      <c r="D32" s="112" t="s">
        <v>38</v>
      </c>
      <c r="E32" s="116"/>
      <c r="F32" s="107">
        <f>SUM(F33:F34)</f>
        <v>9873.6716716390401</v>
      </c>
      <c r="G32" s="107">
        <f>SUM(G33:G34)</f>
        <v>7414.9284700042435</v>
      </c>
      <c r="H32" s="107">
        <f>SUM(H33:H34)</f>
        <v>38.288400000000003</v>
      </c>
      <c r="I32" s="107">
        <f>SUM(I33:I34)</f>
        <v>1.9168202090476643</v>
      </c>
      <c r="J32" s="107">
        <f>SUM(J33:J34)</f>
        <v>7416.8452902132913</v>
      </c>
      <c r="K32" s="107">
        <f>IF(J32&lt;&gt;0,(J32/F32))*100</f>
        <v>75.117398439704104</v>
      </c>
      <c r="L32" s="107"/>
      <c r="M32" s="108"/>
      <c r="N32" s="107"/>
      <c r="O32" s="108"/>
      <c r="P32" s="307"/>
      <c r="Q32" s="308"/>
      <c r="R32" s="308"/>
    </row>
    <row r="33" spans="1:255" s="9" customFormat="1" ht="15" x14ac:dyDescent="0.25">
      <c r="A33" s="8"/>
      <c r="B33" s="6">
        <v>21</v>
      </c>
      <c r="C33" s="115">
        <v>260</v>
      </c>
      <c r="D33" s="370" t="s">
        <v>1468</v>
      </c>
      <c r="E33" s="116" t="s">
        <v>454</v>
      </c>
      <c r="F33" s="108">
        <v>200.87149475895379</v>
      </c>
      <c r="G33" s="108">
        <v>198.94248084765604</v>
      </c>
      <c r="H33" s="117">
        <v>0</v>
      </c>
      <c r="I33" s="108">
        <v>1.9168202090476643</v>
      </c>
      <c r="J33" s="108">
        <f t="shared" ref="J33:J34" si="10">+G33+I33</f>
        <v>200.85930105670371</v>
      </c>
      <c r="K33" s="108">
        <f t="shared" ref="K33:K34" si="11">ROUND(IF(J33&lt;&gt;0,(J33/F33))*100,1)</f>
        <v>100</v>
      </c>
      <c r="L33" s="108">
        <v>30.776312059804166</v>
      </c>
      <c r="M33" s="369">
        <v>0</v>
      </c>
      <c r="N33" s="108">
        <v>69.2</v>
      </c>
      <c r="O33" s="108">
        <f t="shared" ref="O33:O34" si="12">+L33+N33</f>
        <v>99.976312059804172</v>
      </c>
      <c r="P33" s="307"/>
      <c r="Q33" s="308"/>
      <c r="R33" s="308"/>
      <c r="IU33" s="10"/>
    </row>
    <row r="34" spans="1:255" s="9" customFormat="1" ht="13.5" x14ac:dyDescent="0.25">
      <c r="A34" s="8"/>
      <c r="B34" s="6">
        <v>22</v>
      </c>
      <c r="C34" s="115">
        <v>261</v>
      </c>
      <c r="D34" s="370" t="s">
        <v>39</v>
      </c>
      <c r="E34" s="116" t="s">
        <v>28</v>
      </c>
      <c r="F34" s="108">
        <v>9672.8001768800859</v>
      </c>
      <c r="G34" s="108">
        <v>7215.9859891565875</v>
      </c>
      <c r="H34" s="117">
        <v>38.288400000000003</v>
      </c>
      <c r="I34" s="108">
        <v>0</v>
      </c>
      <c r="J34" s="108">
        <f t="shared" si="10"/>
        <v>7215.9859891565875</v>
      </c>
      <c r="K34" s="108">
        <f t="shared" si="11"/>
        <v>74.599999999999994</v>
      </c>
      <c r="L34" s="108">
        <v>99.940000000000012</v>
      </c>
      <c r="M34" s="369">
        <v>0.1</v>
      </c>
      <c r="N34" s="108">
        <v>0</v>
      </c>
      <c r="O34" s="108">
        <f t="shared" si="12"/>
        <v>99.940000000000012</v>
      </c>
      <c r="P34" s="307"/>
      <c r="Q34" s="308"/>
      <c r="R34" s="308"/>
      <c r="IU34" s="10"/>
    </row>
    <row r="35" spans="1:255" s="5" customFormat="1" ht="13.5" x14ac:dyDescent="0.25">
      <c r="A35" s="7"/>
      <c r="B35" s="6">
        <v>23</v>
      </c>
      <c r="C35" s="114"/>
      <c r="D35" s="112" t="s">
        <v>40</v>
      </c>
      <c r="E35" s="116"/>
      <c r="F35" s="107">
        <f>SUM(F36:F40)</f>
        <v>25427.544588635217</v>
      </c>
      <c r="G35" s="107">
        <f>SUM(G36:G40)</f>
        <v>16357.432548712459</v>
      </c>
      <c r="H35" s="107">
        <f>SUM(H36:H40)</f>
        <v>1359.1246557498</v>
      </c>
      <c r="I35" s="107">
        <f>SUM(I36:I40)</f>
        <v>113.86542315759701</v>
      </c>
      <c r="J35" s="107">
        <f>SUM(J36:J40)</f>
        <v>16471.297971870055</v>
      </c>
      <c r="K35" s="107">
        <f>IF(J35&lt;&gt;0,(J35/F35))*100</f>
        <v>64.777383103014458</v>
      </c>
      <c r="L35" s="107"/>
      <c r="M35" s="108"/>
      <c r="N35" s="107"/>
      <c r="O35" s="108"/>
      <c r="P35" s="307"/>
      <c r="Q35" s="308"/>
      <c r="R35" s="308"/>
    </row>
    <row r="36" spans="1:255" s="9" customFormat="1" ht="13.5" x14ac:dyDescent="0.25">
      <c r="A36" s="8"/>
      <c r="B36" s="6">
        <v>24</v>
      </c>
      <c r="C36" s="115">
        <v>264</v>
      </c>
      <c r="D36" s="370" t="s">
        <v>41</v>
      </c>
      <c r="E36" s="116" t="s">
        <v>28</v>
      </c>
      <c r="F36" s="108">
        <v>14092.067732027215</v>
      </c>
      <c r="G36" s="108">
        <v>11436.773206966696</v>
      </c>
      <c r="H36" s="117">
        <v>19.144200000000001</v>
      </c>
      <c r="I36" s="108">
        <v>0</v>
      </c>
      <c r="J36" s="108">
        <f t="shared" ref="J36:J40" si="13">+G36+I36</f>
        <v>11436.773206966696</v>
      </c>
      <c r="K36" s="108">
        <f t="shared" ref="K36:K40" si="14">ROUND(IF(J36&lt;&gt;0,(J36/F36))*100,1)</f>
        <v>81.2</v>
      </c>
      <c r="L36" s="108">
        <v>99.88</v>
      </c>
      <c r="M36" s="369">
        <v>0.2</v>
      </c>
      <c r="N36" s="108">
        <v>0</v>
      </c>
      <c r="O36" s="108">
        <f t="shared" ref="O36:O40" si="15">+L36+N36</f>
        <v>99.88</v>
      </c>
      <c r="P36" s="307"/>
      <c r="Q36" s="308"/>
      <c r="R36" s="308"/>
      <c r="IU36" s="10"/>
    </row>
    <row r="37" spans="1:255" s="9" customFormat="1" ht="13.5" x14ac:dyDescent="0.25">
      <c r="A37" s="8"/>
      <c r="B37" s="6">
        <v>25</v>
      </c>
      <c r="C37" s="115">
        <v>266</v>
      </c>
      <c r="D37" s="370" t="s">
        <v>42</v>
      </c>
      <c r="E37" s="116" t="s">
        <v>28</v>
      </c>
      <c r="F37" s="108">
        <v>3403.3792992000003</v>
      </c>
      <c r="G37" s="108">
        <v>1491.3331800000003</v>
      </c>
      <c r="H37" s="117">
        <v>1021.7023300572001</v>
      </c>
      <c r="I37" s="108">
        <v>102.99661043338649</v>
      </c>
      <c r="J37" s="108">
        <f t="shared" si="13"/>
        <v>1594.3297904333867</v>
      </c>
      <c r="K37" s="108">
        <f t="shared" si="14"/>
        <v>46.8</v>
      </c>
      <c r="L37" s="108">
        <v>84.17</v>
      </c>
      <c r="M37" s="369">
        <v>1.5</v>
      </c>
      <c r="N37" s="108">
        <v>7.1</v>
      </c>
      <c r="O37" s="108">
        <f t="shared" si="15"/>
        <v>91.27</v>
      </c>
      <c r="P37" s="307"/>
      <c r="Q37" s="308"/>
      <c r="R37" s="308"/>
      <c r="IU37" s="10"/>
    </row>
    <row r="38" spans="1:255" s="9" customFormat="1" ht="13.5" x14ac:dyDescent="0.25">
      <c r="A38" s="8"/>
      <c r="B38" s="6">
        <v>26</v>
      </c>
      <c r="C38" s="115">
        <v>268</v>
      </c>
      <c r="D38" s="370" t="s">
        <v>43</v>
      </c>
      <c r="E38" s="116" t="s">
        <v>37</v>
      </c>
      <c r="F38" s="108">
        <v>395.02601740799997</v>
      </c>
      <c r="G38" s="108">
        <v>325.44147767600526</v>
      </c>
      <c r="H38" s="117">
        <v>63.470757256800006</v>
      </c>
      <c r="I38" s="108">
        <v>10.680282036410357</v>
      </c>
      <c r="J38" s="108">
        <f t="shared" si="13"/>
        <v>336.12175971241561</v>
      </c>
      <c r="K38" s="108">
        <f t="shared" si="14"/>
        <v>85.1</v>
      </c>
      <c r="L38" s="108">
        <v>81.830000000000013</v>
      </c>
      <c r="M38" s="369">
        <v>16.100000000000001</v>
      </c>
      <c r="N38" s="108">
        <v>3.13</v>
      </c>
      <c r="O38" s="108">
        <f t="shared" si="15"/>
        <v>84.960000000000008</v>
      </c>
      <c r="P38" s="307"/>
      <c r="Q38" s="308"/>
      <c r="R38" s="308"/>
      <c r="IU38" s="10"/>
    </row>
    <row r="39" spans="1:255" s="9" customFormat="1" ht="13.5" x14ac:dyDescent="0.25">
      <c r="A39" s="8"/>
      <c r="B39" s="6">
        <v>27</v>
      </c>
      <c r="C39" s="115">
        <v>273</v>
      </c>
      <c r="D39" s="370" t="s">
        <v>44</v>
      </c>
      <c r="E39" s="116" t="s">
        <v>28</v>
      </c>
      <c r="F39" s="108">
        <v>1975.6814400000003</v>
      </c>
      <c r="G39" s="108">
        <v>596.27795193074405</v>
      </c>
      <c r="H39" s="117">
        <v>239.9745188526</v>
      </c>
      <c r="I39" s="108">
        <v>0</v>
      </c>
      <c r="J39" s="108">
        <f t="shared" si="13"/>
        <v>596.27795193074405</v>
      </c>
      <c r="K39" s="108">
        <f t="shared" si="14"/>
        <v>30.2</v>
      </c>
      <c r="L39" s="108">
        <v>30.183138431233559</v>
      </c>
      <c r="M39" s="369">
        <v>12.1</v>
      </c>
      <c r="N39" s="108">
        <v>0.01</v>
      </c>
      <c r="O39" s="108">
        <f t="shared" si="15"/>
        <v>30.19313843123356</v>
      </c>
      <c r="P39" s="307"/>
      <c r="Q39" s="308"/>
      <c r="R39" s="308"/>
      <c r="IU39" s="10"/>
    </row>
    <row r="40" spans="1:255" s="9" customFormat="1" ht="13.5" x14ac:dyDescent="0.25">
      <c r="A40" s="8"/>
      <c r="B40" s="6">
        <v>28</v>
      </c>
      <c r="C40" s="115">
        <v>274</v>
      </c>
      <c r="D40" s="370" t="s">
        <v>45</v>
      </c>
      <c r="E40" s="116" t="s">
        <v>28</v>
      </c>
      <c r="F40" s="108">
        <v>5561.3901000000005</v>
      </c>
      <c r="G40" s="108">
        <v>2507.6067321390133</v>
      </c>
      <c r="H40" s="117">
        <v>14.832849583200002</v>
      </c>
      <c r="I40" s="108">
        <v>0.1885306878001469</v>
      </c>
      <c r="J40" s="108">
        <f t="shared" si="13"/>
        <v>2507.7952628268135</v>
      </c>
      <c r="K40" s="108">
        <f t="shared" si="14"/>
        <v>45.1</v>
      </c>
      <c r="L40" s="108">
        <v>62.3</v>
      </c>
      <c r="M40" s="369">
        <v>0.3</v>
      </c>
      <c r="N40" s="108">
        <v>0</v>
      </c>
      <c r="O40" s="108">
        <f t="shared" si="15"/>
        <v>62.3</v>
      </c>
      <c r="P40" s="307"/>
      <c r="Q40" s="308"/>
      <c r="R40" s="308"/>
      <c r="IU40" s="10"/>
    </row>
    <row r="41" spans="1:255" s="5" customFormat="1" ht="13.5" x14ac:dyDescent="0.25">
      <c r="A41" s="7"/>
      <c r="B41" s="6">
        <v>29</v>
      </c>
      <c r="C41" s="114"/>
      <c r="D41" s="112" t="s">
        <v>46</v>
      </c>
      <c r="E41" s="116"/>
      <c r="F41" s="107">
        <f>SUM(F42:F50)</f>
        <v>21961.32341857694</v>
      </c>
      <c r="G41" s="107">
        <f>SUM(G42:G50)</f>
        <v>9883.859269679755</v>
      </c>
      <c r="H41" s="107">
        <f>SUM(H42:H50)</f>
        <v>2258.9718746471999</v>
      </c>
      <c r="I41" s="107">
        <f>SUM(I42:I50)</f>
        <v>113.90695367657085</v>
      </c>
      <c r="J41" s="107">
        <f>SUM(J42:J50)</f>
        <v>9997.766223356326</v>
      </c>
      <c r="K41" s="107">
        <f>IF(J41&lt;&gt;0,(J41/F41))*100</f>
        <v>45.5244250667484</v>
      </c>
      <c r="L41" s="107"/>
      <c r="M41" s="108"/>
      <c r="N41" s="107"/>
      <c r="O41" s="108"/>
      <c r="P41" s="307"/>
      <c r="Q41" s="308"/>
      <c r="R41" s="308"/>
    </row>
    <row r="42" spans="1:255" s="9" customFormat="1" ht="13.5" x14ac:dyDescent="0.25">
      <c r="A42" s="8"/>
      <c r="B42" s="6">
        <v>30</v>
      </c>
      <c r="C42" s="115">
        <v>278</v>
      </c>
      <c r="D42" s="370" t="s">
        <v>47</v>
      </c>
      <c r="E42" s="116" t="s">
        <v>28</v>
      </c>
      <c r="F42" s="108">
        <v>4642.2387696000005</v>
      </c>
      <c r="G42" s="108">
        <v>4072.2776472000005</v>
      </c>
      <c r="H42" s="117">
        <v>61.089142200000005</v>
      </c>
      <c r="I42" s="108">
        <v>24.385002799999555</v>
      </c>
      <c r="J42" s="108">
        <f t="shared" ref="J42:J50" si="16">+G42+I42</f>
        <v>4096.6626500000002</v>
      </c>
      <c r="K42" s="108">
        <f t="shared" ref="K42:K50" si="17">ROUND(IF(J42&lt;&gt;0,(J42/F42))*100,1)</f>
        <v>88.2</v>
      </c>
      <c r="L42" s="108">
        <v>98.72999999999999</v>
      </c>
      <c r="M42" s="369">
        <v>1.4</v>
      </c>
      <c r="N42" s="108">
        <v>1.23</v>
      </c>
      <c r="O42" s="108">
        <f t="shared" ref="O42:O50" si="18">+L42+N42</f>
        <v>99.96</v>
      </c>
      <c r="P42" s="307"/>
      <c r="Q42" s="308"/>
      <c r="R42" s="308"/>
      <c r="IU42" s="10"/>
    </row>
    <row r="43" spans="1:255" s="9" customFormat="1" ht="13.5" x14ac:dyDescent="0.25">
      <c r="A43" s="8"/>
      <c r="B43" s="6">
        <v>31</v>
      </c>
      <c r="C43" s="115">
        <v>280</v>
      </c>
      <c r="D43" s="370" t="s">
        <v>48</v>
      </c>
      <c r="E43" s="116" t="s">
        <v>28</v>
      </c>
      <c r="F43" s="108">
        <v>1945.05072</v>
      </c>
      <c r="G43" s="108">
        <v>367.11282693586799</v>
      </c>
      <c r="H43" s="117">
        <v>557.12709959460005</v>
      </c>
      <c r="I43" s="108">
        <v>0.4579487726940481</v>
      </c>
      <c r="J43" s="108">
        <f t="shared" si="16"/>
        <v>367.57077570856205</v>
      </c>
      <c r="K43" s="108">
        <f t="shared" si="17"/>
        <v>18.899999999999999</v>
      </c>
      <c r="L43" s="108">
        <v>17.994658011811026</v>
      </c>
      <c r="M43" s="369">
        <v>29</v>
      </c>
      <c r="N43" s="108">
        <v>0</v>
      </c>
      <c r="O43" s="108">
        <f t="shared" si="18"/>
        <v>17.994658011811026</v>
      </c>
      <c r="P43" s="307"/>
      <c r="Q43" s="308"/>
      <c r="R43" s="308"/>
      <c r="IU43" s="10"/>
    </row>
    <row r="44" spans="1:255" s="9" customFormat="1" ht="13.5" x14ac:dyDescent="0.25">
      <c r="A44" s="8"/>
      <c r="B44" s="6">
        <v>32</v>
      </c>
      <c r="C44" s="115">
        <v>281</v>
      </c>
      <c r="D44" s="370" t="s">
        <v>49</v>
      </c>
      <c r="E44" s="116" t="s">
        <v>28</v>
      </c>
      <c r="F44" s="108">
        <v>1800.4841166148651</v>
      </c>
      <c r="G44" s="108">
        <v>1506.0240359205359</v>
      </c>
      <c r="H44" s="117">
        <v>921.49660976520011</v>
      </c>
      <c r="I44" s="108">
        <v>0</v>
      </c>
      <c r="J44" s="108">
        <f t="shared" si="16"/>
        <v>1506.0240359205359</v>
      </c>
      <c r="K44" s="108">
        <f t="shared" si="17"/>
        <v>83.6</v>
      </c>
      <c r="L44" s="108">
        <v>99.899999999999991</v>
      </c>
      <c r="M44" s="369">
        <v>1.1000000000000001</v>
      </c>
      <c r="N44" s="108">
        <v>0</v>
      </c>
      <c r="O44" s="108">
        <f t="shared" si="18"/>
        <v>99.899999999999991</v>
      </c>
      <c r="P44" s="307"/>
      <c r="Q44" s="308"/>
      <c r="R44" s="308"/>
      <c r="IU44" s="10"/>
    </row>
    <row r="45" spans="1:255" s="9" customFormat="1" ht="13.5" x14ac:dyDescent="0.25">
      <c r="A45" s="8"/>
      <c r="B45" s="6">
        <v>33</v>
      </c>
      <c r="C45" s="115">
        <v>282</v>
      </c>
      <c r="D45" s="370" t="s">
        <v>50</v>
      </c>
      <c r="E45" s="116" t="s">
        <v>28</v>
      </c>
      <c r="F45" s="108">
        <v>1148.652</v>
      </c>
      <c r="G45" s="108">
        <v>226.15279316544002</v>
      </c>
      <c r="H45" s="117">
        <v>547.01727730499999</v>
      </c>
      <c r="I45" s="108">
        <v>0</v>
      </c>
      <c r="J45" s="108">
        <f t="shared" si="16"/>
        <v>226.15279316544002</v>
      </c>
      <c r="K45" s="108">
        <f t="shared" si="17"/>
        <v>19.7</v>
      </c>
      <c r="L45" s="108">
        <v>24.711446129394801</v>
      </c>
      <c r="M45" s="369">
        <v>48</v>
      </c>
      <c r="N45" s="108">
        <v>0</v>
      </c>
      <c r="O45" s="108">
        <f t="shared" si="18"/>
        <v>24.711446129394801</v>
      </c>
      <c r="P45" s="307"/>
      <c r="Q45" s="308"/>
      <c r="R45" s="308"/>
      <c r="IU45" s="10"/>
    </row>
    <row r="46" spans="1:255" s="9" customFormat="1" ht="13.5" x14ac:dyDescent="0.25">
      <c r="A46" s="8"/>
      <c r="B46" s="6">
        <v>35</v>
      </c>
      <c r="C46" s="115">
        <v>283</v>
      </c>
      <c r="D46" s="370" t="s">
        <v>51</v>
      </c>
      <c r="E46" s="116" t="s">
        <v>454</v>
      </c>
      <c r="F46" s="108">
        <v>476.43609643513298</v>
      </c>
      <c r="G46" s="108">
        <v>323.61424226956751</v>
      </c>
      <c r="H46" s="117">
        <v>57.432600000000008</v>
      </c>
      <c r="I46" s="108">
        <v>74.66581519846055</v>
      </c>
      <c r="J46" s="108">
        <f t="shared" si="16"/>
        <v>398.28005746802808</v>
      </c>
      <c r="K46" s="108">
        <f t="shared" si="17"/>
        <v>83.6</v>
      </c>
      <c r="L46" s="108">
        <v>89.9</v>
      </c>
      <c r="M46" s="369">
        <v>1</v>
      </c>
      <c r="N46" s="108">
        <v>10.099999999999994</v>
      </c>
      <c r="O46" s="108">
        <f t="shared" si="18"/>
        <v>100</v>
      </c>
      <c r="P46" s="307"/>
      <c r="Q46" s="308"/>
      <c r="R46" s="308"/>
      <c r="IU46" s="10"/>
    </row>
    <row r="47" spans="1:255" s="9" customFormat="1" ht="15" x14ac:dyDescent="0.25">
      <c r="A47" s="8"/>
      <c r="B47" s="6">
        <v>34</v>
      </c>
      <c r="C47" s="115">
        <v>284</v>
      </c>
      <c r="D47" s="370" t="s">
        <v>1422</v>
      </c>
      <c r="E47" s="116" t="s">
        <v>28</v>
      </c>
      <c r="F47" s="108">
        <v>2487.1170200219999</v>
      </c>
      <c r="G47" s="108">
        <v>823.20060000000001</v>
      </c>
      <c r="H47" s="117">
        <v>0</v>
      </c>
      <c r="I47" s="108">
        <v>0</v>
      </c>
      <c r="J47" s="108">
        <f>+G47+I47</f>
        <v>823.20060000000001</v>
      </c>
      <c r="K47" s="108">
        <f>ROUND(IF(J47&lt;&gt;0,(J47/F47))*100,1)</f>
        <v>33.1</v>
      </c>
      <c r="L47" s="108">
        <v>36.299999999999997</v>
      </c>
      <c r="M47" s="369">
        <v>0</v>
      </c>
      <c r="N47" s="108">
        <v>0</v>
      </c>
      <c r="O47" s="108">
        <f>+L47+N47</f>
        <v>36.299999999999997</v>
      </c>
      <c r="P47" s="307"/>
      <c r="Q47" s="308"/>
      <c r="R47" s="308"/>
      <c r="IU47" s="10"/>
    </row>
    <row r="48" spans="1:255" s="9" customFormat="1" ht="13.5" x14ac:dyDescent="0.25">
      <c r="A48" s="8"/>
      <c r="B48" s="6">
        <v>36</v>
      </c>
      <c r="C48" s="115">
        <v>288</v>
      </c>
      <c r="D48" s="370" t="s">
        <v>52</v>
      </c>
      <c r="E48" s="116" t="s">
        <v>28</v>
      </c>
      <c r="F48" s="108">
        <v>888.29088000000002</v>
      </c>
      <c r="G48" s="108">
        <v>438.83680616110678</v>
      </c>
      <c r="H48" s="117">
        <v>114.80914578240001</v>
      </c>
      <c r="I48" s="108">
        <v>14.398186905416692</v>
      </c>
      <c r="J48" s="108">
        <f t="shared" si="16"/>
        <v>453.23499306652349</v>
      </c>
      <c r="K48" s="108">
        <f t="shared" si="17"/>
        <v>51</v>
      </c>
      <c r="L48" s="108">
        <v>48.46777107935344</v>
      </c>
      <c r="M48" s="369">
        <v>13</v>
      </c>
      <c r="N48" s="108">
        <v>2.69</v>
      </c>
      <c r="O48" s="108">
        <f t="shared" si="18"/>
        <v>51.157771079353438</v>
      </c>
      <c r="P48" s="307"/>
      <c r="Q48" s="308"/>
      <c r="R48" s="308"/>
      <c r="IU48" s="10"/>
    </row>
    <row r="49" spans="1:255" s="9" customFormat="1" ht="15" x14ac:dyDescent="0.25">
      <c r="A49" s="8"/>
      <c r="B49" s="6">
        <v>37</v>
      </c>
      <c r="C49" s="115">
        <v>289</v>
      </c>
      <c r="D49" s="370" t="s">
        <v>1423</v>
      </c>
      <c r="E49" s="116" t="s">
        <v>37</v>
      </c>
      <c r="F49" s="108">
        <v>8527.2226011049406</v>
      </c>
      <c r="G49" s="108">
        <v>2126.6403180272368</v>
      </c>
      <c r="H49" s="117">
        <v>0</v>
      </c>
      <c r="I49" s="108">
        <v>0</v>
      </c>
      <c r="J49" s="108">
        <f t="shared" si="16"/>
        <v>2126.6403180272368</v>
      </c>
      <c r="K49" s="108">
        <f t="shared" si="17"/>
        <v>24.9</v>
      </c>
      <c r="L49" s="108">
        <v>25.63</v>
      </c>
      <c r="M49" s="369">
        <v>0</v>
      </c>
      <c r="N49" s="108">
        <v>0</v>
      </c>
      <c r="O49" s="108">
        <f t="shared" si="18"/>
        <v>25.63</v>
      </c>
      <c r="P49" s="307"/>
      <c r="Q49" s="308"/>
      <c r="R49" s="308"/>
      <c r="IU49" s="10"/>
    </row>
    <row r="50" spans="1:255" s="9" customFormat="1" ht="27" x14ac:dyDescent="0.25">
      <c r="A50" s="8"/>
      <c r="B50" s="6">
        <v>38</v>
      </c>
      <c r="C50" s="115">
        <v>290</v>
      </c>
      <c r="D50" s="370" t="s">
        <v>1424</v>
      </c>
      <c r="E50" s="116" t="s">
        <v>36</v>
      </c>
      <c r="F50" s="108">
        <v>45.831214800000005</v>
      </c>
      <c r="G50" s="108">
        <v>0</v>
      </c>
      <c r="H50" s="117">
        <v>0</v>
      </c>
      <c r="I50" s="108">
        <v>0</v>
      </c>
      <c r="J50" s="108">
        <f t="shared" si="16"/>
        <v>0</v>
      </c>
      <c r="K50" s="108">
        <f t="shared" si="17"/>
        <v>0</v>
      </c>
      <c r="L50" s="108">
        <v>0</v>
      </c>
      <c r="M50" s="369">
        <v>0</v>
      </c>
      <c r="N50" s="108">
        <v>0</v>
      </c>
      <c r="O50" s="108">
        <f t="shared" si="18"/>
        <v>0</v>
      </c>
      <c r="P50" s="307"/>
      <c r="Q50" s="308"/>
      <c r="R50" s="308"/>
      <c r="IU50" s="10"/>
    </row>
    <row r="51" spans="1:255" s="5" customFormat="1" ht="13.5" x14ac:dyDescent="0.25">
      <c r="A51" s="7"/>
      <c r="B51" s="6">
        <v>39</v>
      </c>
      <c r="C51" s="114"/>
      <c r="D51" s="112" t="s">
        <v>53</v>
      </c>
      <c r="E51" s="116"/>
      <c r="F51" s="107">
        <f>SUM(F52:F60)</f>
        <v>47609.901388594153</v>
      </c>
      <c r="G51" s="107">
        <f>SUM(G52:G60)</f>
        <v>27915.943971815104</v>
      </c>
      <c r="H51" s="107">
        <f>SUM(H52:H60)</f>
        <v>9222.1963259543991</v>
      </c>
      <c r="I51" s="107">
        <f>SUM(I52:I60)</f>
        <v>427.05376066047097</v>
      </c>
      <c r="J51" s="107">
        <f>SUM(J52:J60)</f>
        <v>28342.997732475571</v>
      </c>
      <c r="K51" s="107">
        <f>IF(J51&lt;&gt;0,(J51/F51))*100</f>
        <v>59.531729547471123</v>
      </c>
      <c r="L51" s="107"/>
      <c r="M51" s="108"/>
      <c r="N51" s="107"/>
      <c r="O51" s="108"/>
      <c r="P51" s="307"/>
      <c r="Q51" s="308"/>
      <c r="R51" s="308"/>
    </row>
    <row r="52" spans="1:255" s="9" customFormat="1" ht="13.5" x14ac:dyDescent="0.25">
      <c r="A52" s="8"/>
      <c r="B52" s="6">
        <v>40</v>
      </c>
      <c r="C52" s="115">
        <v>296</v>
      </c>
      <c r="D52" s="370" t="s">
        <v>54</v>
      </c>
      <c r="E52" s="116" t="s">
        <v>28</v>
      </c>
      <c r="F52" s="108">
        <v>14133.665110800001</v>
      </c>
      <c r="G52" s="108">
        <v>9117.8177061000006</v>
      </c>
      <c r="H52" s="117">
        <v>545.60970000000009</v>
      </c>
      <c r="I52" s="108">
        <v>4.3477067760524557</v>
      </c>
      <c r="J52" s="108">
        <f t="shared" ref="J52:J60" si="19">+G52+I52</f>
        <v>9122.1654128760529</v>
      </c>
      <c r="K52" s="108">
        <f t="shared" ref="K52:K60" si="20">ROUND(IF(J52&lt;&gt;0,(J52/F52))*100,1)</f>
        <v>64.5</v>
      </c>
      <c r="L52" s="108">
        <v>99.899999999999991</v>
      </c>
      <c r="M52" s="369">
        <v>0.5</v>
      </c>
      <c r="N52" s="108">
        <v>0</v>
      </c>
      <c r="O52" s="108">
        <f t="shared" ref="O52:O60" si="21">+L52+N52</f>
        <v>99.899999999999991</v>
      </c>
      <c r="P52" s="307"/>
      <c r="Q52" s="308"/>
      <c r="R52" s="308"/>
      <c r="IU52" s="10"/>
    </row>
    <row r="53" spans="1:255" s="9" customFormat="1" ht="15" x14ac:dyDescent="0.25">
      <c r="A53" s="8"/>
      <c r="B53" s="6">
        <v>41</v>
      </c>
      <c r="C53" s="115">
        <v>297</v>
      </c>
      <c r="D53" s="370" t="s">
        <v>1425</v>
      </c>
      <c r="E53" s="116" t="s">
        <v>28</v>
      </c>
      <c r="F53" s="108">
        <v>2754.2625578152119</v>
      </c>
      <c r="G53" s="108">
        <v>1812.7165596376051</v>
      </c>
      <c r="H53" s="117">
        <v>0</v>
      </c>
      <c r="I53" s="108">
        <v>0</v>
      </c>
      <c r="J53" s="108">
        <f t="shared" si="19"/>
        <v>1812.7165596376051</v>
      </c>
      <c r="K53" s="108">
        <f t="shared" si="20"/>
        <v>65.8</v>
      </c>
      <c r="L53" s="108">
        <v>99.929999999999978</v>
      </c>
      <c r="M53" s="369">
        <v>0</v>
      </c>
      <c r="N53" s="108">
        <v>0</v>
      </c>
      <c r="O53" s="108">
        <f t="shared" si="21"/>
        <v>99.929999999999978</v>
      </c>
      <c r="P53" s="307"/>
      <c r="Q53" s="308"/>
      <c r="R53" s="308"/>
      <c r="IU53" s="10"/>
    </row>
    <row r="54" spans="1:255" s="9" customFormat="1" ht="13.5" x14ac:dyDescent="0.25">
      <c r="A54" s="8"/>
      <c r="B54" s="6">
        <v>42</v>
      </c>
      <c r="C54" s="115">
        <v>298</v>
      </c>
      <c r="D54" s="370" t="s">
        <v>55</v>
      </c>
      <c r="E54" s="116" t="s">
        <v>37</v>
      </c>
      <c r="F54" s="108">
        <v>13377.096090342</v>
      </c>
      <c r="G54" s="108">
        <v>7679.7242459881518</v>
      </c>
      <c r="H54" s="117">
        <v>4101.7046564808006</v>
      </c>
      <c r="I54" s="108">
        <v>185.23773445391612</v>
      </c>
      <c r="J54" s="108">
        <f t="shared" si="19"/>
        <v>7864.9619804420681</v>
      </c>
      <c r="K54" s="108">
        <f t="shared" si="20"/>
        <v>58.8</v>
      </c>
      <c r="L54" s="108">
        <v>94.25</v>
      </c>
      <c r="M54" s="369">
        <v>1</v>
      </c>
      <c r="N54" s="108">
        <v>2.34</v>
      </c>
      <c r="O54" s="108">
        <f t="shared" si="21"/>
        <v>96.59</v>
      </c>
      <c r="P54" s="307"/>
      <c r="Q54" s="308"/>
      <c r="R54" s="308"/>
      <c r="IU54" s="10"/>
    </row>
    <row r="55" spans="1:255" s="9" customFormat="1" ht="13.5" x14ac:dyDescent="0.25">
      <c r="A55" s="8"/>
      <c r="B55" s="6">
        <v>43</v>
      </c>
      <c r="C55" s="115">
        <v>300</v>
      </c>
      <c r="D55" s="370" t="s">
        <v>56</v>
      </c>
      <c r="E55" s="116" t="s">
        <v>37</v>
      </c>
      <c r="F55" s="108">
        <v>1221.5778096179999</v>
      </c>
      <c r="G55" s="108">
        <v>314.7826274608172</v>
      </c>
      <c r="H55" s="117">
        <v>354.70957658100002</v>
      </c>
      <c r="I55" s="108">
        <v>153.54967888346852</v>
      </c>
      <c r="J55" s="108">
        <f t="shared" si="19"/>
        <v>468.33230634428571</v>
      </c>
      <c r="K55" s="108">
        <f t="shared" si="20"/>
        <v>38.299999999999997</v>
      </c>
      <c r="L55" s="108">
        <v>57.76</v>
      </c>
      <c r="M55" s="369">
        <v>7</v>
      </c>
      <c r="N55" s="108">
        <v>42</v>
      </c>
      <c r="O55" s="108">
        <f t="shared" si="21"/>
        <v>99.759999999999991</v>
      </c>
      <c r="P55" s="307"/>
      <c r="Q55" s="308"/>
      <c r="R55" s="308"/>
      <c r="IU55" s="10"/>
    </row>
    <row r="56" spans="1:255" s="9" customFormat="1" ht="13.5" x14ac:dyDescent="0.25">
      <c r="A56" s="8"/>
      <c r="B56" s="6">
        <v>44</v>
      </c>
      <c r="C56" s="115">
        <v>304</v>
      </c>
      <c r="D56" s="370" t="s">
        <v>57</v>
      </c>
      <c r="E56" s="116" t="s">
        <v>37</v>
      </c>
      <c r="F56" s="108">
        <v>4770.7346400000006</v>
      </c>
      <c r="G56" s="108">
        <v>1079.4764887435672</v>
      </c>
      <c r="H56" s="117">
        <v>2498.9181366605999</v>
      </c>
      <c r="I56" s="108">
        <v>0</v>
      </c>
      <c r="J56" s="108">
        <f t="shared" si="19"/>
        <v>1079.4764887435672</v>
      </c>
      <c r="K56" s="108">
        <f t="shared" si="20"/>
        <v>22.6</v>
      </c>
      <c r="L56" s="108">
        <v>44.019999999999996</v>
      </c>
      <c r="M56" s="369">
        <v>56.2</v>
      </c>
      <c r="N56" s="108">
        <v>0</v>
      </c>
      <c r="O56" s="108">
        <f t="shared" si="21"/>
        <v>44.019999999999996</v>
      </c>
      <c r="P56" s="307"/>
      <c r="Q56" s="308"/>
      <c r="R56" s="308"/>
      <c r="IU56" s="10"/>
    </row>
    <row r="57" spans="1:255" s="9" customFormat="1" ht="13.5" x14ac:dyDescent="0.25">
      <c r="A57" s="8"/>
      <c r="B57" s="6">
        <v>45</v>
      </c>
      <c r="C57" s="115">
        <v>309</v>
      </c>
      <c r="D57" s="370" t="s">
        <v>58</v>
      </c>
      <c r="E57" s="116" t="s">
        <v>454</v>
      </c>
      <c r="F57" s="108">
        <v>1838.4175260000002</v>
      </c>
      <c r="G57" s="108">
        <v>892.65039722400002</v>
      </c>
      <c r="H57" s="117">
        <v>559.25260354379998</v>
      </c>
      <c r="I57" s="108">
        <v>36.247092910485208</v>
      </c>
      <c r="J57" s="108">
        <f t="shared" si="19"/>
        <v>928.89749013448522</v>
      </c>
      <c r="K57" s="108">
        <f t="shared" si="20"/>
        <v>50.5</v>
      </c>
      <c r="L57" s="108">
        <v>48.639109375000004</v>
      </c>
      <c r="M57" s="369">
        <v>30</v>
      </c>
      <c r="N57" s="108">
        <v>51.360890624999996</v>
      </c>
      <c r="O57" s="108">
        <f t="shared" si="21"/>
        <v>100</v>
      </c>
      <c r="P57" s="307"/>
      <c r="Q57" s="308"/>
      <c r="R57" s="308"/>
      <c r="IU57" s="10"/>
    </row>
    <row r="58" spans="1:255" s="9" customFormat="1" ht="13.5" x14ac:dyDescent="0.25">
      <c r="A58" s="8"/>
      <c r="B58" s="6">
        <v>46</v>
      </c>
      <c r="C58" s="115">
        <v>310</v>
      </c>
      <c r="D58" s="370" t="s">
        <v>59</v>
      </c>
      <c r="E58" s="116" t="s">
        <v>28</v>
      </c>
      <c r="F58" s="108">
        <v>2240.3308608000002</v>
      </c>
      <c r="G58" s="108">
        <v>362.45247186096185</v>
      </c>
      <c r="H58" s="117">
        <v>452.68448067960003</v>
      </c>
      <c r="I58" s="108">
        <v>31.255381636548677</v>
      </c>
      <c r="J58" s="108">
        <f t="shared" si="19"/>
        <v>393.70785349751054</v>
      </c>
      <c r="K58" s="108">
        <f t="shared" si="20"/>
        <v>17.600000000000001</v>
      </c>
      <c r="L58" s="108">
        <v>15.533397447788506</v>
      </c>
      <c r="M58" s="369">
        <v>20</v>
      </c>
      <c r="N58" s="108">
        <v>2.5499999999999998</v>
      </c>
      <c r="O58" s="108">
        <f t="shared" si="21"/>
        <v>18.083397447788506</v>
      </c>
      <c r="P58" s="307"/>
      <c r="Q58" s="308"/>
      <c r="R58" s="308"/>
      <c r="IU58" s="10"/>
    </row>
    <row r="59" spans="1:255" s="9" customFormat="1" ht="13.5" x14ac:dyDescent="0.25">
      <c r="A59" s="8"/>
      <c r="B59" s="6">
        <v>47</v>
      </c>
      <c r="C59" s="115">
        <v>311</v>
      </c>
      <c r="D59" s="370" t="s">
        <v>60</v>
      </c>
      <c r="E59" s="116" t="s">
        <v>28</v>
      </c>
      <c r="F59" s="108">
        <v>6766.62950261894</v>
      </c>
      <c r="G59" s="108">
        <v>6172.7601270000005</v>
      </c>
      <c r="H59" s="117">
        <v>582.1810184136001</v>
      </c>
      <c r="I59" s="108">
        <v>0.55724659999993009</v>
      </c>
      <c r="J59" s="108">
        <f t="shared" si="19"/>
        <v>6173.3173736000008</v>
      </c>
      <c r="K59" s="108">
        <f t="shared" si="20"/>
        <v>91.2</v>
      </c>
      <c r="L59" s="108">
        <v>99.816399999999987</v>
      </c>
      <c r="M59" s="369">
        <v>8.6</v>
      </c>
      <c r="N59" s="108">
        <v>0</v>
      </c>
      <c r="O59" s="108">
        <f t="shared" si="21"/>
        <v>99.816399999999987</v>
      </c>
      <c r="P59" s="307"/>
      <c r="Q59" s="308"/>
      <c r="R59" s="308"/>
      <c r="IU59" s="10"/>
    </row>
    <row r="60" spans="1:255" s="9" customFormat="1" ht="13.5" x14ac:dyDescent="0.25">
      <c r="A60" s="8"/>
      <c r="B60" s="6">
        <v>48</v>
      </c>
      <c r="C60" s="115">
        <v>312</v>
      </c>
      <c r="D60" s="370" t="s">
        <v>61</v>
      </c>
      <c r="E60" s="116" t="s">
        <v>28</v>
      </c>
      <c r="F60" s="108">
        <v>507.18729059999998</v>
      </c>
      <c r="G60" s="108">
        <v>483.56334780000003</v>
      </c>
      <c r="H60" s="117">
        <v>127.13615359500001</v>
      </c>
      <c r="I60" s="108">
        <v>15.85891940000003</v>
      </c>
      <c r="J60" s="108">
        <f t="shared" si="19"/>
        <v>499.42226720000008</v>
      </c>
      <c r="K60" s="108">
        <f t="shared" si="20"/>
        <v>98.5</v>
      </c>
      <c r="L60" s="108">
        <v>98.49</v>
      </c>
      <c r="M60" s="369">
        <v>8.4499999999999993</v>
      </c>
      <c r="N60" s="108">
        <v>0.01</v>
      </c>
      <c r="O60" s="108">
        <f t="shared" si="21"/>
        <v>98.5</v>
      </c>
      <c r="P60" s="307"/>
      <c r="Q60" s="308"/>
      <c r="R60" s="308"/>
      <c r="IU60" s="10"/>
    </row>
    <row r="61" spans="1:255" s="5" customFormat="1" ht="13.5" x14ac:dyDescent="0.25">
      <c r="A61" s="7"/>
      <c r="B61" s="6">
        <v>49</v>
      </c>
      <c r="C61" s="114"/>
      <c r="D61" s="112" t="s">
        <v>62</v>
      </c>
      <c r="E61" s="116"/>
      <c r="F61" s="107">
        <f>SUM(F62:F64)</f>
        <v>25790.491914000006</v>
      </c>
      <c r="G61" s="107">
        <f>SUM(G62:G64)</f>
        <v>16578.644362306008</v>
      </c>
      <c r="H61" s="107">
        <f>SUM(H62:H64)</f>
        <v>2221.4862100974001</v>
      </c>
      <c r="I61" s="107">
        <f>SUM(I62:I64)</f>
        <v>20.942014634399062</v>
      </c>
      <c r="J61" s="107">
        <f>SUM(J62:J64)</f>
        <v>16599.58637694041</v>
      </c>
      <c r="K61" s="107">
        <f>IF(J61&lt;&gt;0,(J61/F61))*100</f>
        <v>64.363201881890276</v>
      </c>
      <c r="L61" s="107"/>
      <c r="M61" s="108"/>
      <c r="N61" s="107"/>
      <c r="O61" s="108"/>
      <c r="P61" s="307"/>
      <c r="Q61" s="308"/>
      <c r="R61" s="308"/>
    </row>
    <row r="62" spans="1:255" s="9" customFormat="1" ht="13.5" x14ac:dyDescent="0.25">
      <c r="A62" s="8"/>
      <c r="B62" s="6">
        <v>50</v>
      </c>
      <c r="C62" s="115">
        <v>313</v>
      </c>
      <c r="D62" s="370" t="s">
        <v>63</v>
      </c>
      <c r="E62" s="116" t="s">
        <v>37</v>
      </c>
      <c r="F62" s="108">
        <v>13884.675645600002</v>
      </c>
      <c r="G62" s="108">
        <v>7579.1887800000004</v>
      </c>
      <c r="H62" s="117">
        <v>2220.7272000000003</v>
      </c>
      <c r="I62" s="108">
        <v>11.045154086744059</v>
      </c>
      <c r="J62" s="108">
        <f t="shared" ref="J62:J64" si="22">+G62+I62</f>
        <v>7590.2339340867447</v>
      </c>
      <c r="K62" s="108">
        <f t="shared" ref="K62:K64" si="23">ROUND(IF(J62&lt;&gt;0,(J62/F62))*100,1)</f>
        <v>54.7</v>
      </c>
      <c r="L62" s="108">
        <v>99.699999999999989</v>
      </c>
      <c r="M62" s="369">
        <v>1</v>
      </c>
      <c r="N62" s="108">
        <v>7.0000000000000007E-2</v>
      </c>
      <c r="O62" s="108">
        <f t="shared" ref="O62:O64" si="24">+L62+N62</f>
        <v>99.769999999999982</v>
      </c>
      <c r="P62" s="307"/>
      <c r="Q62" s="308"/>
      <c r="R62" s="308"/>
      <c r="IU62" s="10"/>
    </row>
    <row r="63" spans="1:255" s="5" customFormat="1" ht="13.5" x14ac:dyDescent="0.25">
      <c r="A63" s="8"/>
      <c r="B63" s="6">
        <v>51</v>
      </c>
      <c r="C63" s="115">
        <v>321</v>
      </c>
      <c r="D63" s="370" t="s">
        <v>453</v>
      </c>
      <c r="E63" s="116" t="s">
        <v>28</v>
      </c>
      <c r="F63" s="108">
        <v>1124.4154428000002</v>
      </c>
      <c r="G63" s="108">
        <v>524.93396400000006</v>
      </c>
      <c r="H63" s="117">
        <v>0.75901009740000014</v>
      </c>
      <c r="I63" s="108">
        <v>9.8968605476550024</v>
      </c>
      <c r="J63" s="108">
        <f t="shared" si="22"/>
        <v>534.83082454765508</v>
      </c>
      <c r="K63" s="108">
        <f t="shared" si="23"/>
        <v>47.6</v>
      </c>
      <c r="L63" s="108">
        <v>46.577838756388438</v>
      </c>
      <c r="M63" s="369">
        <v>0.63</v>
      </c>
      <c r="N63" s="108">
        <v>0.91642436115841208</v>
      </c>
      <c r="O63" s="108">
        <f t="shared" si="24"/>
        <v>47.494263117546851</v>
      </c>
      <c r="P63" s="307"/>
      <c r="Q63" s="308"/>
      <c r="R63" s="308"/>
      <c r="IU63" s="10"/>
    </row>
    <row r="64" spans="1:255" s="9" customFormat="1" ht="15" x14ac:dyDescent="0.25">
      <c r="A64" s="8"/>
      <c r="B64" s="6">
        <v>52</v>
      </c>
      <c r="C64" s="115">
        <v>322</v>
      </c>
      <c r="D64" s="370" t="s">
        <v>1426</v>
      </c>
      <c r="E64" s="116" t="s">
        <v>28</v>
      </c>
      <c r="F64" s="108">
        <v>10781.400825600002</v>
      </c>
      <c r="G64" s="108">
        <v>8474.5216183060074</v>
      </c>
      <c r="H64" s="117">
        <v>0</v>
      </c>
      <c r="I64" s="108">
        <v>0</v>
      </c>
      <c r="J64" s="108">
        <f t="shared" si="22"/>
        <v>8474.5216183060074</v>
      </c>
      <c r="K64" s="108">
        <f t="shared" si="23"/>
        <v>78.599999999999994</v>
      </c>
      <c r="L64" s="108">
        <v>97.314754526012763</v>
      </c>
      <c r="M64" s="369">
        <v>0</v>
      </c>
      <c r="N64" s="108">
        <v>0</v>
      </c>
      <c r="O64" s="108">
        <f t="shared" si="24"/>
        <v>97.314754526012763</v>
      </c>
      <c r="P64" s="307"/>
      <c r="Q64" s="308"/>
      <c r="R64" s="308"/>
      <c r="IU64" s="10"/>
    </row>
    <row r="65" spans="1:255" s="5" customFormat="1" ht="13.5" x14ac:dyDescent="0.25">
      <c r="A65" s="7"/>
      <c r="B65" s="6">
        <v>53</v>
      </c>
      <c r="C65" s="114"/>
      <c r="D65" s="112" t="s">
        <v>64</v>
      </c>
      <c r="E65" s="116"/>
      <c r="F65" s="107">
        <f>SUM(F66:F78)</f>
        <v>82701.131465241895</v>
      </c>
      <c r="G65" s="107">
        <f>SUM(G66:G78)</f>
        <v>3603.1438209537023</v>
      </c>
      <c r="H65" s="107">
        <f>SUM(H66:H78)</f>
        <v>12715.731463646998</v>
      </c>
      <c r="I65" s="107">
        <f>SUM(I66:I78)</f>
        <v>91.826034826962285</v>
      </c>
      <c r="J65" s="107">
        <f>SUM(J66:J78)</f>
        <v>3694.9698557806651</v>
      </c>
      <c r="K65" s="107">
        <f>IF(J65&lt;&gt;0,(J65/F65))*100</f>
        <v>4.4678588917899003</v>
      </c>
      <c r="L65" s="107"/>
      <c r="M65" s="108"/>
      <c r="N65" s="107"/>
      <c r="O65" s="108"/>
      <c r="P65" s="307"/>
      <c r="Q65" s="308"/>
      <c r="R65" s="308"/>
    </row>
    <row r="66" spans="1:255" s="9" customFormat="1" ht="27" x14ac:dyDescent="0.25">
      <c r="A66" s="8"/>
      <c r="B66" s="6">
        <v>54</v>
      </c>
      <c r="C66" s="115">
        <v>323</v>
      </c>
      <c r="D66" s="370" t="s">
        <v>65</v>
      </c>
      <c r="E66" s="116" t="s">
        <v>36</v>
      </c>
      <c r="F66" s="108">
        <v>16538.980687200001</v>
      </c>
      <c r="G66" s="108">
        <v>0</v>
      </c>
      <c r="H66" s="117">
        <v>4385.7873738450007</v>
      </c>
      <c r="I66" s="108">
        <v>0</v>
      </c>
      <c r="J66" s="108">
        <f t="shared" ref="J66:J78" si="25">+G66+I66</f>
        <v>0</v>
      </c>
      <c r="K66" s="108">
        <f t="shared" ref="K66:K78" si="26">ROUND(IF(J66&lt;&gt;0,(J66/F66))*100,1)</f>
        <v>0</v>
      </c>
      <c r="L66" s="108">
        <v>0</v>
      </c>
      <c r="M66" s="369">
        <v>40</v>
      </c>
      <c r="N66" s="108">
        <v>0</v>
      </c>
      <c r="O66" s="108">
        <f t="shared" ref="O66:O78" si="27">+L66+N66</f>
        <v>0</v>
      </c>
      <c r="P66" s="307"/>
      <c r="Q66" s="308"/>
      <c r="R66" s="308"/>
      <c r="IU66" s="10"/>
    </row>
    <row r="67" spans="1:255" s="9" customFormat="1" ht="27" x14ac:dyDescent="0.25">
      <c r="A67" s="8"/>
      <c r="B67" s="6">
        <v>55</v>
      </c>
      <c r="C67" s="115">
        <v>324</v>
      </c>
      <c r="D67" s="370" t="s">
        <v>1427</v>
      </c>
      <c r="E67" s="116" t="s">
        <v>36</v>
      </c>
      <c r="F67" s="108">
        <v>475.12075560000005</v>
      </c>
      <c r="G67" s="108">
        <v>0</v>
      </c>
      <c r="H67" s="117">
        <v>0</v>
      </c>
      <c r="I67" s="108">
        <v>0</v>
      </c>
      <c r="J67" s="108">
        <f t="shared" si="25"/>
        <v>0</v>
      </c>
      <c r="K67" s="108">
        <f t="shared" si="26"/>
        <v>0</v>
      </c>
      <c r="L67" s="108">
        <v>0</v>
      </c>
      <c r="M67" s="369">
        <v>0</v>
      </c>
      <c r="N67" s="108">
        <v>0</v>
      </c>
      <c r="O67" s="108">
        <f t="shared" si="27"/>
        <v>0</v>
      </c>
      <c r="P67" s="307"/>
      <c r="Q67" s="308"/>
      <c r="R67" s="308"/>
      <c r="IU67" s="10"/>
    </row>
    <row r="68" spans="1:255" s="9" customFormat="1" ht="27" x14ac:dyDescent="0.25">
      <c r="A68" s="8"/>
      <c r="B68" s="6">
        <v>56</v>
      </c>
      <c r="C68" s="115">
        <v>325</v>
      </c>
      <c r="D68" s="370" t="s">
        <v>66</v>
      </c>
      <c r="E68" s="116" t="s">
        <v>36</v>
      </c>
      <c r="F68" s="108">
        <v>19259.677814400002</v>
      </c>
      <c r="G68" s="108">
        <v>0</v>
      </c>
      <c r="H68" s="117">
        <v>5750.2307095272008</v>
      </c>
      <c r="I68" s="108">
        <v>0</v>
      </c>
      <c r="J68" s="108">
        <f t="shared" si="25"/>
        <v>0</v>
      </c>
      <c r="K68" s="108">
        <f t="shared" si="26"/>
        <v>0</v>
      </c>
      <c r="L68" s="108">
        <v>0</v>
      </c>
      <c r="M68" s="369">
        <v>73.2</v>
      </c>
      <c r="N68" s="108">
        <v>0</v>
      </c>
      <c r="O68" s="108">
        <f t="shared" si="27"/>
        <v>0</v>
      </c>
      <c r="P68" s="307"/>
      <c r="Q68" s="308"/>
      <c r="R68" s="308"/>
      <c r="IU68" s="10"/>
    </row>
    <row r="69" spans="1:255" s="9" customFormat="1" ht="27" x14ac:dyDescent="0.25">
      <c r="A69" s="8"/>
      <c r="B69" s="6">
        <v>57</v>
      </c>
      <c r="C69" s="115">
        <v>326</v>
      </c>
      <c r="D69" s="370" t="s">
        <v>67</v>
      </c>
      <c r="E69" s="116" t="s">
        <v>36</v>
      </c>
      <c r="F69" s="108">
        <v>3055.2228780000005</v>
      </c>
      <c r="G69" s="108">
        <v>0</v>
      </c>
      <c r="H69" s="117">
        <v>810.2399191674001</v>
      </c>
      <c r="I69" s="108">
        <v>0</v>
      </c>
      <c r="J69" s="108">
        <f t="shared" si="25"/>
        <v>0</v>
      </c>
      <c r="K69" s="108">
        <f t="shared" si="26"/>
        <v>0</v>
      </c>
      <c r="L69" s="108">
        <v>0</v>
      </c>
      <c r="M69" s="369">
        <v>26.52</v>
      </c>
      <c r="N69" s="108">
        <v>0</v>
      </c>
      <c r="O69" s="108">
        <f t="shared" si="27"/>
        <v>0</v>
      </c>
      <c r="P69" s="307"/>
      <c r="Q69" s="308"/>
      <c r="R69" s="308"/>
      <c r="IU69" s="10"/>
    </row>
    <row r="70" spans="1:255" s="9" customFormat="1" ht="13.5" x14ac:dyDescent="0.25">
      <c r="A70" s="8"/>
      <c r="B70" s="6">
        <v>58</v>
      </c>
      <c r="C70" s="115">
        <v>327</v>
      </c>
      <c r="D70" s="370" t="s">
        <v>68</v>
      </c>
      <c r="E70" s="116" t="s">
        <v>37</v>
      </c>
      <c r="F70" s="108">
        <v>1207.1949636000002</v>
      </c>
      <c r="G70" s="108">
        <v>828.94385999999997</v>
      </c>
      <c r="H70" s="117">
        <v>38.288400000000003</v>
      </c>
      <c r="I70" s="108">
        <v>7.6513999999999731</v>
      </c>
      <c r="J70" s="108">
        <f t="shared" si="25"/>
        <v>836.59525999999994</v>
      </c>
      <c r="K70" s="108">
        <f t="shared" si="26"/>
        <v>69.3</v>
      </c>
      <c r="L70" s="108">
        <v>97.800000000000011</v>
      </c>
      <c r="M70" s="369">
        <v>1</v>
      </c>
      <c r="N70" s="108">
        <v>1.1000000000000001</v>
      </c>
      <c r="O70" s="108">
        <f t="shared" si="27"/>
        <v>98.9</v>
      </c>
      <c r="P70" s="307"/>
      <c r="Q70" s="308"/>
      <c r="R70" s="308"/>
      <c r="IU70" s="10"/>
    </row>
    <row r="71" spans="1:255" s="9" customFormat="1" ht="27" x14ac:dyDescent="0.25">
      <c r="A71" s="8"/>
      <c r="B71" s="6">
        <v>59</v>
      </c>
      <c r="C71" s="115">
        <v>329</v>
      </c>
      <c r="D71" s="370" t="s">
        <v>1428</v>
      </c>
      <c r="E71" s="116" t="s">
        <v>36</v>
      </c>
      <c r="F71" s="108">
        <v>1246.5487002320885</v>
      </c>
      <c r="G71" s="108">
        <v>0</v>
      </c>
      <c r="H71" s="117">
        <v>0</v>
      </c>
      <c r="I71" s="108">
        <v>0</v>
      </c>
      <c r="J71" s="108">
        <f t="shared" si="25"/>
        <v>0</v>
      </c>
      <c r="K71" s="108">
        <f t="shared" si="26"/>
        <v>0</v>
      </c>
      <c r="L71" s="108">
        <v>0</v>
      </c>
      <c r="M71" s="369">
        <v>0</v>
      </c>
      <c r="N71" s="108">
        <v>0</v>
      </c>
      <c r="O71" s="108">
        <f t="shared" si="27"/>
        <v>0</v>
      </c>
      <c r="P71" s="307"/>
      <c r="Q71" s="308"/>
      <c r="R71" s="308"/>
      <c r="IU71" s="10"/>
    </row>
    <row r="72" spans="1:255" s="9" customFormat="1" ht="27" x14ac:dyDescent="0.25">
      <c r="A72" s="8"/>
      <c r="B72" s="6">
        <v>60</v>
      </c>
      <c r="C72" s="115">
        <v>330</v>
      </c>
      <c r="D72" s="370" t="s">
        <v>69</v>
      </c>
      <c r="E72" s="116" t="s">
        <v>36</v>
      </c>
      <c r="F72" s="108">
        <v>11223.166143409811</v>
      </c>
      <c r="G72" s="108">
        <v>0</v>
      </c>
      <c r="H72" s="117">
        <v>1223.3315906358002</v>
      </c>
      <c r="I72" s="108">
        <v>0</v>
      </c>
      <c r="J72" s="108">
        <f t="shared" si="25"/>
        <v>0</v>
      </c>
      <c r="K72" s="108">
        <f t="shared" si="26"/>
        <v>0</v>
      </c>
      <c r="L72" s="108">
        <v>0</v>
      </c>
      <c r="M72" s="369">
        <v>7.14</v>
      </c>
      <c r="N72" s="108">
        <v>0</v>
      </c>
      <c r="O72" s="108">
        <f t="shared" si="27"/>
        <v>0</v>
      </c>
      <c r="P72" s="307"/>
      <c r="Q72" s="308"/>
      <c r="R72" s="308"/>
      <c r="IU72" s="10"/>
    </row>
    <row r="73" spans="1:255" s="9" customFormat="1" ht="27" x14ac:dyDescent="0.25">
      <c r="A73" s="8"/>
      <c r="B73" s="6">
        <v>62</v>
      </c>
      <c r="C73" s="115">
        <v>331</v>
      </c>
      <c r="D73" s="370" t="s">
        <v>1429</v>
      </c>
      <c r="E73" s="116" t="s">
        <v>36</v>
      </c>
      <c r="F73" s="108">
        <v>515.36186400000008</v>
      </c>
      <c r="G73" s="108">
        <v>0</v>
      </c>
      <c r="H73" s="117">
        <v>0</v>
      </c>
      <c r="I73" s="108">
        <v>0</v>
      </c>
      <c r="J73" s="108">
        <f>+G73+I73</f>
        <v>0</v>
      </c>
      <c r="K73" s="108">
        <f>ROUND(IF(J73&lt;&gt;0,(J73/F73))*100,1)</f>
        <v>0</v>
      </c>
      <c r="L73" s="108">
        <v>0</v>
      </c>
      <c r="M73" s="369">
        <v>0</v>
      </c>
      <c r="N73" s="108">
        <v>0</v>
      </c>
      <c r="O73" s="108">
        <f>+L73+N73</f>
        <v>0</v>
      </c>
      <c r="P73" s="307"/>
      <c r="Q73" s="308"/>
      <c r="R73" s="308"/>
      <c r="IU73" s="10"/>
    </row>
    <row r="74" spans="1:255" s="9" customFormat="1" ht="27" x14ac:dyDescent="0.25">
      <c r="A74" s="8"/>
      <c r="B74" s="6">
        <v>61</v>
      </c>
      <c r="C74" s="115">
        <v>332</v>
      </c>
      <c r="D74" s="370" t="s">
        <v>1430</v>
      </c>
      <c r="E74" s="116" t="s">
        <v>36</v>
      </c>
      <c r="F74" s="108">
        <v>20648.359794</v>
      </c>
      <c r="G74" s="108">
        <v>0</v>
      </c>
      <c r="H74" s="117">
        <v>0</v>
      </c>
      <c r="I74" s="108">
        <v>0</v>
      </c>
      <c r="J74" s="108">
        <f t="shared" si="25"/>
        <v>0</v>
      </c>
      <c r="K74" s="108">
        <f t="shared" si="26"/>
        <v>0</v>
      </c>
      <c r="L74" s="108">
        <v>0</v>
      </c>
      <c r="M74" s="369">
        <v>0</v>
      </c>
      <c r="N74" s="108">
        <v>0</v>
      </c>
      <c r="O74" s="108">
        <f t="shared" si="27"/>
        <v>0</v>
      </c>
      <c r="P74" s="307"/>
      <c r="Q74" s="308"/>
      <c r="R74" s="308"/>
      <c r="IU74" s="10"/>
    </row>
    <row r="75" spans="1:255" s="9" customFormat="1" ht="27" x14ac:dyDescent="0.25">
      <c r="A75" s="8"/>
      <c r="B75" s="6">
        <v>63</v>
      </c>
      <c r="C75" s="115">
        <v>334</v>
      </c>
      <c r="D75" s="370" t="s">
        <v>70</v>
      </c>
      <c r="E75" s="116" t="s">
        <v>36</v>
      </c>
      <c r="F75" s="108">
        <v>97.903438800000004</v>
      </c>
      <c r="G75" s="108">
        <v>0</v>
      </c>
      <c r="H75" s="117">
        <v>6.9718198908000009</v>
      </c>
      <c r="I75" s="108">
        <v>0</v>
      </c>
      <c r="J75" s="108">
        <f t="shared" si="25"/>
        <v>0</v>
      </c>
      <c r="K75" s="108">
        <f t="shared" si="26"/>
        <v>0</v>
      </c>
      <c r="L75" s="108">
        <v>0</v>
      </c>
      <c r="M75" s="369">
        <v>7.12</v>
      </c>
      <c r="N75" s="108">
        <v>0</v>
      </c>
      <c r="O75" s="108">
        <f t="shared" si="27"/>
        <v>0</v>
      </c>
      <c r="P75" s="307"/>
      <c r="Q75" s="308"/>
      <c r="R75" s="308"/>
      <c r="IU75" s="10"/>
    </row>
    <row r="76" spans="1:255" s="9" customFormat="1" ht="13.5" x14ac:dyDescent="0.25">
      <c r="A76" s="8"/>
      <c r="B76" s="6">
        <v>64</v>
      </c>
      <c r="C76" s="115">
        <v>336</v>
      </c>
      <c r="D76" s="370" t="s">
        <v>71</v>
      </c>
      <c r="E76" s="116" t="s">
        <v>28</v>
      </c>
      <c r="F76" s="108">
        <v>2461.7909664000003</v>
      </c>
      <c r="G76" s="108">
        <v>1123.3441709523145</v>
      </c>
      <c r="H76" s="117">
        <v>102.92528791140001</v>
      </c>
      <c r="I76" s="108">
        <v>30.439077236562394</v>
      </c>
      <c r="J76" s="108">
        <f t="shared" si="25"/>
        <v>1153.7832481888768</v>
      </c>
      <c r="K76" s="108">
        <f t="shared" si="26"/>
        <v>46.9</v>
      </c>
      <c r="L76" s="108">
        <v>95.3</v>
      </c>
      <c r="M76" s="369">
        <v>0.6</v>
      </c>
      <c r="N76" s="108">
        <v>4.4999999999999964</v>
      </c>
      <c r="O76" s="108">
        <f t="shared" si="27"/>
        <v>99.8</v>
      </c>
      <c r="P76" s="307"/>
      <c r="Q76" s="308"/>
      <c r="R76" s="308"/>
      <c r="IU76" s="10"/>
    </row>
    <row r="77" spans="1:255" s="9" customFormat="1" ht="27" x14ac:dyDescent="0.25">
      <c r="A77" s="8"/>
      <c r="B77" s="6">
        <v>65</v>
      </c>
      <c r="C77" s="115">
        <v>337</v>
      </c>
      <c r="D77" s="370" t="s">
        <v>72</v>
      </c>
      <c r="E77" s="116" t="s">
        <v>28</v>
      </c>
      <c r="F77" s="108">
        <v>2782.5711816000003</v>
      </c>
      <c r="G77" s="108">
        <v>1278.2582340000001</v>
      </c>
      <c r="H77" s="117">
        <v>59.315144907000004</v>
      </c>
      <c r="I77" s="108">
        <v>0</v>
      </c>
      <c r="J77" s="108">
        <f t="shared" si="25"/>
        <v>1278.2582340000001</v>
      </c>
      <c r="K77" s="108">
        <f t="shared" si="26"/>
        <v>45.9</v>
      </c>
      <c r="L77" s="108">
        <v>97.6</v>
      </c>
      <c r="M77" s="369">
        <v>1.5</v>
      </c>
      <c r="N77" s="108">
        <v>1.8</v>
      </c>
      <c r="O77" s="108">
        <f t="shared" si="27"/>
        <v>99.399999999999991</v>
      </c>
      <c r="P77" s="307"/>
      <c r="Q77" s="308"/>
      <c r="R77" s="308"/>
      <c r="IU77" s="10"/>
    </row>
    <row r="78" spans="1:255" s="5" customFormat="1" ht="13.5" x14ac:dyDescent="0.25">
      <c r="A78" s="8"/>
      <c r="B78" s="6">
        <v>66</v>
      </c>
      <c r="C78" s="115">
        <v>338</v>
      </c>
      <c r="D78" s="370" t="s">
        <v>73</v>
      </c>
      <c r="E78" s="116" t="s">
        <v>28</v>
      </c>
      <c r="F78" s="108">
        <v>3189.2322780000004</v>
      </c>
      <c r="G78" s="108">
        <v>372.59755600138806</v>
      </c>
      <c r="H78" s="117">
        <v>338.6412177624</v>
      </c>
      <c r="I78" s="108">
        <v>53.735557590399921</v>
      </c>
      <c r="J78" s="108">
        <f t="shared" si="25"/>
        <v>426.33311359178799</v>
      </c>
      <c r="K78" s="108">
        <f t="shared" si="26"/>
        <v>13.4</v>
      </c>
      <c r="L78" s="108">
        <v>11.674651429150341</v>
      </c>
      <c r="M78" s="369">
        <v>11</v>
      </c>
      <c r="N78" s="108">
        <v>1.6880634207896357</v>
      </c>
      <c r="O78" s="108">
        <f t="shared" si="27"/>
        <v>13.362714849939977</v>
      </c>
      <c r="P78" s="307"/>
      <c r="Q78" s="308"/>
      <c r="R78" s="308"/>
      <c r="IU78" s="10"/>
    </row>
    <row r="79" spans="1:255" s="5" customFormat="1" ht="13.5" x14ac:dyDescent="0.25">
      <c r="A79" s="7"/>
      <c r="B79" s="6">
        <v>68</v>
      </c>
      <c r="C79" s="114"/>
      <c r="D79" s="112" t="s">
        <v>74</v>
      </c>
      <c r="E79" s="116"/>
      <c r="F79" s="107">
        <f>SUM(F80:F90)</f>
        <v>68420.719897200004</v>
      </c>
      <c r="G79" s="107">
        <f>SUM(G80:G90)</f>
        <v>1542.5413799719015</v>
      </c>
      <c r="H79" s="107">
        <f>SUM(H80:H90)</f>
        <v>11262.234899671199</v>
      </c>
      <c r="I79" s="107">
        <f>SUM(I80:I90)</f>
        <v>4.1109199080861467</v>
      </c>
      <c r="J79" s="107">
        <f>SUM(J80:J90)</f>
        <v>1546.6522998799876</v>
      </c>
      <c r="K79" s="107">
        <f>IF(J79&lt;&gt;0,(J79/F79))*100</f>
        <v>2.26050281581922</v>
      </c>
      <c r="L79" s="107"/>
      <c r="M79" s="108"/>
      <c r="N79" s="107"/>
      <c r="O79" s="108"/>
      <c r="P79" s="307"/>
      <c r="Q79" s="308"/>
      <c r="R79" s="308"/>
    </row>
    <row r="80" spans="1:255" s="9" customFormat="1" ht="27" x14ac:dyDescent="0.25">
      <c r="A80" s="8"/>
      <c r="B80" s="6">
        <v>69</v>
      </c>
      <c r="C80" s="115">
        <v>340</v>
      </c>
      <c r="D80" s="370" t="s">
        <v>75</v>
      </c>
      <c r="E80" s="116" t="s">
        <v>36</v>
      </c>
      <c r="F80" s="108">
        <v>4724.3290992000002</v>
      </c>
      <c r="G80" s="108">
        <v>0</v>
      </c>
      <c r="H80" s="117">
        <v>170.2843853418</v>
      </c>
      <c r="I80" s="108">
        <v>0</v>
      </c>
      <c r="J80" s="108">
        <f t="shared" ref="J80:J90" si="28">+G80+I80</f>
        <v>0</v>
      </c>
      <c r="K80" s="108">
        <f t="shared" ref="K80:K90" si="29">ROUND(IF(J80&lt;&gt;0,(J80/F80))*100,1)</f>
        <v>0</v>
      </c>
      <c r="L80" s="108">
        <v>0</v>
      </c>
      <c r="M80" s="369">
        <v>3.6</v>
      </c>
      <c r="N80" s="108">
        <v>0</v>
      </c>
      <c r="O80" s="108">
        <f t="shared" ref="O80:O90" si="30">+L80+N80</f>
        <v>0</v>
      </c>
      <c r="P80" s="307"/>
      <c r="Q80" s="308"/>
      <c r="R80" s="308"/>
      <c r="IU80" s="10"/>
    </row>
    <row r="81" spans="1:255" s="9" customFormat="1" ht="27" x14ac:dyDescent="0.25">
      <c r="A81" s="8"/>
      <c r="B81" s="6">
        <v>70</v>
      </c>
      <c r="C81" s="115">
        <v>341</v>
      </c>
      <c r="D81" s="370" t="s">
        <v>76</v>
      </c>
      <c r="E81" s="116" t="s">
        <v>36</v>
      </c>
      <c r="F81" s="108">
        <v>245.54350920000002</v>
      </c>
      <c r="G81" s="108">
        <v>0</v>
      </c>
      <c r="H81" s="117">
        <v>5.4641375640000005</v>
      </c>
      <c r="I81" s="108">
        <v>0</v>
      </c>
      <c r="J81" s="108">
        <f t="shared" si="28"/>
        <v>0</v>
      </c>
      <c r="K81" s="108">
        <f t="shared" si="29"/>
        <v>0</v>
      </c>
      <c r="L81" s="108">
        <v>0</v>
      </c>
      <c r="M81" s="369">
        <v>49</v>
      </c>
      <c r="N81" s="108">
        <v>0</v>
      </c>
      <c r="O81" s="108">
        <f t="shared" si="30"/>
        <v>0</v>
      </c>
      <c r="P81" s="307"/>
      <c r="Q81" s="308"/>
      <c r="R81" s="308"/>
      <c r="IU81" s="10"/>
    </row>
    <row r="82" spans="1:255" s="9" customFormat="1" ht="27" x14ac:dyDescent="0.25">
      <c r="A82" s="8"/>
      <c r="B82" s="6">
        <v>71</v>
      </c>
      <c r="C82" s="115">
        <v>342</v>
      </c>
      <c r="D82" s="370" t="s">
        <v>77</v>
      </c>
      <c r="E82" s="116" t="s">
        <v>36</v>
      </c>
      <c r="F82" s="108">
        <v>17150.944184399999</v>
      </c>
      <c r="G82" s="108">
        <v>0</v>
      </c>
      <c r="H82" s="117">
        <v>3946.1116833726001</v>
      </c>
      <c r="I82" s="108">
        <v>0</v>
      </c>
      <c r="J82" s="108">
        <f t="shared" si="28"/>
        <v>0</v>
      </c>
      <c r="K82" s="108">
        <f t="shared" si="29"/>
        <v>0</v>
      </c>
      <c r="L82" s="108">
        <v>0</v>
      </c>
      <c r="M82" s="369">
        <v>33</v>
      </c>
      <c r="N82" s="108">
        <v>0</v>
      </c>
      <c r="O82" s="108">
        <f t="shared" si="30"/>
        <v>0</v>
      </c>
      <c r="P82" s="307"/>
      <c r="Q82" s="308"/>
      <c r="R82" s="308"/>
      <c r="IU82" s="10"/>
    </row>
    <row r="83" spans="1:255" s="9" customFormat="1" ht="27" x14ac:dyDescent="0.25">
      <c r="A83" s="8"/>
      <c r="B83" s="6">
        <v>72</v>
      </c>
      <c r="C83" s="115">
        <v>343</v>
      </c>
      <c r="D83" s="370" t="s">
        <v>78</v>
      </c>
      <c r="E83" s="116" t="s">
        <v>36</v>
      </c>
      <c r="F83" s="108">
        <v>934.35182520000001</v>
      </c>
      <c r="G83" s="108">
        <v>0</v>
      </c>
      <c r="H83" s="117">
        <v>107.5267112466</v>
      </c>
      <c r="I83" s="108">
        <v>0</v>
      </c>
      <c r="J83" s="108">
        <f t="shared" si="28"/>
        <v>0</v>
      </c>
      <c r="K83" s="108">
        <f t="shared" si="29"/>
        <v>0</v>
      </c>
      <c r="L83" s="108">
        <v>0</v>
      </c>
      <c r="M83" s="369">
        <v>11.51</v>
      </c>
      <c r="N83" s="108">
        <v>0</v>
      </c>
      <c r="O83" s="108">
        <f t="shared" si="30"/>
        <v>0</v>
      </c>
      <c r="P83" s="307"/>
      <c r="Q83" s="308"/>
      <c r="R83" s="308"/>
      <c r="IU83" s="10"/>
    </row>
    <row r="84" spans="1:255" s="9" customFormat="1" ht="27" x14ac:dyDescent="0.25">
      <c r="A84" s="8"/>
      <c r="B84" s="6">
        <v>73</v>
      </c>
      <c r="C84" s="115">
        <v>344</v>
      </c>
      <c r="D84" s="370" t="s">
        <v>79</v>
      </c>
      <c r="E84" s="116" t="s">
        <v>36</v>
      </c>
      <c r="F84" s="108">
        <v>12972.109920000001</v>
      </c>
      <c r="G84" s="108">
        <v>0</v>
      </c>
      <c r="H84" s="117">
        <v>4699.2734956914001</v>
      </c>
      <c r="I84" s="108">
        <v>0</v>
      </c>
      <c r="J84" s="108">
        <f t="shared" si="28"/>
        <v>0</v>
      </c>
      <c r="K84" s="108">
        <f t="shared" si="29"/>
        <v>0</v>
      </c>
      <c r="L84" s="108">
        <v>0</v>
      </c>
      <c r="M84" s="369">
        <v>10</v>
      </c>
      <c r="N84" s="108">
        <v>0</v>
      </c>
      <c r="O84" s="108">
        <f t="shared" si="30"/>
        <v>0</v>
      </c>
      <c r="P84" s="307"/>
      <c r="Q84" s="308"/>
      <c r="R84" s="308"/>
      <c r="IU84" s="10"/>
    </row>
    <row r="85" spans="1:255" s="5" customFormat="1" ht="27" x14ac:dyDescent="0.25">
      <c r="A85" s="8"/>
      <c r="B85" s="6">
        <v>74</v>
      </c>
      <c r="C85" s="115">
        <v>345</v>
      </c>
      <c r="D85" s="370" t="s">
        <v>1431</v>
      </c>
      <c r="E85" s="116" t="s">
        <v>36</v>
      </c>
      <c r="F85" s="108">
        <v>2554.1425872</v>
      </c>
      <c r="G85" s="108">
        <v>0</v>
      </c>
      <c r="H85" s="117">
        <v>0</v>
      </c>
      <c r="I85" s="108">
        <v>0</v>
      </c>
      <c r="J85" s="108">
        <f t="shared" si="28"/>
        <v>0</v>
      </c>
      <c r="K85" s="108">
        <f t="shared" si="29"/>
        <v>0</v>
      </c>
      <c r="L85" s="108">
        <v>0</v>
      </c>
      <c r="M85" s="369">
        <v>0</v>
      </c>
      <c r="N85" s="108">
        <v>0</v>
      </c>
      <c r="O85" s="108">
        <f t="shared" si="30"/>
        <v>0</v>
      </c>
      <c r="P85" s="307"/>
      <c r="Q85" s="308"/>
      <c r="R85" s="308"/>
      <c r="IU85" s="10"/>
    </row>
    <row r="86" spans="1:255" s="9" customFormat="1" ht="27" x14ac:dyDescent="0.25">
      <c r="A86" s="8"/>
      <c r="B86" s="6">
        <v>75</v>
      </c>
      <c r="C86" s="115">
        <v>346</v>
      </c>
      <c r="D86" s="370" t="s">
        <v>80</v>
      </c>
      <c r="E86" s="116" t="s">
        <v>36</v>
      </c>
      <c r="F86" s="108">
        <v>12868.386644400001</v>
      </c>
      <c r="G86" s="108">
        <v>0</v>
      </c>
      <c r="H86" s="117">
        <v>1663.2022839294</v>
      </c>
      <c r="I86" s="108">
        <v>0</v>
      </c>
      <c r="J86" s="108">
        <f t="shared" si="28"/>
        <v>0</v>
      </c>
      <c r="K86" s="108">
        <f t="shared" si="29"/>
        <v>0</v>
      </c>
      <c r="L86" s="108">
        <v>0</v>
      </c>
      <c r="M86" s="369">
        <v>0</v>
      </c>
      <c r="N86" s="108">
        <v>0</v>
      </c>
      <c r="O86" s="108">
        <f t="shared" si="30"/>
        <v>0</v>
      </c>
      <c r="P86" s="307"/>
      <c r="Q86" s="308"/>
      <c r="R86" s="308"/>
      <c r="IU86" s="10"/>
    </row>
    <row r="87" spans="1:255" s="9" customFormat="1" ht="27" x14ac:dyDescent="0.25">
      <c r="A87" s="8"/>
      <c r="B87" s="6">
        <v>76</v>
      </c>
      <c r="C87" s="115">
        <v>347</v>
      </c>
      <c r="D87" s="370" t="s">
        <v>81</v>
      </c>
      <c r="E87" s="116" t="s">
        <v>36</v>
      </c>
      <c r="F87" s="108">
        <v>12658.1067516</v>
      </c>
      <c r="G87" s="108">
        <v>0</v>
      </c>
      <c r="H87" s="117">
        <v>145.00441180920001</v>
      </c>
      <c r="I87" s="108">
        <v>0</v>
      </c>
      <c r="J87" s="108">
        <f t="shared" si="28"/>
        <v>0</v>
      </c>
      <c r="K87" s="108">
        <f t="shared" si="29"/>
        <v>0</v>
      </c>
      <c r="L87" s="108">
        <v>0</v>
      </c>
      <c r="M87" s="369">
        <v>8.15</v>
      </c>
      <c r="N87" s="108">
        <v>0</v>
      </c>
      <c r="O87" s="108">
        <f t="shared" si="30"/>
        <v>0</v>
      </c>
      <c r="P87" s="307"/>
      <c r="Q87" s="308"/>
      <c r="R87" s="308"/>
      <c r="IU87" s="10"/>
    </row>
    <row r="88" spans="1:255" s="9" customFormat="1" ht="13.5" x14ac:dyDescent="0.25">
      <c r="A88" s="8"/>
      <c r="B88" s="6">
        <v>77</v>
      </c>
      <c r="C88" s="115">
        <v>348</v>
      </c>
      <c r="D88" s="370" t="s">
        <v>82</v>
      </c>
      <c r="E88" s="116" t="s">
        <v>37</v>
      </c>
      <c r="F88" s="108">
        <v>211.65827519999999</v>
      </c>
      <c r="G88" s="108">
        <v>0</v>
      </c>
      <c r="H88" s="117">
        <v>65.254230928800013</v>
      </c>
      <c r="I88" s="108">
        <v>0</v>
      </c>
      <c r="J88" s="108">
        <f t="shared" si="28"/>
        <v>0</v>
      </c>
      <c r="K88" s="108">
        <f t="shared" si="29"/>
        <v>0</v>
      </c>
      <c r="L88" s="108">
        <v>0</v>
      </c>
      <c r="M88" s="369">
        <v>15</v>
      </c>
      <c r="N88" s="108">
        <v>0</v>
      </c>
      <c r="O88" s="108">
        <f t="shared" si="30"/>
        <v>0</v>
      </c>
      <c r="P88" s="307"/>
      <c r="Q88" s="308"/>
      <c r="R88" s="308"/>
      <c r="IU88" s="10"/>
    </row>
    <row r="89" spans="1:255" s="9" customFormat="1" ht="13.5" x14ac:dyDescent="0.25">
      <c r="A89" s="8"/>
      <c r="B89" s="6">
        <v>78</v>
      </c>
      <c r="C89" s="115">
        <v>349</v>
      </c>
      <c r="D89" s="370" t="s">
        <v>84</v>
      </c>
      <c r="E89" s="116" t="s">
        <v>28</v>
      </c>
      <c r="F89" s="108">
        <v>1589.0068884</v>
      </c>
      <c r="G89" s="108">
        <v>114.34821470784</v>
      </c>
      <c r="H89" s="117">
        <v>451.48266523620003</v>
      </c>
      <c r="I89" s="108">
        <v>0</v>
      </c>
      <c r="J89" s="108">
        <f t="shared" si="28"/>
        <v>114.34821470784</v>
      </c>
      <c r="K89" s="108">
        <f t="shared" si="29"/>
        <v>7.2</v>
      </c>
      <c r="L89" s="108">
        <v>7.1961200744717218</v>
      </c>
      <c r="M89" s="369">
        <v>28</v>
      </c>
      <c r="N89" s="108">
        <v>0.23375819501889072</v>
      </c>
      <c r="O89" s="108">
        <f t="shared" si="30"/>
        <v>7.4298782694906125</v>
      </c>
      <c r="P89" s="307"/>
      <c r="Q89" s="308"/>
      <c r="R89" s="308"/>
      <c r="IU89" s="10"/>
    </row>
    <row r="90" spans="1:255" s="9" customFormat="1" ht="13.5" x14ac:dyDescent="0.25">
      <c r="A90" s="8"/>
      <c r="B90" s="6">
        <v>79</v>
      </c>
      <c r="C90" s="115">
        <v>350</v>
      </c>
      <c r="D90" s="370" t="s">
        <v>85</v>
      </c>
      <c r="E90" s="116" t="s">
        <v>28</v>
      </c>
      <c r="F90" s="108">
        <v>2512.1402124000006</v>
      </c>
      <c r="G90" s="108">
        <v>1428.1931652640615</v>
      </c>
      <c r="H90" s="117">
        <v>8.6308945512000008</v>
      </c>
      <c r="I90" s="108">
        <v>4.1109199080861467</v>
      </c>
      <c r="J90" s="108">
        <f t="shared" si="28"/>
        <v>1432.3040851721476</v>
      </c>
      <c r="K90" s="108">
        <f t="shared" si="29"/>
        <v>57</v>
      </c>
      <c r="L90" s="108">
        <v>97.581499575493609</v>
      </c>
      <c r="M90" s="369">
        <v>0.34</v>
      </c>
      <c r="N90" s="108">
        <v>0.22993280994874965</v>
      </c>
      <c r="O90" s="108">
        <f t="shared" si="30"/>
        <v>97.811432385442359</v>
      </c>
      <c r="P90" s="307"/>
      <c r="Q90" s="308"/>
      <c r="R90" s="308"/>
      <c r="IU90" s="10"/>
    </row>
    <row r="91" spans="1:255" s="7" customFormat="1" ht="13.5" x14ac:dyDescent="0.25">
      <c r="A91" s="11"/>
      <c r="B91" s="6">
        <v>81</v>
      </c>
      <c r="C91" s="114"/>
      <c r="D91" s="112" t="s">
        <v>86</v>
      </c>
      <c r="E91" s="116"/>
      <c r="F91" s="107">
        <f>+F92+F95+F98+F101</f>
        <v>134883.70064342578</v>
      </c>
      <c r="G91" s="107">
        <f>+G92+G95+G98+G101</f>
        <v>30239.569257168812</v>
      </c>
      <c r="H91" s="107">
        <f>+H92+H95+H98+H101</f>
        <v>9515.0654844948003</v>
      </c>
      <c r="I91" s="107">
        <f>+I92+I95+I98+I101</f>
        <v>2150.3546537366919</v>
      </c>
      <c r="J91" s="107">
        <f>+J92+J95+J98+J101</f>
        <v>32389.923910905505</v>
      </c>
      <c r="K91" s="107">
        <f>IF(J91&lt;&gt;0,(J91/F91))*100</f>
        <v>24.013223062829859</v>
      </c>
      <c r="L91" s="119"/>
      <c r="M91" s="369"/>
      <c r="N91" s="108"/>
      <c r="O91" s="108"/>
      <c r="P91" s="307"/>
      <c r="Q91" s="308"/>
      <c r="R91" s="308"/>
      <c r="IU91" s="10"/>
    </row>
    <row r="92" spans="1:255" s="5" customFormat="1" ht="13.5" x14ac:dyDescent="0.25">
      <c r="A92" s="7"/>
      <c r="B92" s="6">
        <v>83</v>
      </c>
      <c r="C92" s="114"/>
      <c r="D92" s="112" t="s">
        <v>40</v>
      </c>
      <c r="E92" s="116"/>
      <c r="F92" s="107">
        <f>SUM(F93:F94)</f>
        <v>30471.504350972093</v>
      </c>
      <c r="G92" s="107">
        <f>SUM(G93:G94)</f>
        <v>12015.869718349117</v>
      </c>
      <c r="H92" s="107">
        <f>SUM(H93:H94)</f>
        <v>846.21765251579995</v>
      </c>
      <c r="I92" s="107">
        <f>SUM(I93:I94)</f>
        <v>955.08868380923423</v>
      </c>
      <c r="J92" s="107">
        <f>SUM(J93:J94)</f>
        <v>12970.958402158351</v>
      </c>
      <c r="K92" s="107">
        <f>IF(J92&lt;&gt;0,(J92/F92))*100</f>
        <v>42.567502584573106</v>
      </c>
      <c r="L92" s="107"/>
      <c r="M92" s="108"/>
      <c r="N92" s="107"/>
      <c r="O92" s="108"/>
      <c r="P92" s="307"/>
      <c r="Q92" s="308"/>
      <c r="R92" s="308"/>
    </row>
    <row r="93" spans="1:255" s="5" customFormat="1" ht="13.5" x14ac:dyDescent="0.25">
      <c r="A93" s="12"/>
      <c r="B93" s="6">
        <v>84</v>
      </c>
      <c r="C93" s="120">
        <v>38</v>
      </c>
      <c r="D93" s="286" t="s">
        <v>87</v>
      </c>
      <c r="E93" s="116" t="s">
        <v>37</v>
      </c>
      <c r="F93" s="108">
        <v>19696.098914486091</v>
      </c>
      <c r="G93" s="108">
        <v>9017.887998349117</v>
      </c>
      <c r="H93" s="108">
        <v>846.21765251579995</v>
      </c>
      <c r="I93" s="108">
        <v>955.08868380923423</v>
      </c>
      <c r="J93" s="108">
        <f t="shared" ref="J93:J94" si="31">+G93+I93</f>
        <v>9972.9766821583507</v>
      </c>
      <c r="K93" s="108">
        <f t="shared" ref="K93:K94" si="32">ROUND(IF(J93&lt;&gt;0,(J93/F93))*100,1)</f>
        <v>50.6</v>
      </c>
      <c r="L93" s="108">
        <v>83.81</v>
      </c>
      <c r="M93" s="369">
        <v>7.9</v>
      </c>
      <c r="N93" s="108">
        <v>8.82</v>
      </c>
      <c r="O93" s="108">
        <f t="shared" ref="O93:O94" si="33">+L93+N93</f>
        <v>92.63</v>
      </c>
      <c r="P93" s="307"/>
      <c r="Q93" s="308"/>
      <c r="R93" s="308"/>
      <c r="S93" s="309"/>
      <c r="T93" s="306"/>
    </row>
    <row r="94" spans="1:255" s="5" customFormat="1" ht="15" x14ac:dyDescent="0.25">
      <c r="A94" s="12"/>
      <c r="B94" s="6">
        <v>85</v>
      </c>
      <c r="C94" s="120">
        <v>40</v>
      </c>
      <c r="D94" s="286" t="s">
        <v>1432</v>
      </c>
      <c r="E94" s="116" t="s">
        <v>28</v>
      </c>
      <c r="F94" s="108">
        <v>10775.405436486</v>
      </c>
      <c r="G94" s="108">
        <v>2997.9817200000002</v>
      </c>
      <c r="H94" s="108">
        <v>0</v>
      </c>
      <c r="I94" s="108">
        <v>0</v>
      </c>
      <c r="J94" s="108">
        <f t="shared" si="31"/>
        <v>2997.9817200000002</v>
      </c>
      <c r="K94" s="108">
        <f t="shared" si="32"/>
        <v>27.8</v>
      </c>
      <c r="L94" s="108">
        <v>34.5</v>
      </c>
      <c r="M94" s="369">
        <v>0</v>
      </c>
      <c r="N94" s="108">
        <v>0</v>
      </c>
      <c r="O94" s="108">
        <f t="shared" si="33"/>
        <v>34.5</v>
      </c>
      <c r="P94" s="307"/>
      <c r="Q94" s="308"/>
      <c r="R94" s="308"/>
      <c r="S94" s="309"/>
      <c r="T94" s="306"/>
    </row>
    <row r="95" spans="1:255" s="5" customFormat="1" ht="13.5" x14ac:dyDescent="0.25">
      <c r="A95" s="7"/>
      <c r="B95" s="6">
        <v>86</v>
      </c>
      <c r="C95" s="114"/>
      <c r="D95" s="112" t="s">
        <v>46</v>
      </c>
      <c r="E95" s="116"/>
      <c r="F95" s="107">
        <f>SUM(F96:F97)</f>
        <v>40749.598415311972</v>
      </c>
      <c r="G95" s="107">
        <f>SUM(G96:G97)</f>
        <v>12833.96173004354</v>
      </c>
      <c r="H95" s="107">
        <f>SUM(H96:H97)</f>
        <v>72.538733038200007</v>
      </c>
      <c r="I95" s="107">
        <f>SUM(I96:I97)</f>
        <v>142.39300967851037</v>
      </c>
      <c r="J95" s="107">
        <f>SUM(J96:J97)</f>
        <v>12976.35473972205</v>
      </c>
      <c r="K95" s="107">
        <f>IF(J95&lt;&gt;0,(J95/F95))*100</f>
        <v>31.844129130966074</v>
      </c>
      <c r="L95" s="107"/>
      <c r="M95" s="108"/>
      <c r="N95" s="107"/>
      <c r="O95" s="108"/>
      <c r="P95" s="307"/>
      <c r="Q95" s="308"/>
      <c r="R95" s="308"/>
      <c r="S95" s="309"/>
      <c r="T95" s="306"/>
    </row>
    <row r="96" spans="1:255" s="5" customFormat="1" ht="13.5" x14ac:dyDescent="0.25">
      <c r="A96" s="12"/>
      <c r="B96" s="6">
        <v>87</v>
      </c>
      <c r="C96" s="120">
        <v>42</v>
      </c>
      <c r="D96" s="286" t="s">
        <v>88</v>
      </c>
      <c r="E96" s="116" t="s">
        <v>37</v>
      </c>
      <c r="F96" s="108">
        <v>12551.251350584856</v>
      </c>
      <c r="G96" s="108">
        <v>6254.2184794804443</v>
      </c>
      <c r="H96" s="108">
        <v>6.4036200348000003</v>
      </c>
      <c r="I96" s="108">
        <v>107.83048967851038</v>
      </c>
      <c r="J96" s="108">
        <f t="shared" ref="J96:J97" si="34">+G96+I96</f>
        <v>6362.0489691589546</v>
      </c>
      <c r="K96" s="108">
        <f t="shared" ref="K96:K97" si="35">ROUND(IF(J96&lt;&gt;0,(J96/F96))*100,1)</f>
        <v>50.7</v>
      </c>
      <c r="L96" s="108">
        <v>96.54</v>
      </c>
      <c r="M96" s="369">
        <v>0.1</v>
      </c>
      <c r="N96" s="108">
        <v>2.81</v>
      </c>
      <c r="O96" s="108">
        <f t="shared" ref="O96:O97" si="36">+L96+N96</f>
        <v>99.350000000000009</v>
      </c>
      <c r="P96" s="307"/>
      <c r="Q96" s="308"/>
      <c r="R96" s="308"/>
      <c r="S96" s="303"/>
      <c r="T96" s="300"/>
    </row>
    <row r="97" spans="1:21" s="5" customFormat="1" ht="13.5" x14ac:dyDescent="0.25">
      <c r="A97" s="12"/>
      <c r="B97" s="6">
        <v>88</v>
      </c>
      <c r="C97" s="120">
        <v>43</v>
      </c>
      <c r="D97" s="286" t="s">
        <v>89</v>
      </c>
      <c r="E97" s="116" t="s">
        <v>454</v>
      </c>
      <c r="F97" s="108">
        <v>28198.347064727117</v>
      </c>
      <c r="G97" s="108">
        <v>6579.7432505630959</v>
      </c>
      <c r="H97" s="108">
        <v>66.135113003400008</v>
      </c>
      <c r="I97" s="108">
        <v>34.562519999999999</v>
      </c>
      <c r="J97" s="108">
        <f t="shared" si="34"/>
        <v>6614.3057705630963</v>
      </c>
      <c r="K97" s="108">
        <f t="shared" si="35"/>
        <v>23.5</v>
      </c>
      <c r="L97" s="108">
        <v>99.450000000000017</v>
      </c>
      <c r="M97" s="108">
        <v>1</v>
      </c>
      <c r="N97" s="108">
        <v>0.54999999999998295</v>
      </c>
      <c r="O97" s="108">
        <f t="shared" si="36"/>
        <v>100</v>
      </c>
      <c r="P97" s="307"/>
      <c r="Q97" s="308"/>
      <c r="R97" s="308"/>
      <c r="S97" s="310"/>
      <c r="T97" s="306"/>
    </row>
    <row r="98" spans="1:21" s="5" customFormat="1" ht="13.5" x14ac:dyDescent="0.25">
      <c r="A98" s="7"/>
      <c r="B98" s="6">
        <v>89</v>
      </c>
      <c r="C98" s="114"/>
      <c r="D98" s="112" t="s">
        <v>53</v>
      </c>
      <c r="E98" s="116"/>
      <c r="F98" s="107">
        <f>SUM(F99:F100)</f>
        <v>43289.285695220766</v>
      </c>
      <c r="G98" s="107">
        <f>SUM(G99:G100)</f>
        <v>5389.7378087761554</v>
      </c>
      <c r="H98" s="107">
        <f>SUM(H99:H100)</f>
        <v>5886.6585771690006</v>
      </c>
      <c r="I98" s="107">
        <f>SUM(I99:I100)</f>
        <v>1052.872960248947</v>
      </c>
      <c r="J98" s="107">
        <f>SUM(J99:J100)</f>
        <v>6442.6107690251029</v>
      </c>
      <c r="K98" s="107">
        <f>IF(J98&lt;&gt;0,(J98/F98))*100</f>
        <v>14.882691330100606</v>
      </c>
      <c r="L98" s="107"/>
      <c r="M98" s="108"/>
      <c r="N98" s="107"/>
      <c r="O98" s="108"/>
      <c r="P98" s="307"/>
      <c r="Q98" s="308"/>
      <c r="R98" s="308"/>
      <c r="S98" s="310"/>
      <c r="T98" s="306"/>
    </row>
    <row r="99" spans="1:21" s="5" customFormat="1" ht="13.5" x14ac:dyDescent="0.25">
      <c r="A99" s="12"/>
      <c r="B99" s="6">
        <v>90</v>
      </c>
      <c r="C99" s="120">
        <v>45</v>
      </c>
      <c r="D99" s="286" t="s">
        <v>90</v>
      </c>
      <c r="E99" s="116" t="s">
        <v>37</v>
      </c>
      <c r="F99" s="108">
        <v>12077.56853489581</v>
      </c>
      <c r="G99" s="108">
        <v>5389.7378087761554</v>
      </c>
      <c r="H99" s="108">
        <v>1865.9474024934002</v>
      </c>
      <c r="I99" s="108">
        <v>1052.872960248947</v>
      </c>
      <c r="J99" s="108">
        <f t="shared" ref="J99:J100" si="37">+G99+I99</f>
        <v>6442.6107690251029</v>
      </c>
      <c r="K99" s="108">
        <f t="shared" ref="K99:K100" si="38">ROUND(IF(J99&lt;&gt;0,(J99/F99))*100,1)</f>
        <v>53.3</v>
      </c>
      <c r="L99" s="108">
        <v>69.94</v>
      </c>
      <c r="M99" s="108">
        <v>26</v>
      </c>
      <c r="N99" s="108">
        <v>19.8</v>
      </c>
      <c r="O99" s="108">
        <f t="shared" ref="O99:O100" si="39">+L99+N99</f>
        <v>89.74</v>
      </c>
      <c r="P99" s="307"/>
      <c r="Q99" s="308"/>
      <c r="R99" s="308"/>
      <c r="S99" s="311"/>
      <c r="T99" s="306"/>
    </row>
    <row r="100" spans="1:21" s="5" customFormat="1" ht="27" x14ac:dyDescent="0.25">
      <c r="A100" s="12"/>
      <c r="B100" s="6">
        <v>91</v>
      </c>
      <c r="C100" s="120">
        <v>303</v>
      </c>
      <c r="D100" s="286" t="s">
        <v>91</v>
      </c>
      <c r="E100" s="116" t="s">
        <v>83</v>
      </c>
      <c r="F100" s="108">
        <v>31211.717160324952</v>
      </c>
      <c r="G100" s="108">
        <v>0</v>
      </c>
      <c r="H100" s="108">
        <v>4020.7111746756</v>
      </c>
      <c r="I100" s="108">
        <v>0</v>
      </c>
      <c r="J100" s="108">
        <f t="shared" si="37"/>
        <v>0</v>
      </c>
      <c r="K100" s="108">
        <f t="shared" si="38"/>
        <v>0</v>
      </c>
      <c r="L100" s="108">
        <v>0</v>
      </c>
      <c r="M100" s="369">
        <v>12.88</v>
      </c>
      <c r="N100" s="108">
        <v>0</v>
      </c>
      <c r="O100" s="108">
        <f t="shared" si="39"/>
        <v>0</v>
      </c>
      <c r="P100" s="307"/>
      <c r="Q100" s="308"/>
      <c r="R100" s="308"/>
      <c r="S100" s="309"/>
      <c r="T100" s="306"/>
    </row>
    <row r="101" spans="1:21" s="5" customFormat="1" ht="13.5" x14ac:dyDescent="0.25">
      <c r="A101" s="7"/>
      <c r="B101" s="6">
        <v>92</v>
      </c>
      <c r="C101" s="114"/>
      <c r="D101" s="112" t="s">
        <v>64</v>
      </c>
      <c r="E101" s="116"/>
      <c r="F101" s="107">
        <f>SUM(F102)</f>
        <v>20373.312181920948</v>
      </c>
      <c r="G101" s="107">
        <f>SUM(G102)</f>
        <v>0</v>
      </c>
      <c r="H101" s="107">
        <f>SUM(H102)</f>
        <v>2709.6505217718004</v>
      </c>
      <c r="I101" s="107">
        <f>SUM(I102)</f>
        <v>0</v>
      </c>
      <c r="J101" s="107">
        <f>SUM(J102)</f>
        <v>0</v>
      </c>
      <c r="K101" s="107">
        <f>IF(J101&lt;&gt;0,(J101/F101))*100</f>
        <v>0</v>
      </c>
      <c r="L101" s="107"/>
      <c r="M101" s="108"/>
      <c r="N101" s="107"/>
      <c r="O101" s="108"/>
      <c r="P101" s="307"/>
      <c r="Q101" s="308"/>
      <c r="R101" s="308"/>
      <c r="S101" s="311"/>
      <c r="T101" s="296"/>
    </row>
    <row r="102" spans="1:21" s="5" customFormat="1" ht="34.5" customHeight="1" thickBot="1" x14ac:dyDescent="0.3">
      <c r="A102" s="12"/>
      <c r="B102" s="6">
        <v>93</v>
      </c>
      <c r="C102" s="121">
        <v>49</v>
      </c>
      <c r="D102" s="371" t="s">
        <v>92</v>
      </c>
      <c r="E102" s="122" t="s">
        <v>36</v>
      </c>
      <c r="F102" s="123">
        <v>20373.312181920948</v>
      </c>
      <c r="G102" s="123">
        <v>0</v>
      </c>
      <c r="H102" s="123">
        <v>2709.6505217718004</v>
      </c>
      <c r="I102" s="123">
        <v>0</v>
      </c>
      <c r="J102" s="123">
        <f>+G102+I102</f>
        <v>0</v>
      </c>
      <c r="K102" s="123">
        <f>ROUND(IF(J102&lt;&gt;0,(J102/F102))*100,1)</f>
        <v>0</v>
      </c>
      <c r="L102" s="123">
        <v>0</v>
      </c>
      <c r="M102" s="123">
        <v>13.3</v>
      </c>
      <c r="N102" s="123">
        <v>0</v>
      </c>
      <c r="O102" s="123">
        <f>+L102+N102</f>
        <v>0</v>
      </c>
      <c r="P102" s="307"/>
      <c r="Q102" s="308"/>
      <c r="R102" s="308"/>
      <c r="S102" s="309"/>
      <c r="T102" s="306"/>
    </row>
    <row r="103" spans="1:21" s="338" customFormat="1" ht="17.25" customHeight="1" x14ac:dyDescent="0.25">
      <c r="A103" s="394" t="s">
        <v>1440</v>
      </c>
      <c r="B103" s="395"/>
      <c r="C103" s="395" t="s">
        <v>1440</v>
      </c>
      <c r="D103" s="395"/>
      <c r="E103" s="395"/>
      <c r="F103" s="395"/>
      <c r="G103" s="395"/>
      <c r="H103" s="395"/>
      <c r="I103" s="395"/>
      <c r="J103" s="395"/>
      <c r="K103" s="395"/>
      <c r="L103" s="395"/>
      <c r="M103" s="395"/>
      <c r="N103" s="395"/>
      <c r="O103" s="391"/>
      <c r="R103" s="340"/>
      <c r="S103" s="341"/>
      <c r="T103" s="342"/>
      <c r="U103" s="343"/>
    </row>
    <row r="104" spans="1:21" s="13" customFormat="1" ht="13.5" x14ac:dyDescent="0.25">
      <c r="A104" s="12"/>
      <c r="B104" s="6">
        <v>86</v>
      </c>
      <c r="C104" s="460" t="s">
        <v>1485</v>
      </c>
      <c r="D104" s="460"/>
      <c r="E104" s="460"/>
      <c r="F104" s="460"/>
      <c r="G104" s="460"/>
      <c r="H104" s="460"/>
      <c r="I104" s="460"/>
      <c r="J104" s="460"/>
      <c r="K104" s="460"/>
      <c r="L104" s="460"/>
      <c r="M104" s="460"/>
      <c r="N104" s="460"/>
      <c r="O104" s="460"/>
      <c r="P104" s="312"/>
    </row>
    <row r="105" spans="1:21" ht="14.25" customHeight="1" x14ac:dyDescent="0.25">
      <c r="A105" s="7"/>
      <c r="B105" s="6">
        <v>87</v>
      </c>
      <c r="C105" s="460" t="s">
        <v>1450</v>
      </c>
      <c r="D105" s="460"/>
      <c r="E105" s="460"/>
      <c r="F105" s="460"/>
      <c r="G105" s="460"/>
      <c r="H105" s="460"/>
      <c r="I105" s="460"/>
      <c r="J105" s="460"/>
      <c r="K105" s="460"/>
      <c r="L105" s="460"/>
      <c r="M105" s="460"/>
      <c r="N105" s="460"/>
      <c r="O105" s="460"/>
      <c r="R105" s="1"/>
    </row>
    <row r="106" spans="1:21" ht="19.5" customHeight="1" x14ac:dyDescent="0.25">
      <c r="A106" s="12"/>
      <c r="B106" s="6">
        <v>88</v>
      </c>
      <c r="C106" s="459" t="s">
        <v>1469</v>
      </c>
      <c r="D106" s="459"/>
      <c r="E106" s="459"/>
      <c r="F106" s="459"/>
      <c r="G106" s="459"/>
      <c r="H106" s="459"/>
      <c r="I106" s="459"/>
      <c r="J106" s="459"/>
      <c r="K106" s="459"/>
      <c r="L106" s="459"/>
      <c r="M106" s="459"/>
      <c r="N106" s="459"/>
      <c r="O106" s="459"/>
      <c r="R106" s="1"/>
    </row>
    <row r="107" spans="1:21" ht="12.75" customHeight="1" x14ac:dyDescent="0.25">
      <c r="A107" s="12"/>
      <c r="B107" s="6">
        <v>90</v>
      </c>
      <c r="C107" s="460" t="s">
        <v>93</v>
      </c>
      <c r="D107" s="460"/>
      <c r="E107" s="460"/>
      <c r="F107" s="460"/>
      <c r="G107" s="460"/>
      <c r="H107" s="460"/>
      <c r="I107" s="460"/>
      <c r="J107" s="460"/>
      <c r="K107" s="460"/>
      <c r="L107" s="460"/>
      <c r="M107" s="460"/>
      <c r="N107" s="460"/>
      <c r="O107" s="460"/>
      <c r="R107" s="1"/>
    </row>
    <row r="108" spans="1:21" s="13" customFormat="1" ht="13.5" x14ac:dyDescent="0.25">
      <c r="B108" s="6">
        <v>95</v>
      </c>
      <c r="C108" s="460"/>
      <c r="D108" s="460"/>
      <c r="E108" s="460"/>
      <c r="F108" s="460"/>
      <c r="G108" s="460"/>
      <c r="H108" s="460"/>
      <c r="I108" s="460"/>
      <c r="J108" s="460"/>
      <c r="K108" s="460"/>
      <c r="L108" s="460"/>
      <c r="M108" s="460"/>
      <c r="N108" s="460"/>
      <c r="O108" s="460"/>
      <c r="P108" s="312"/>
    </row>
    <row r="109" spans="1:21" s="13" customFormat="1" x14ac:dyDescent="0.2">
      <c r="B109" s="6">
        <v>96</v>
      </c>
      <c r="C109" s="461"/>
      <c r="D109" s="461"/>
      <c r="E109" s="461"/>
      <c r="F109" s="461"/>
      <c r="G109" s="461"/>
      <c r="H109" s="461"/>
      <c r="I109" s="461"/>
      <c r="J109" s="461"/>
      <c r="K109" s="461"/>
      <c r="L109" s="461"/>
      <c r="M109" s="461"/>
      <c r="N109" s="461"/>
      <c r="O109" s="461"/>
      <c r="P109" s="312"/>
    </row>
    <row r="110" spans="1:21" s="13" customFormat="1" ht="12" customHeight="1" x14ac:dyDescent="0.2">
      <c r="B110" s="6">
        <v>97</v>
      </c>
      <c r="C110" s="313"/>
      <c r="D110" s="313"/>
      <c r="E110" s="313"/>
      <c r="F110" s="314"/>
      <c r="G110" s="314"/>
      <c r="H110" s="314"/>
      <c r="I110" s="314"/>
      <c r="J110" s="314"/>
      <c r="K110" s="314"/>
      <c r="L110" s="314"/>
      <c r="M110" s="315"/>
      <c r="N110" s="314"/>
      <c r="O110" s="314"/>
    </row>
    <row r="111" spans="1:21" s="13" customFormat="1" ht="14.25" customHeight="1" x14ac:dyDescent="0.2">
      <c r="B111" s="6">
        <v>98</v>
      </c>
      <c r="C111" s="313"/>
      <c r="D111" s="313"/>
      <c r="E111" s="313"/>
      <c r="F111" s="314"/>
      <c r="G111" s="314"/>
      <c r="H111" s="314"/>
      <c r="I111" s="314"/>
      <c r="J111" s="314"/>
      <c r="K111" s="314"/>
      <c r="L111" s="314"/>
      <c r="M111" s="315"/>
      <c r="N111" s="314"/>
      <c r="O111" s="314"/>
    </row>
    <row r="113" spans="3:16" ht="12.75" customHeight="1" x14ac:dyDescent="0.2">
      <c r="C113" s="294"/>
      <c r="D113" s="296"/>
      <c r="E113" s="296"/>
      <c r="F113" s="297"/>
      <c r="G113" s="297"/>
      <c r="H113" s="297"/>
      <c r="I113" s="297"/>
      <c r="J113" s="297"/>
      <c r="K113" s="297"/>
      <c r="L113" s="297"/>
      <c r="M113" s="297"/>
      <c r="N113" s="297"/>
      <c r="O113" s="298"/>
      <c r="P113" s="299"/>
    </row>
    <row r="114" spans="3:16" ht="12.75" customHeight="1" x14ac:dyDescent="0.2">
      <c r="C114" s="300"/>
      <c r="D114" s="301"/>
      <c r="E114" s="302"/>
      <c r="F114" s="297"/>
      <c r="G114" s="297"/>
      <c r="H114" s="297"/>
      <c r="I114" s="297"/>
      <c r="J114" s="297"/>
      <c r="K114" s="297"/>
      <c r="L114" s="297"/>
      <c r="M114" s="297"/>
      <c r="N114" s="297"/>
      <c r="O114" s="298"/>
      <c r="P114" s="299"/>
    </row>
    <row r="115" spans="3:16" ht="12.75" customHeight="1" x14ac:dyDescent="0.2">
      <c r="C115" s="300"/>
      <c r="D115" s="303"/>
      <c r="E115" s="304"/>
      <c r="F115" s="297"/>
      <c r="G115" s="297"/>
      <c r="H115" s="297"/>
      <c r="I115" s="297"/>
      <c r="J115" s="297"/>
      <c r="K115" s="297"/>
      <c r="L115" s="297"/>
      <c r="M115" s="297"/>
      <c r="N115" s="297"/>
      <c r="O115" s="297"/>
      <c r="P115" s="299"/>
    </row>
  </sheetData>
  <sheetProtection sort="0"/>
  <mergeCells count="21">
    <mergeCell ref="C106:O106"/>
    <mergeCell ref="C107:O107"/>
    <mergeCell ref="C108:O108"/>
    <mergeCell ref="C109:O109"/>
    <mergeCell ref="A1:D1"/>
    <mergeCell ref="A2:M2"/>
    <mergeCell ref="A3:F3"/>
    <mergeCell ref="G3:L3"/>
    <mergeCell ref="M3:O3"/>
    <mergeCell ref="L9:L11"/>
    <mergeCell ref="M9:O9"/>
    <mergeCell ref="H10:K10"/>
    <mergeCell ref="M10:O10"/>
    <mergeCell ref="C104:O104"/>
    <mergeCell ref="C105:O105"/>
    <mergeCell ref="C9:C11"/>
    <mergeCell ref="D9:D11"/>
    <mergeCell ref="E9:E11"/>
    <mergeCell ref="F9:F11"/>
    <mergeCell ref="G9:G11"/>
    <mergeCell ref="H9:K9"/>
  </mergeCells>
  <conditionalFormatting sqref="K113:K115 K14:K102 K104:K107 O17:O156">
    <cfRule type="cellIs" dxfId="7" priority="6" stopIfTrue="1" operator="greaterThan">
      <formula>100</formula>
    </cfRule>
  </conditionalFormatting>
  <conditionalFormatting sqref="K18:K102">
    <cfRule type="cellIs" dxfId="6" priority="4" stopIfTrue="1" operator="greaterThan">
      <formula>100</formula>
    </cfRule>
    <cfRule type="cellIs" dxfId="5" priority="5" stopIfTrue="1" operator="greaterThan">
      <formula>100</formula>
    </cfRule>
  </conditionalFormatting>
  <conditionalFormatting sqref="A93:A102">
    <cfRule type="duplicateValues" dxfId="4" priority="3"/>
  </conditionalFormatting>
  <conditionalFormatting sqref="C4:C6 C8:C12 C14:C1048576">
    <cfRule type="duplicateValues" dxfId="3" priority="2"/>
  </conditionalFormatting>
  <conditionalFormatting sqref="A18:A102">
    <cfRule type="duplicateValues" dxfId="2" priority="98" stopIfTrue="1"/>
  </conditionalFormatting>
  <conditionalFormatting sqref="C13">
    <cfRule type="duplicateValues" dxfId="1" priority="1"/>
  </conditionalFormatting>
  <conditionalFormatting sqref="A104:A107">
    <cfRule type="duplicateValues" dxfId="0" priority="108"/>
  </conditionalFormatting>
  <printOptions horizontalCentered="1"/>
  <pageMargins left="0.59055118110236227" right="0.39370078740157483" top="0.39370078740157483" bottom="0.39370078740157483" header="0" footer="0"/>
  <pageSetup scale="66" fitToHeight="3" orientation="landscape" r:id="rId1"/>
  <ignoredErrors>
    <ignoredError sqref="J20:K90 J91:K91 J92:K101" formula="1"/>
    <ignoredError sqref="E12:O1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41"/>
  <sheetViews>
    <sheetView zoomScale="90" zoomScaleNormal="90" zoomScaleSheetLayoutView="70" workbookViewId="0">
      <selection activeCell="A27" sqref="A27"/>
    </sheetView>
  </sheetViews>
  <sheetFormatPr baseColWidth="10" defaultRowHeight="15" customHeight="1" x14ac:dyDescent="0.2"/>
  <cols>
    <col min="1" max="1" width="5.42578125" style="330" customWidth="1"/>
    <col min="2" max="2" width="4.42578125" style="330" customWidth="1"/>
    <col min="3" max="3" width="40" style="330" customWidth="1"/>
    <col min="4" max="4" width="11.28515625" style="330" customWidth="1"/>
    <col min="5" max="5" width="20.7109375" style="330" customWidth="1"/>
    <col min="6" max="6" width="15.85546875" style="330" customWidth="1"/>
    <col min="7" max="7" width="14.140625" style="330" customWidth="1"/>
    <col min="8" max="8" width="13.140625" style="330" customWidth="1"/>
    <col min="9" max="9" width="1.7109375" style="330" customWidth="1"/>
    <col min="10" max="10" width="10.5703125" style="330" customWidth="1"/>
    <col min="11" max="11" width="19.140625" style="330" customWidth="1"/>
    <col min="12" max="12" width="16" style="330" customWidth="1"/>
    <col min="13" max="13" width="13.42578125" style="330" customWidth="1"/>
    <col min="14" max="14" width="12" style="338" customWidth="1"/>
    <col min="15" max="15" width="13.42578125" style="330" customWidth="1"/>
    <col min="16" max="16" width="13.42578125" style="338" hidden="1" customWidth="1"/>
    <col min="17" max="17" width="13.28515625" style="330" hidden="1" customWidth="1"/>
    <col min="18" max="18" width="11.5703125" style="349" hidden="1" customWidth="1"/>
    <col min="19" max="19" width="12" style="330" hidden="1" customWidth="1"/>
    <col min="20" max="20" width="12.85546875" style="330" hidden="1" customWidth="1"/>
    <col min="21" max="21" width="13.140625" style="349" hidden="1" customWidth="1"/>
    <col min="22" max="24" width="0" style="330" hidden="1" customWidth="1"/>
    <col min="25" max="257" width="11.42578125" style="330"/>
    <col min="258" max="258" width="5.42578125" style="330" customWidth="1"/>
    <col min="259" max="259" width="4.42578125" style="330" customWidth="1"/>
    <col min="260" max="260" width="53.140625" style="330" bestFit="1" customWidth="1"/>
    <col min="261" max="261" width="17" style="330" bestFit="1" customWidth="1"/>
    <col min="262" max="262" width="17.28515625" style="330" customWidth="1"/>
    <col min="263" max="263" width="13.7109375" style="330" bestFit="1" customWidth="1"/>
    <col min="264" max="264" width="14.140625" style="330" customWidth="1"/>
    <col min="265" max="265" width="13.140625" style="330" customWidth="1"/>
    <col min="266" max="266" width="10.5703125" style="330" customWidth="1"/>
    <col min="267" max="267" width="17.140625" style="330" customWidth="1"/>
    <col min="268" max="268" width="13.7109375" style="330" bestFit="1" customWidth="1"/>
    <col min="269" max="269" width="13.42578125" style="330" customWidth="1"/>
    <col min="270" max="271" width="10.5703125" style="330" customWidth="1"/>
    <col min="272" max="280" width="0" style="330" hidden="1" customWidth="1"/>
    <col min="281" max="513" width="11.42578125" style="330"/>
    <col min="514" max="514" width="5.42578125" style="330" customWidth="1"/>
    <col min="515" max="515" width="4.42578125" style="330" customWidth="1"/>
    <col min="516" max="516" width="53.140625" style="330" bestFit="1" customWidth="1"/>
    <col min="517" max="517" width="17" style="330" bestFit="1" customWidth="1"/>
    <col min="518" max="518" width="17.28515625" style="330" customWidth="1"/>
    <col min="519" max="519" width="13.7109375" style="330" bestFit="1" customWidth="1"/>
    <col min="520" max="520" width="14.140625" style="330" customWidth="1"/>
    <col min="521" max="521" width="13.140625" style="330" customWidth="1"/>
    <col min="522" max="522" width="10.5703125" style="330" customWidth="1"/>
    <col min="523" max="523" width="17.140625" style="330" customWidth="1"/>
    <col min="524" max="524" width="13.7109375" style="330" bestFit="1" customWidth="1"/>
    <col min="525" max="525" width="13.42578125" style="330" customWidth="1"/>
    <col min="526" max="527" width="10.5703125" style="330" customWidth="1"/>
    <col min="528" max="536" width="0" style="330" hidden="1" customWidth="1"/>
    <col min="537" max="769" width="11.42578125" style="330"/>
    <col min="770" max="770" width="5.42578125" style="330" customWidth="1"/>
    <col min="771" max="771" width="4.42578125" style="330" customWidth="1"/>
    <col min="772" max="772" width="53.140625" style="330" bestFit="1" customWidth="1"/>
    <col min="773" max="773" width="17" style="330" bestFit="1" customWidth="1"/>
    <col min="774" max="774" width="17.28515625" style="330" customWidth="1"/>
    <col min="775" max="775" width="13.7109375" style="330" bestFit="1" customWidth="1"/>
    <col min="776" max="776" width="14.140625" style="330" customWidth="1"/>
    <col min="777" max="777" width="13.140625" style="330" customWidth="1"/>
    <col min="778" max="778" width="10.5703125" style="330" customWidth="1"/>
    <col min="779" max="779" width="17.140625" style="330" customWidth="1"/>
    <col min="780" max="780" width="13.7109375" style="330" bestFit="1" customWidth="1"/>
    <col min="781" max="781" width="13.42578125" style="330" customWidth="1"/>
    <col min="782" max="783" width="10.5703125" style="330" customWidth="1"/>
    <col min="784" max="792" width="0" style="330" hidden="1" customWidth="1"/>
    <col min="793" max="1025" width="11.42578125" style="330"/>
    <col min="1026" max="1026" width="5.42578125" style="330" customWidth="1"/>
    <col min="1027" max="1027" width="4.42578125" style="330" customWidth="1"/>
    <col min="1028" max="1028" width="53.140625" style="330" bestFit="1" customWidth="1"/>
    <col min="1029" max="1029" width="17" style="330" bestFit="1" customWidth="1"/>
    <col min="1030" max="1030" width="17.28515625" style="330" customWidth="1"/>
    <col min="1031" max="1031" width="13.7109375" style="330" bestFit="1" customWidth="1"/>
    <col min="1032" max="1032" width="14.140625" style="330" customWidth="1"/>
    <col min="1033" max="1033" width="13.140625" style="330" customWidth="1"/>
    <col min="1034" max="1034" width="10.5703125" style="330" customWidth="1"/>
    <col min="1035" max="1035" width="17.140625" style="330" customWidth="1"/>
    <col min="1036" max="1036" width="13.7109375" style="330" bestFit="1" customWidth="1"/>
    <col min="1037" max="1037" width="13.42578125" style="330" customWidth="1"/>
    <col min="1038" max="1039" width="10.5703125" style="330" customWidth="1"/>
    <col min="1040" max="1048" width="0" style="330" hidden="1" customWidth="1"/>
    <col min="1049" max="1281" width="11.42578125" style="330"/>
    <col min="1282" max="1282" width="5.42578125" style="330" customWidth="1"/>
    <col min="1283" max="1283" width="4.42578125" style="330" customWidth="1"/>
    <col min="1284" max="1284" width="53.140625" style="330" bestFit="1" customWidth="1"/>
    <col min="1285" max="1285" width="17" style="330" bestFit="1" customWidth="1"/>
    <col min="1286" max="1286" width="17.28515625" style="330" customWidth="1"/>
    <col min="1287" max="1287" width="13.7109375" style="330" bestFit="1" customWidth="1"/>
    <col min="1288" max="1288" width="14.140625" style="330" customWidth="1"/>
    <col min="1289" max="1289" width="13.140625" style="330" customWidth="1"/>
    <col min="1290" max="1290" width="10.5703125" style="330" customWidth="1"/>
    <col min="1291" max="1291" width="17.140625" style="330" customWidth="1"/>
    <col min="1292" max="1292" width="13.7109375" style="330" bestFit="1" customWidth="1"/>
    <col min="1293" max="1293" width="13.42578125" style="330" customWidth="1"/>
    <col min="1294" max="1295" width="10.5703125" style="330" customWidth="1"/>
    <col min="1296" max="1304" width="0" style="330" hidden="1" customWidth="1"/>
    <col min="1305" max="1537" width="11.42578125" style="330"/>
    <col min="1538" max="1538" width="5.42578125" style="330" customWidth="1"/>
    <col min="1539" max="1539" width="4.42578125" style="330" customWidth="1"/>
    <col min="1540" max="1540" width="53.140625" style="330" bestFit="1" customWidth="1"/>
    <col min="1541" max="1541" width="17" style="330" bestFit="1" customWidth="1"/>
    <col min="1542" max="1542" width="17.28515625" style="330" customWidth="1"/>
    <col min="1543" max="1543" width="13.7109375" style="330" bestFit="1" customWidth="1"/>
    <col min="1544" max="1544" width="14.140625" style="330" customWidth="1"/>
    <col min="1545" max="1545" width="13.140625" style="330" customWidth="1"/>
    <col min="1546" max="1546" width="10.5703125" style="330" customWidth="1"/>
    <col min="1547" max="1547" width="17.140625" style="330" customWidth="1"/>
    <col min="1548" max="1548" width="13.7109375" style="330" bestFit="1" customWidth="1"/>
    <col min="1549" max="1549" width="13.42578125" style="330" customWidth="1"/>
    <col min="1550" max="1551" width="10.5703125" style="330" customWidth="1"/>
    <col min="1552" max="1560" width="0" style="330" hidden="1" customWidth="1"/>
    <col min="1561" max="1793" width="11.42578125" style="330"/>
    <col min="1794" max="1794" width="5.42578125" style="330" customWidth="1"/>
    <col min="1795" max="1795" width="4.42578125" style="330" customWidth="1"/>
    <col min="1796" max="1796" width="53.140625" style="330" bestFit="1" customWidth="1"/>
    <col min="1797" max="1797" width="17" style="330" bestFit="1" customWidth="1"/>
    <col min="1798" max="1798" width="17.28515625" style="330" customWidth="1"/>
    <col min="1799" max="1799" width="13.7109375" style="330" bestFit="1" customWidth="1"/>
    <col min="1800" max="1800" width="14.140625" style="330" customWidth="1"/>
    <col min="1801" max="1801" width="13.140625" style="330" customWidth="1"/>
    <col min="1802" max="1802" width="10.5703125" style="330" customWidth="1"/>
    <col min="1803" max="1803" width="17.140625" style="330" customWidth="1"/>
    <col min="1804" max="1804" width="13.7109375" style="330" bestFit="1" customWidth="1"/>
    <col min="1805" max="1805" width="13.42578125" style="330" customWidth="1"/>
    <col min="1806" max="1807" width="10.5703125" style="330" customWidth="1"/>
    <col min="1808" max="1816" width="0" style="330" hidden="1" customWidth="1"/>
    <col min="1817" max="2049" width="11.42578125" style="330"/>
    <col min="2050" max="2050" width="5.42578125" style="330" customWidth="1"/>
    <col min="2051" max="2051" width="4.42578125" style="330" customWidth="1"/>
    <col min="2052" max="2052" width="53.140625" style="330" bestFit="1" customWidth="1"/>
    <col min="2053" max="2053" width="17" style="330" bestFit="1" customWidth="1"/>
    <col min="2054" max="2054" width="17.28515625" style="330" customWidth="1"/>
    <col min="2055" max="2055" width="13.7109375" style="330" bestFit="1" customWidth="1"/>
    <col min="2056" max="2056" width="14.140625" style="330" customWidth="1"/>
    <col min="2057" max="2057" width="13.140625" style="330" customWidth="1"/>
    <col min="2058" max="2058" width="10.5703125" style="330" customWidth="1"/>
    <col min="2059" max="2059" width="17.140625" style="330" customWidth="1"/>
    <col min="2060" max="2060" width="13.7109375" style="330" bestFit="1" customWidth="1"/>
    <col min="2061" max="2061" width="13.42578125" style="330" customWidth="1"/>
    <col min="2062" max="2063" width="10.5703125" style="330" customWidth="1"/>
    <col min="2064" max="2072" width="0" style="330" hidden="1" customWidth="1"/>
    <col min="2073" max="2305" width="11.42578125" style="330"/>
    <col min="2306" max="2306" width="5.42578125" style="330" customWidth="1"/>
    <col min="2307" max="2307" width="4.42578125" style="330" customWidth="1"/>
    <col min="2308" max="2308" width="53.140625" style="330" bestFit="1" customWidth="1"/>
    <col min="2309" max="2309" width="17" style="330" bestFit="1" customWidth="1"/>
    <col min="2310" max="2310" width="17.28515625" style="330" customWidth="1"/>
    <col min="2311" max="2311" width="13.7109375" style="330" bestFit="1" customWidth="1"/>
    <col min="2312" max="2312" width="14.140625" style="330" customWidth="1"/>
    <col min="2313" max="2313" width="13.140625" style="330" customWidth="1"/>
    <col min="2314" max="2314" width="10.5703125" style="330" customWidth="1"/>
    <col min="2315" max="2315" width="17.140625" style="330" customWidth="1"/>
    <col min="2316" max="2316" width="13.7109375" style="330" bestFit="1" customWidth="1"/>
    <col min="2317" max="2317" width="13.42578125" style="330" customWidth="1"/>
    <col min="2318" max="2319" width="10.5703125" style="330" customWidth="1"/>
    <col min="2320" max="2328" width="0" style="330" hidden="1" customWidth="1"/>
    <col min="2329" max="2561" width="11.42578125" style="330"/>
    <col min="2562" max="2562" width="5.42578125" style="330" customWidth="1"/>
    <col min="2563" max="2563" width="4.42578125" style="330" customWidth="1"/>
    <col min="2564" max="2564" width="53.140625" style="330" bestFit="1" customWidth="1"/>
    <col min="2565" max="2565" width="17" style="330" bestFit="1" customWidth="1"/>
    <col min="2566" max="2566" width="17.28515625" style="330" customWidth="1"/>
    <col min="2567" max="2567" width="13.7109375" style="330" bestFit="1" customWidth="1"/>
    <col min="2568" max="2568" width="14.140625" style="330" customWidth="1"/>
    <col min="2569" max="2569" width="13.140625" style="330" customWidth="1"/>
    <col min="2570" max="2570" width="10.5703125" style="330" customWidth="1"/>
    <col min="2571" max="2571" width="17.140625" style="330" customWidth="1"/>
    <col min="2572" max="2572" width="13.7109375" style="330" bestFit="1" customWidth="1"/>
    <col min="2573" max="2573" width="13.42578125" style="330" customWidth="1"/>
    <col min="2574" max="2575" width="10.5703125" style="330" customWidth="1"/>
    <col min="2576" max="2584" width="0" style="330" hidden="1" customWidth="1"/>
    <col min="2585" max="2817" width="11.42578125" style="330"/>
    <col min="2818" max="2818" width="5.42578125" style="330" customWidth="1"/>
    <col min="2819" max="2819" width="4.42578125" style="330" customWidth="1"/>
    <col min="2820" max="2820" width="53.140625" style="330" bestFit="1" customWidth="1"/>
    <col min="2821" max="2821" width="17" style="330" bestFit="1" customWidth="1"/>
    <col min="2822" max="2822" width="17.28515625" style="330" customWidth="1"/>
    <col min="2823" max="2823" width="13.7109375" style="330" bestFit="1" customWidth="1"/>
    <col min="2824" max="2824" width="14.140625" style="330" customWidth="1"/>
    <col min="2825" max="2825" width="13.140625" style="330" customWidth="1"/>
    <col min="2826" max="2826" width="10.5703125" style="330" customWidth="1"/>
    <col min="2827" max="2827" width="17.140625" style="330" customWidth="1"/>
    <col min="2828" max="2828" width="13.7109375" style="330" bestFit="1" customWidth="1"/>
    <col min="2829" max="2829" width="13.42578125" style="330" customWidth="1"/>
    <col min="2830" max="2831" width="10.5703125" style="330" customWidth="1"/>
    <col min="2832" max="2840" width="0" style="330" hidden="1" customWidth="1"/>
    <col min="2841" max="3073" width="11.42578125" style="330"/>
    <col min="3074" max="3074" width="5.42578125" style="330" customWidth="1"/>
    <col min="3075" max="3075" width="4.42578125" style="330" customWidth="1"/>
    <col min="3076" max="3076" width="53.140625" style="330" bestFit="1" customWidth="1"/>
    <col min="3077" max="3077" width="17" style="330" bestFit="1" customWidth="1"/>
    <col min="3078" max="3078" width="17.28515625" style="330" customWidth="1"/>
    <col min="3079" max="3079" width="13.7109375" style="330" bestFit="1" customWidth="1"/>
    <col min="3080" max="3080" width="14.140625" style="330" customWidth="1"/>
    <col min="3081" max="3081" width="13.140625" style="330" customWidth="1"/>
    <col min="3082" max="3082" width="10.5703125" style="330" customWidth="1"/>
    <col min="3083" max="3083" width="17.140625" style="330" customWidth="1"/>
    <col min="3084" max="3084" width="13.7109375" style="330" bestFit="1" customWidth="1"/>
    <col min="3085" max="3085" width="13.42578125" style="330" customWidth="1"/>
    <col min="3086" max="3087" width="10.5703125" style="330" customWidth="1"/>
    <col min="3088" max="3096" width="0" style="330" hidden="1" customWidth="1"/>
    <col min="3097" max="3329" width="11.42578125" style="330"/>
    <col min="3330" max="3330" width="5.42578125" style="330" customWidth="1"/>
    <col min="3331" max="3331" width="4.42578125" style="330" customWidth="1"/>
    <col min="3332" max="3332" width="53.140625" style="330" bestFit="1" customWidth="1"/>
    <col min="3333" max="3333" width="17" style="330" bestFit="1" customWidth="1"/>
    <col min="3334" max="3334" width="17.28515625" style="330" customWidth="1"/>
    <col min="3335" max="3335" width="13.7109375" style="330" bestFit="1" customWidth="1"/>
    <col min="3336" max="3336" width="14.140625" style="330" customWidth="1"/>
    <col min="3337" max="3337" width="13.140625" style="330" customWidth="1"/>
    <col min="3338" max="3338" width="10.5703125" style="330" customWidth="1"/>
    <col min="3339" max="3339" width="17.140625" style="330" customWidth="1"/>
    <col min="3340" max="3340" width="13.7109375" style="330" bestFit="1" customWidth="1"/>
    <col min="3341" max="3341" width="13.42578125" style="330" customWidth="1"/>
    <col min="3342" max="3343" width="10.5703125" style="330" customWidth="1"/>
    <col min="3344" max="3352" width="0" style="330" hidden="1" customWidth="1"/>
    <col min="3353" max="3585" width="11.42578125" style="330"/>
    <col min="3586" max="3586" width="5.42578125" style="330" customWidth="1"/>
    <col min="3587" max="3587" width="4.42578125" style="330" customWidth="1"/>
    <col min="3588" max="3588" width="53.140625" style="330" bestFit="1" customWidth="1"/>
    <col min="3589" max="3589" width="17" style="330" bestFit="1" customWidth="1"/>
    <col min="3590" max="3590" width="17.28515625" style="330" customWidth="1"/>
    <col min="3591" max="3591" width="13.7109375" style="330" bestFit="1" customWidth="1"/>
    <col min="3592" max="3592" width="14.140625" style="330" customWidth="1"/>
    <col min="3593" max="3593" width="13.140625" style="330" customWidth="1"/>
    <col min="3594" max="3594" width="10.5703125" style="330" customWidth="1"/>
    <col min="3595" max="3595" width="17.140625" style="330" customWidth="1"/>
    <col min="3596" max="3596" width="13.7109375" style="330" bestFit="1" customWidth="1"/>
    <col min="3597" max="3597" width="13.42578125" style="330" customWidth="1"/>
    <col min="3598" max="3599" width="10.5703125" style="330" customWidth="1"/>
    <col min="3600" max="3608" width="0" style="330" hidden="1" customWidth="1"/>
    <col min="3609" max="3841" width="11.42578125" style="330"/>
    <col min="3842" max="3842" width="5.42578125" style="330" customWidth="1"/>
    <col min="3843" max="3843" width="4.42578125" style="330" customWidth="1"/>
    <col min="3844" max="3844" width="53.140625" style="330" bestFit="1" customWidth="1"/>
    <col min="3845" max="3845" width="17" style="330" bestFit="1" customWidth="1"/>
    <col min="3846" max="3846" width="17.28515625" style="330" customWidth="1"/>
    <col min="3847" max="3847" width="13.7109375" style="330" bestFit="1" customWidth="1"/>
    <col min="3848" max="3848" width="14.140625" style="330" customWidth="1"/>
    <col min="3849" max="3849" width="13.140625" style="330" customWidth="1"/>
    <col min="3850" max="3850" width="10.5703125" style="330" customWidth="1"/>
    <col min="3851" max="3851" width="17.140625" style="330" customWidth="1"/>
    <col min="3852" max="3852" width="13.7109375" style="330" bestFit="1" customWidth="1"/>
    <col min="3853" max="3853" width="13.42578125" style="330" customWidth="1"/>
    <col min="3854" max="3855" width="10.5703125" style="330" customWidth="1"/>
    <col min="3856" max="3864" width="0" style="330" hidden="1" customWidth="1"/>
    <col min="3865" max="4097" width="11.42578125" style="330"/>
    <col min="4098" max="4098" width="5.42578125" style="330" customWidth="1"/>
    <col min="4099" max="4099" width="4.42578125" style="330" customWidth="1"/>
    <col min="4100" max="4100" width="53.140625" style="330" bestFit="1" customWidth="1"/>
    <col min="4101" max="4101" width="17" style="330" bestFit="1" customWidth="1"/>
    <col min="4102" max="4102" width="17.28515625" style="330" customWidth="1"/>
    <col min="4103" max="4103" width="13.7109375" style="330" bestFit="1" customWidth="1"/>
    <col min="4104" max="4104" width="14.140625" style="330" customWidth="1"/>
    <col min="4105" max="4105" width="13.140625" style="330" customWidth="1"/>
    <col min="4106" max="4106" width="10.5703125" style="330" customWidth="1"/>
    <col min="4107" max="4107" width="17.140625" style="330" customWidth="1"/>
    <col min="4108" max="4108" width="13.7109375" style="330" bestFit="1" customWidth="1"/>
    <col min="4109" max="4109" width="13.42578125" style="330" customWidth="1"/>
    <col min="4110" max="4111" width="10.5703125" style="330" customWidth="1"/>
    <col min="4112" max="4120" width="0" style="330" hidden="1" customWidth="1"/>
    <col min="4121" max="4353" width="11.42578125" style="330"/>
    <col min="4354" max="4354" width="5.42578125" style="330" customWidth="1"/>
    <col min="4355" max="4355" width="4.42578125" style="330" customWidth="1"/>
    <col min="4356" max="4356" width="53.140625" style="330" bestFit="1" customWidth="1"/>
    <col min="4357" max="4357" width="17" style="330" bestFit="1" customWidth="1"/>
    <col min="4358" max="4358" width="17.28515625" style="330" customWidth="1"/>
    <col min="4359" max="4359" width="13.7109375" style="330" bestFit="1" customWidth="1"/>
    <col min="4360" max="4360" width="14.140625" style="330" customWidth="1"/>
    <col min="4361" max="4361" width="13.140625" style="330" customWidth="1"/>
    <col min="4362" max="4362" width="10.5703125" style="330" customWidth="1"/>
    <col min="4363" max="4363" width="17.140625" style="330" customWidth="1"/>
    <col min="4364" max="4364" width="13.7109375" style="330" bestFit="1" customWidth="1"/>
    <col min="4365" max="4365" width="13.42578125" style="330" customWidth="1"/>
    <col min="4366" max="4367" width="10.5703125" style="330" customWidth="1"/>
    <col min="4368" max="4376" width="0" style="330" hidden="1" customWidth="1"/>
    <col min="4377" max="4609" width="11.42578125" style="330"/>
    <col min="4610" max="4610" width="5.42578125" style="330" customWidth="1"/>
    <col min="4611" max="4611" width="4.42578125" style="330" customWidth="1"/>
    <col min="4612" max="4612" width="53.140625" style="330" bestFit="1" customWidth="1"/>
    <col min="4613" max="4613" width="17" style="330" bestFit="1" customWidth="1"/>
    <col min="4614" max="4614" width="17.28515625" style="330" customWidth="1"/>
    <col min="4615" max="4615" width="13.7109375" style="330" bestFit="1" customWidth="1"/>
    <col min="4616" max="4616" width="14.140625" style="330" customWidth="1"/>
    <col min="4617" max="4617" width="13.140625" style="330" customWidth="1"/>
    <col min="4618" max="4618" width="10.5703125" style="330" customWidth="1"/>
    <col min="4619" max="4619" width="17.140625" style="330" customWidth="1"/>
    <col min="4620" max="4620" width="13.7109375" style="330" bestFit="1" customWidth="1"/>
    <col min="4621" max="4621" width="13.42578125" style="330" customWidth="1"/>
    <col min="4622" max="4623" width="10.5703125" style="330" customWidth="1"/>
    <col min="4624" max="4632" width="0" style="330" hidden="1" customWidth="1"/>
    <col min="4633" max="4865" width="11.42578125" style="330"/>
    <col min="4866" max="4866" width="5.42578125" style="330" customWidth="1"/>
    <col min="4867" max="4867" width="4.42578125" style="330" customWidth="1"/>
    <col min="4868" max="4868" width="53.140625" style="330" bestFit="1" customWidth="1"/>
    <col min="4869" max="4869" width="17" style="330" bestFit="1" customWidth="1"/>
    <col min="4870" max="4870" width="17.28515625" style="330" customWidth="1"/>
    <col min="4871" max="4871" width="13.7109375" style="330" bestFit="1" customWidth="1"/>
    <col min="4872" max="4872" width="14.140625" style="330" customWidth="1"/>
    <col min="4873" max="4873" width="13.140625" style="330" customWidth="1"/>
    <col min="4874" max="4874" width="10.5703125" style="330" customWidth="1"/>
    <col min="4875" max="4875" width="17.140625" style="330" customWidth="1"/>
    <col min="4876" max="4876" width="13.7109375" style="330" bestFit="1" customWidth="1"/>
    <col min="4877" max="4877" width="13.42578125" style="330" customWidth="1"/>
    <col min="4878" max="4879" width="10.5703125" style="330" customWidth="1"/>
    <col min="4880" max="4888" width="0" style="330" hidden="1" customWidth="1"/>
    <col min="4889" max="5121" width="11.42578125" style="330"/>
    <col min="5122" max="5122" width="5.42578125" style="330" customWidth="1"/>
    <col min="5123" max="5123" width="4.42578125" style="330" customWidth="1"/>
    <col min="5124" max="5124" width="53.140625" style="330" bestFit="1" customWidth="1"/>
    <col min="5125" max="5125" width="17" style="330" bestFit="1" customWidth="1"/>
    <col min="5126" max="5126" width="17.28515625" style="330" customWidth="1"/>
    <col min="5127" max="5127" width="13.7109375" style="330" bestFit="1" customWidth="1"/>
    <col min="5128" max="5128" width="14.140625" style="330" customWidth="1"/>
    <col min="5129" max="5129" width="13.140625" style="330" customWidth="1"/>
    <col min="5130" max="5130" width="10.5703125" style="330" customWidth="1"/>
    <col min="5131" max="5131" width="17.140625" style="330" customWidth="1"/>
    <col min="5132" max="5132" width="13.7109375" style="330" bestFit="1" customWidth="1"/>
    <col min="5133" max="5133" width="13.42578125" style="330" customWidth="1"/>
    <col min="5134" max="5135" width="10.5703125" style="330" customWidth="1"/>
    <col min="5136" max="5144" width="0" style="330" hidden="1" customWidth="1"/>
    <col min="5145" max="5377" width="11.42578125" style="330"/>
    <col min="5378" max="5378" width="5.42578125" style="330" customWidth="1"/>
    <col min="5379" max="5379" width="4.42578125" style="330" customWidth="1"/>
    <col min="5380" max="5380" width="53.140625" style="330" bestFit="1" customWidth="1"/>
    <col min="5381" max="5381" width="17" style="330" bestFit="1" customWidth="1"/>
    <col min="5382" max="5382" width="17.28515625" style="330" customWidth="1"/>
    <col min="5383" max="5383" width="13.7109375" style="330" bestFit="1" customWidth="1"/>
    <col min="5384" max="5384" width="14.140625" style="330" customWidth="1"/>
    <col min="5385" max="5385" width="13.140625" style="330" customWidth="1"/>
    <col min="5386" max="5386" width="10.5703125" style="330" customWidth="1"/>
    <col min="5387" max="5387" width="17.140625" style="330" customWidth="1"/>
    <col min="5388" max="5388" width="13.7109375" style="330" bestFit="1" customWidth="1"/>
    <col min="5389" max="5389" width="13.42578125" style="330" customWidth="1"/>
    <col min="5390" max="5391" width="10.5703125" style="330" customWidth="1"/>
    <col min="5392" max="5400" width="0" style="330" hidden="1" customWidth="1"/>
    <col min="5401" max="5633" width="11.42578125" style="330"/>
    <col min="5634" max="5634" width="5.42578125" style="330" customWidth="1"/>
    <col min="5635" max="5635" width="4.42578125" style="330" customWidth="1"/>
    <col min="5636" max="5636" width="53.140625" style="330" bestFit="1" customWidth="1"/>
    <col min="5637" max="5637" width="17" style="330" bestFit="1" customWidth="1"/>
    <col min="5638" max="5638" width="17.28515625" style="330" customWidth="1"/>
    <col min="5639" max="5639" width="13.7109375" style="330" bestFit="1" customWidth="1"/>
    <col min="5640" max="5640" width="14.140625" style="330" customWidth="1"/>
    <col min="5641" max="5641" width="13.140625" style="330" customWidth="1"/>
    <col min="5642" max="5642" width="10.5703125" style="330" customWidth="1"/>
    <col min="5643" max="5643" width="17.140625" style="330" customWidth="1"/>
    <col min="5644" max="5644" width="13.7109375" style="330" bestFit="1" customWidth="1"/>
    <col min="5645" max="5645" width="13.42578125" style="330" customWidth="1"/>
    <col min="5646" max="5647" width="10.5703125" style="330" customWidth="1"/>
    <col min="5648" max="5656" width="0" style="330" hidden="1" customWidth="1"/>
    <col min="5657" max="5889" width="11.42578125" style="330"/>
    <col min="5890" max="5890" width="5.42578125" style="330" customWidth="1"/>
    <col min="5891" max="5891" width="4.42578125" style="330" customWidth="1"/>
    <col min="5892" max="5892" width="53.140625" style="330" bestFit="1" customWidth="1"/>
    <col min="5893" max="5893" width="17" style="330" bestFit="1" customWidth="1"/>
    <col min="5894" max="5894" width="17.28515625" style="330" customWidth="1"/>
    <col min="5895" max="5895" width="13.7109375" style="330" bestFit="1" customWidth="1"/>
    <col min="5896" max="5896" width="14.140625" style="330" customWidth="1"/>
    <col min="5897" max="5897" width="13.140625" style="330" customWidth="1"/>
    <col min="5898" max="5898" width="10.5703125" style="330" customWidth="1"/>
    <col min="5899" max="5899" width="17.140625" style="330" customWidth="1"/>
    <col min="5900" max="5900" width="13.7109375" style="330" bestFit="1" customWidth="1"/>
    <col min="5901" max="5901" width="13.42578125" style="330" customWidth="1"/>
    <col min="5902" max="5903" width="10.5703125" style="330" customWidth="1"/>
    <col min="5904" max="5912" width="0" style="330" hidden="1" customWidth="1"/>
    <col min="5913" max="6145" width="11.42578125" style="330"/>
    <col min="6146" max="6146" width="5.42578125" style="330" customWidth="1"/>
    <col min="6147" max="6147" width="4.42578125" style="330" customWidth="1"/>
    <col min="6148" max="6148" width="53.140625" style="330" bestFit="1" customWidth="1"/>
    <col min="6149" max="6149" width="17" style="330" bestFit="1" customWidth="1"/>
    <col min="6150" max="6150" width="17.28515625" style="330" customWidth="1"/>
    <col min="6151" max="6151" width="13.7109375" style="330" bestFit="1" customWidth="1"/>
    <col min="6152" max="6152" width="14.140625" style="330" customWidth="1"/>
    <col min="6153" max="6153" width="13.140625" style="330" customWidth="1"/>
    <col min="6154" max="6154" width="10.5703125" style="330" customWidth="1"/>
    <col min="6155" max="6155" width="17.140625" style="330" customWidth="1"/>
    <col min="6156" max="6156" width="13.7109375" style="330" bestFit="1" customWidth="1"/>
    <col min="6157" max="6157" width="13.42578125" style="330" customWidth="1"/>
    <col min="6158" max="6159" width="10.5703125" style="330" customWidth="1"/>
    <col min="6160" max="6168" width="0" style="330" hidden="1" customWidth="1"/>
    <col min="6169" max="6401" width="11.42578125" style="330"/>
    <col min="6402" max="6402" width="5.42578125" style="330" customWidth="1"/>
    <col min="6403" max="6403" width="4.42578125" style="330" customWidth="1"/>
    <col min="6404" max="6404" width="53.140625" style="330" bestFit="1" customWidth="1"/>
    <col min="6405" max="6405" width="17" style="330" bestFit="1" customWidth="1"/>
    <col min="6406" max="6406" width="17.28515625" style="330" customWidth="1"/>
    <col min="6407" max="6407" width="13.7109375" style="330" bestFit="1" customWidth="1"/>
    <col min="6408" max="6408" width="14.140625" style="330" customWidth="1"/>
    <col min="6409" max="6409" width="13.140625" style="330" customWidth="1"/>
    <col min="6410" max="6410" width="10.5703125" style="330" customWidth="1"/>
    <col min="6411" max="6411" width="17.140625" style="330" customWidth="1"/>
    <col min="6412" max="6412" width="13.7109375" style="330" bestFit="1" customWidth="1"/>
    <col min="6413" max="6413" width="13.42578125" style="330" customWidth="1"/>
    <col min="6414" max="6415" width="10.5703125" style="330" customWidth="1"/>
    <col min="6416" max="6424" width="0" style="330" hidden="1" customWidth="1"/>
    <col min="6425" max="6657" width="11.42578125" style="330"/>
    <col min="6658" max="6658" width="5.42578125" style="330" customWidth="1"/>
    <col min="6659" max="6659" width="4.42578125" style="330" customWidth="1"/>
    <col min="6660" max="6660" width="53.140625" style="330" bestFit="1" customWidth="1"/>
    <col min="6661" max="6661" width="17" style="330" bestFit="1" customWidth="1"/>
    <col min="6662" max="6662" width="17.28515625" style="330" customWidth="1"/>
    <col min="6663" max="6663" width="13.7109375" style="330" bestFit="1" customWidth="1"/>
    <col min="6664" max="6664" width="14.140625" style="330" customWidth="1"/>
    <col min="6665" max="6665" width="13.140625" style="330" customWidth="1"/>
    <col min="6666" max="6666" width="10.5703125" style="330" customWidth="1"/>
    <col min="6667" max="6667" width="17.140625" style="330" customWidth="1"/>
    <col min="6668" max="6668" width="13.7109375" style="330" bestFit="1" customWidth="1"/>
    <col min="6669" max="6669" width="13.42578125" style="330" customWidth="1"/>
    <col min="6670" max="6671" width="10.5703125" style="330" customWidth="1"/>
    <col min="6672" max="6680" width="0" style="330" hidden="1" customWidth="1"/>
    <col min="6681" max="6913" width="11.42578125" style="330"/>
    <col min="6914" max="6914" width="5.42578125" style="330" customWidth="1"/>
    <col min="6915" max="6915" width="4.42578125" style="330" customWidth="1"/>
    <col min="6916" max="6916" width="53.140625" style="330" bestFit="1" customWidth="1"/>
    <col min="6917" max="6917" width="17" style="330" bestFit="1" customWidth="1"/>
    <col min="6918" max="6918" width="17.28515625" style="330" customWidth="1"/>
    <col min="6919" max="6919" width="13.7109375" style="330" bestFit="1" customWidth="1"/>
    <col min="6920" max="6920" width="14.140625" style="330" customWidth="1"/>
    <col min="6921" max="6921" width="13.140625" style="330" customWidth="1"/>
    <col min="6922" max="6922" width="10.5703125" style="330" customWidth="1"/>
    <col min="6923" max="6923" width="17.140625" style="330" customWidth="1"/>
    <col min="6924" max="6924" width="13.7109375" style="330" bestFit="1" customWidth="1"/>
    <col min="6925" max="6925" width="13.42578125" style="330" customWidth="1"/>
    <col min="6926" max="6927" width="10.5703125" style="330" customWidth="1"/>
    <col min="6928" max="6936" width="0" style="330" hidden="1" customWidth="1"/>
    <col min="6937" max="7169" width="11.42578125" style="330"/>
    <col min="7170" max="7170" width="5.42578125" style="330" customWidth="1"/>
    <col min="7171" max="7171" width="4.42578125" style="330" customWidth="1"/>
    <col min="7172" max="7172" width="53.140625" style="330" bestFit="1" customWidth="1"/>
    <col min="7173" max="7173" width="17" style="330" bestFit="1" customWidth="1"/>
    <col min="7174" max="7174" width="17.28515625" style="330" customWidth="1"/>
    <col min="7175" max="7175" width="13.7109375" style="330" bestFit="1" customWidth="1"/>
    <col min="7176" max="7176" width="14.140625" style="330" customWidth="1"/>
    <col min="7177" max="7177" width="13.140625" style="330" customWidth="1"/>
    <col min="7178" max="7178" width="10.5703125" style="330" customWidth="1"/>
    <col min="7179" max="7179" width="17.140625" style="330" customWidth="1"/>
    <col min="7180" max="7180" width="13.7109375" style="330" bestFit="1" customWidth="1"/>
    <col min="7181" max="7181" width="13.42578125" style="330" customWidth="1"/>
    <col min="7182" max="7183" width="10.5703125" style="330" customWidth="1"/>
    <col min="7184" max="7192" width="0" style="330" hidden="1" customWidth="1"/>
    <col min="7193" max="7425" width="11.42578125" style="330"/>
    <col min="7426" max="7426" width="5.42578125" style="330" customWidth="1"/>
    <col min="7427" max="7427" width="4.42578125" style="330" customWidth="1"/>
    <col min="7428" max="7428" width="53.140625" style="330" bestFit="1" customWidth="1"/>
    <col min="7429" max="7429" width="17" style="330" bestFit="1" customWidth="1"/>
    <col min="7430" max="7430" width="17.28515625" style="330" customWidth="1"/>
    <col min="7431" max="7431" width="13.7109375" style="330" bestFit="1" customWidth="1"/>
    <col min="7432" max="7432" width="14.140625" style="330" customWidth="1"/>
    <col min="7433" max="7433" width="13.140625" style="330" customWidth="1"/>
    <col min="7434" max="7434" width="10.5703125" style="330" customWidth="1"/>
    <col min="7435" max="7435" width="17.140625" style="330" customWidth="1"/>
    <col min="7436" max="7436" width="13.7109375" style="330" bestFit="1" customWidth="1"/>
    <col min="7437" max="7437" width="13.42578125" style="330" customWidth="1"/>
    <col min="7438" max="7439" width="10.5703125" style="330" customWidth="1"/>
    <col min="7440" max="7448" width="0" style="330" hidden="1" customWidth="1"/>
    <col min="7449" max="7681" width="11.42578125" style="330"/>
    <col min="7682" max="7682" width="5.42578125" style="330" customWidth="1"/>
    <col min="7683" max="7683" width="4.42578125" style="330" customWidth="1"/>
    <col min="7684" max="7684" width="53.140625" style="330" bestFit="1" customWidth="1"/>
    <col min="7685" max="7685" width="17" style="330" bestFit="1" customWidth="1"/>
    <col min="7686" max="7686" width="17.28515625" style="330" customWidth="1"/>
    <col min="7687" max="7687" width="13.7109375" style="330" bestFit="1" customWidth="1"/>
    <col min="7688" max="7688" width="14.140625" style="330" customWidth="1"/>
    <col min="7689" max="7689" width="13.140625" style="330" customWidth="1"/>
    <col min="7690" max="7690" width="10.5703125" style="330" customWidth="1"/>
    <col min="7691" max="7691" width="17.140625" style="330" customWidth="1"/>
    <col min="7692" max="7692" width="13.7109375" style="330" bestFit="1" customWidth="1"/>
    <col min="7693" max="7693" width="13.42578125" style="330" customWidth="1"/>
    <col min="7694" max="7695" width="10.5703125" style="330" customWidth="1"/>
    <col min="7696" max="7704" width="0" style="330" hidden="1" customWidth="1"/>
    <col min="7705" max="7937" width="11.42578125" style="330"/>
    <col min="7938" max="7938" width="5.42578125" style="330" customWidth="1"/>
    <col min="7939" max="7939" width="4.42578125" style="330" customWidth="1"/>
    <col min="7940" max="7940" width="53.140625" style="330" bestFit="1" customWidth="1"/>
    <col min="7941" max="7941" width="17" style="330" bestFit="1" customWidth="1"/>
    <col min="7942" max="7942" width="17.28515625" style="330" customWidth="1"/>
    <col min="7943" max="7943" width="13.7109375" style="330" bestFit="1" customWidth="1"/>
    <col min="7944" max="7944" width="14.140625" style="330" customWidth="1"/>
    <col min="7945" max="7945" width="13.140625" style="330" customWidth="1"/>
    <col min="7946" max="7946" width="10.5703125" style="330" customWidth="1"/>
    <col min="7947" max="7947" width="17.140625" style="330" customWidth="1"/>
    <col min="7948" max="7948" width="13.7109375" style="330" bestFit="1" customWidth="1"/>
    <col min="7949" max="7949" width="13.42578125" style="330" customWidth="1"/>
    <col min="7950" max="7951" width="10.5703125" style="330" customWidth="1"/>
    <col min="7952" max="7960" width="0" style="330" hidden="1" customWidth="1"/>
    <col min="7961" max="8193" width="11.42578125" style="330"/>
    <col min="8194" max="8194" width="5.42578125" style="330" customWidth="1"/>
    <col min="8195" max="8195" width="4.42578125" style="330" customWidth="1"/>
    <col min="8196" max="8196" width="53.140625" style="330" bestFit="1" customWidth="1"/>
    <col min="8197" max="8197" width="17" style="330" bestFit="1" customWidth="1"/>
    <col min="8198" max="8198" width="17.28515625" style="330" customWidth="1"/>
    <col min="8199" max="8199" width="13.7109375" style="330" bestFit="1" customWidth="1"/>
    <col min="8200" max="8200" width="14.140625" style="330" customWidth="1"/>
    <col min="8201" max="8201" width="13.140625" style="330" customWidth="1"/>
    <col min="8202" max="8202" width="10.5703125" style="330" customWidth="1"/>
    <col min="8203" max="8203" width="17.140625" style="330" customWidth="1"/>
    <col min="8204" max="8204" width="13.7109375" style="330" bestFit="1" customWidth="1"/>
    <col min="8205" max="8205" width="13.42578125" style="330" customWidth="1"/>
    <col min="8206" max="8207" width="10.5703125" style="330" customWidth="1"/>
    <col min="8208" max="8216" width="0" style="330" hidden="1" customWidth="1"/>
    <col min="8217" max="8449" width="11.42578125" style="330"/>
    <col min="8450" max="8450" width="5.42578125" style="330" customWidth="1"/>
    <col min="8451" max="8451" width="4.42578125" style="330" customWidth="1"/>
    <col min="8452" max="8452" width="53.140625" style="330" bestFit="1" customWidth="1"/>
    <col min="8453" max="8453" width="17" style="330" bestFit="1" customWidth="1"/>
    <col min="8454" max="8454" width="17.28515625" style="330" customWidth="1"/>
    <col min="8455" max="8455" width="13.7109375" style="330" bestFit="1" customWidth="1"/>
    <col min="8456" max="8456" width="14.140625" style="330" customWidth="1"/>
    <col min="8457" max="8457" width="13.140625" style="330" customWidth="1"/>
    <col min="8458" max="8458" width="10.5703125" style="330" customWidth="1"/>
    <col min="8459" max="8459" width="17.140625" style="330" customWidth="1"/>
    <col min="8460" max="8460" width="13.7109375" style="330" bestFit="1" customWidth="1"/>
    <col min="8461" max="8461" width="13.42578125" style="330" customWidth="1"/>
    <col min="8462" max="8463" width="10.5703125" style="330" customWidth="1"/>
    <col min="8464" max="8472" width="0" style="330" hidden="1" customWidth="1"/>
    <col min="8473" max="8705" width="11.42578125" style="330"/>
    <col min="8706" max="8706" width="5.42578125" style="330" customWidth="1"/>
    <col min="8707" max="8707" width="4.42578125" style="330" customWidth="1"/>
    <col min="8708" max="8708" width="53.140625" style="330" bestFit="1" customWidth="1"/>
    <col min="8709" max="8709" width="17" style="330" bestFit="1" customWidth="1"/>
    <col min="8710" max="8710" width="17.28515625" style="330" customWidth="1"/>
    <col min="8711" max="8711" width="13.7109375" style="330" bestFit="1" customWidth="1"/>
    <col min="8712" max="8712" width="14.140625" style="330" customWidth="1"/>
    <col min="8713" max="8713" width="13.140625" style="330" customWidth="1"/>
    <col min="8714" max="8714" width="10.5703125" style="330" customWidth="1"/>
    <col min="8715" max="8715" width="17.140625" style="330" customWidth="1"/>
    <col min="8716" max="8716" width="13.7109375" style="330" bestFit="1" customWidth="1"/>
    <col min="8717" max="8717" width="13.42578125" style="330" customWidth="1"/>
    <col min="8718" max="8719" width="10.5703125" style="330" customWidth="1"/>
    <col min="8720" max="8728" width="0" style="330" hidden="1" customWidth="1"/>
    <col min="8729" max="8961" width="11.42578125" style="330"/>
    <col min="8962" max="8962" width="5.42578125" style="330" customWidth="1"/>
    <col min="8963" max="8963" width="4.42578125" style="330" customWidth="1"/>
    <col min="8964" max="8964" width="53.140625" style="330" bestFit="1" customWidth="1"/>
    <col min="8965" max="8965" width="17" style="330" bestFit="1" customWidth="1"/>
    <col min="8966" max="8966" width="17.28515625" style="330" customWidth="1"/>
    <col min="8967" max="8967" width="13.7109375" style="330" bestFit="1" customWidth="1"/>
    <col min="8968" max="8968" width="14.140625" style="330" customWidth="1"/>
    <col min="8969" max="8969" width="13.140625" style="330" customWidth="1"/>
    <col min="8970" max="8970" width="10.5703125" style="330" customWidth="1"/>
    <col min="8971" max="8971" width="17.140625" style="330" customWidth="1"/>
    <col min="8972" max="8972" width="13.7109375" style="330" bestFit="1" customWidth="1"/>
    <col min="8973" max="8973" width="13.42578125" style="330" customWidth="1"/>
    <col min="8974" max="8975" width="10.5703125" style="330" customWidth="1"/>
    <col min="8976" max="8984" width="0" style="330" hidden="1" customWidth="1"/>
    <col min="8985" max="9217" width="11.42578125" style="330"/>
    <col min="9218" max="9218" width="5.42578125" style="330" customWidth="1"/>
    <col min="9219" max="9219" width="4.42578125" style="330" customWidth="1"/>
    <col min="9220" max="9220" width="53.140625" style="330" bestFit="1" customWidth="1"/>
    <col min="9221" max="9221" width="17" style="330" bestFit="1" customWidth="1"/>
    <col min="9222" max="9222" width="17.28515625" style="330" customWidth="1"/>
    <col min="9223" max="9223" width="13.7109375" style="330" bestFit="1" customWidth="1"/>
    <col min="9224" max="9224" width="14.140625" style="330" customWidth="1"/>
    <col min="9225" max="9225" width="13.140625" style="330" customWidth="1"/>
    <col min="9226" max="9226" width="10.5703125" style="330" customWidth="1"/>
    <col min="9227" max="9227" width="17.140625" style="330" customWidth="1"/>
    <col min="9228" max="9228" width="13.7109375" style="330" bestFit="1" customWidth="1"/>
    <col min="9229" max="9229" width="13.42578125" style="330" customWidth="1"/>
    <col min="9230" max="9231" width="10.5703125" style="330" customWidth="1"/>
    <col min="9232" max="9240" width="0" style="330" hidden="1" customWidth="1"/>
    <col min="9241" max="9473" width="11.42578125" style="330"/>
    <col min="9474" max="9474" width="5.42578125" style="330" customWidth="1"/>
    <col min="9475" max="9475" width="4.42578125" style="330" customWidth="1"/>
    <col min="9476" max="9476" width="53.140625" style="330" bestFit="1" customWidth="1"/>
    <col min="9477" max="9477" width="17" style="330" bestFit="1" customWidth="1"/>
    <col min="9478" max="9478" width="17.28515625" style="330" customWidth="1"/>
    <col min="9479" max="9479" width="13.7109375" style="330" bestFit="1" customWidth="1"/>
    <col min="9480" max="9480" width="14.140625" style="330" customWidth="1"/>
    <col min="9481" max="9481" width="13.140625" style="330" customWidth="1"/>
    <col min="9482" max="9482" width="10.5703125" style="330" customWidth="1"/>
    <col min="9483" max="9483" width="17.140625" style="330" customWidth="1"/>
    <col min="9484" max="9484" width="13.7109375" style="330" bestFit="1" customWidth="1"/>
    <col min="9485" max="9485" width="13.42578125" style="330" customWidth="1"/>
    <col min="9486" max="9487" width="10.5703125" style="330" customWidth="1"/>
    <col min="9488" max="9496" width="0" style="330" hidden="1" customWidth="1"/>
    <col min="9497" max="9729" width="11.42578125" style="330"/>
    <col min="9730" max="9730" width="5.42578125" style="330" customWidth="1"/>
    <col min="9731" max="9731" width="4.42578125" style="330" customWidth="1"/>
    <col min="9732" max="9732" width="53.140625" style="330" bestFit="1" customWidth="1"/>
    <col min="9733" max="9733" width="17" style="330" bestFit="1" customWidth="1"/>
    <col min="9734" max="9734" width="17.28515625" style="330" customWidth="1"/>
    <col min="9735" max="9735" width="13.7109375" style="330" bestFit="1" customWidth="1"/>
    <col min="9736" max="9736" width="14.140625" style="330" customWidth="1"/>
    <col min="9737" max="9737" width="13.140625" style="330" customWidth="1"/>
    <col min="9738" max="9738" width="10.5703125" style="330" customWidth="1"/>
    <col min="9739" max="9739" width="17.140625" style="330" customWidth="1"/>
    <col min="9740" max="9740" width="13.7109375" style="330" bestFit="1" customWidth="1"/>
    <col min="9741" max="9741" width="13.42578125" style="330" customWidth="1"/>
    <col min="9742" max="9743" width="10.5703125" style="330" customWidth="1"/>
    <col min="9744" max="9752" width="0" style="330" hidden="1" customWidth="1"/>
    <col min="9753" max="9985" width="11.42578125" style="330"/>
    <col min="9986" max="9986" width="5.42578125" style="330" customWidth="1"/>
    <col min="9987" max="9987" width="4.42578125" style="330" customWidth="1"/>
    <col min="9988" max="9988" width="53.140625" style="330" bestFit="1" customWidth="1"/>
    <col min="9989" max="9989" width="17" style="330" bestFit="1" customWidth="1"/>
    <col min="9990" max="9990" width="17.28515625" style="330" customWidth="1"/>
    <col min="9991" max="9991" width="13.7109375" style="330" bestFit="1" customWidth="1"/>
    <col min="9992" max="9992" width="14.140625" style="330" customWidth="1"/>
    <col min="9993" max="9993" width="13.140625" style="330" customWidth="1"/>
    <col min="9994" max="9994" width="10.5703125" style="330" customWidth="1"/>
    <col min="9995" max="9995" width="17.140625" style="330" customWidth="1"/>
    <col min="9996" max="9996" width="13.7109375" style="330" bestFit="1" customWidth="1"/>
    <col min="9997" max="9997" width="13.42578125" style="330" customWidth="1"/>
    <col min="9998" max="9999" width="10.5703125" style="330" customWidth="1"/>
    <col min="10000" max="10008" width="0" style="330" hidden="1" customWidth="1"/>
    <col min="10009" max="10241" width="11.42578125" style="330"/>
    <col min="10242" max="10242" width="5.42578125" style="330" customWidth="1"/>
    <col min="10243" max="10243" width="4.42578125" style="330" customWidth="1"/>
    <col min="10244" max="10244" width="53.140625" style="330" bestFit="1" customWidth="1"/>
    <col min="10245" max="10245" width="17" style="330" bestFit="1" customWidth="1"/>
    <col min="10246" max="10246" width="17.28515625" style="330" customWidth="1"/>
    <col min="10247" max="10247" width="13.7109375" style="330" bestFit="1" customWidth="1"/>
    <col min="10248" max="10248" width="14.140625" style="330" customWidth="1"/>
    <col min="10249" max="10249" width="13.140625" style="330" customWidth="1"/>
    <col min="10250" max="10250" width="10.5703125" style="330" customWidth="1"/>
    <col min="10251" max="10251" width="17.140625" style="330" customWidth="1"/>
    <col min="10252" max="10252" width="13.7109375" style="330" bestFit="1" customWidth="1"/>
    <col min="10253" max="10253" width="13.42578125" style="330" customWidth="1"/>
    <col min="10254" max="10255" width="10.5703125" style="330" customWidth="1"/>
    <col min="10256" max="10264" width="0" style="330" hidden="1" customWidth="1"/>
    <col min="10265" max="10497" width="11.42578125" style="330"/>
    <col min="10498" max="10498" width="5.42578125" style="330" customWidth="1"/>
    <col min="10499" max="10499" width="4.42578125" style="330" customWidth="1"/>
    <col min="10500" max="10500" width="53.140625" style="330" bestFit="1" customWidth="1"/>
    <col min="10501" max="10501" width="17" style="330" bestFit="1" customWidth="1"/>
    <col min="10502" max="10502" width="17.28515625" style="330" customWidth="1"/>
    <col min="10503" max="10503" width="13.7109375" style="330" bestFit="1" customWidth="1"/>
    <col min="10504" max="10504" width="14.140625" style="330" customWidth="1"/>
    <col min="10505" max="10505" width="13.140625" style="330" customWidth="1"/>
    <col min="10506" max="10506" width="10.5703125" style="330" customWidth="1"/>
    <col min="10507" max="10507" width="17.140625" style="330" customWidth="1"/>
    <col min="10508" max="10508" width="13.7109375" style="330" bestFit="1" customWidth="1"/>
    <col min="10509" max="10509" width="13.42578125" style="330" customWidth="1"/>
    <col min="10510" max="10511" width="10.5703125" style="330" customWidth="1"/>
    <col min="10512" max="10520" width="0" style="330" hidden="1" customWidth="1"/>
    <col min="10521" max="10753" width="11.42578125" style="330"/>
    <col min="10754" max="10754" width="5.42578125" style="330" customWidth="1"/>
    <col min="10755" max="10755" width="4.42578125" style="330" customWidth="1"/>
    <col min="10756" max="10756" width="53.140625" style="330" bestFit="1" customWidth="1"/>
    <col min="10757" max="10757" width="17" style="330" bestFit="1" customWidth="1"/>
    <col min="10758" max="10758" width="17.28515625" style="330" customWidth="1"/>
    <col min="10759" max="10759" width="13.7109375" style="330" bestFit="1" customWidth="1"/>
    <col min="10760" max="10760" width="14.140625" style="330" customWidth="1"/>
    <col min="10761" max="10761" width="13.140625" style="330" customWidth="1"/>
    <col min="10762" max="10762" width="10.5703125" style="330" customWidth="1"/>
    <col min="10763" max="10763" width="17.140625" style="330" customWidth="1"/>
    <col min="10764" max="10764" width="13.7109375" style="330" bestFit="1" customWidth="1"/>
    <col min="10765" max="10765" width="13.42578125" style="330" customWidth="1"/>
    <col min="10766" max="10767" width="10.5703125" style="330" customWidth="1"/>
    <col min="10768" max="10776" width="0" style="330" hidden="1" customWidth="1"/>
    <col min="10777" max="11009" width="11.42578125" style="330"/>
    <col min="11010" max="11010" width="5.42578125" style="330" customWidth="1"/>
    <col min="11011" max="11011" width="4.42578125" style="330" customWidth="1"/>
    <col min="11012" max="11012" width="53.140625" style="330" bestFit="1" customWidth="1"/>
    <col min="11013" max="11013" width="17" style="330" bestFit="1" customWidth="1"/>
    <col min="11014" max="11014" width="17.28515625" style="330" customWidth="1"/>
    <col min="11015" max="11015" width="13.7109375" style="330" bestFit="1" customWidth="1"/>
    <col min="11016" max="11016" width="14.140625" style="330" customWidth="1"/>
    <col min="11017" max="11017" width="13.140625" style="330" customWidth="1"/>
    <col min="11018" max="11018" width="10.5703125" style="330" customWidth="1"/>
    <col min="11019" max="11019" width="17.140625" style="330" customWidth="1"/>
    <col min="11020" max="11020" width="13.7109375" style="330" bestFit="1" customWidth="1"/>
    <col min="11021" max="11021" width="13.42578125" style="330" customWidth="1"/>
    <col min="11022" max="11023" width="10.5703125" style="330" customWidth="1"/>
    <col min="11024" max="11032" width="0" style="330" hidden="1" customWidth="1"/>
    <col min="11033" max="11265" width="11.42578125" style="330"/>
    <col min="11266" max="11266" width="5.42578125" style="330" customWidth="1"/>
    <col min="11267" max="11267" width="4.42578125" style="330" customWidth="1"/>
    <col min="11268" max="11268" width="53.140625" style="330" bestFit="1" customWidth="1"/>
    <col min="11269" max="11269" width="17" style="330" bestFit="1" customWidth="1"/>
    <col min="11270" max="11270" width="17.28515625" style="330" customWidth="1"/>
    <col min="11271" max="11271" width="13.7109375" style="330" bestFit="1" customWidth="1"/>
    <col min="11272" max="11272" width="14.140625" style="330" customWidth="1"/>
    <col min="11273" max="11273" width="13.140625" style="330" customWidth="1"/>
    <col min="11274" max="11274" width="10.5703125" style="330" customWidth="1"/>
    <col min="11275" max="11275" width="17.140625" style="330" customWidth="1"/>
    <col min="11276" max="11276" width="13.7109375" style="330" bestFit="1" customWidth="1"/>
    <col min="11277" max="11277" width="13.42578125" style="330" customWidth="1"/>
    <col min="11278" max="11279" width="10.5703125" style="330" customWidth="1"/>
    <col min="11280" max="11288" width="0" style="330" hidden="1" customWidth="1"/>
    <col min="11289" max="11521" width="11.42578125" style="330"/>
    <col min="11522" max="11522" width="5.42578125" style="330" customWidth="1"/>
    <col min="11523" max="11523" width="4.42578125" style="330" customWidth="1"/>
    <col min="11524" max="11524" width="53.140625" style="330" bestFit="1" customWidth="1"/>
    <col min="11525" max="11525" width="17" style="330" bestFit="1" customWidth="1"/>
    <col min="11526" max="11526" width="17.28515625" style="330" customWidth="1"/>
    <col min="11527" max="11527" width="13.7109375" style="330" bestFit="1" customWidth="1"/>
    <col min="11528" max="11528" width="14.140625" style="330" customWidth="1"/>
    <col min="11529" max="11529" width="13.140625" style="330" customWidth="1"/>
    <col min="11530" max="11530" width="10.5703125" style="330" customWidth="1"/>
    <col min="11531" max="11531" width="17.140625" style="330" customWidth="1"/>
    <col min="11532" max="11532" width="13.7109375" style="330" bestFit="1" customWidth="1"/>
    <col min="11533" max="11533" width="13.42578125" style="330" customWidth="1"/>
    <col min="11534" max="11535" width="10.5703125" style="330" customWidth="1"/>
    <col min="11536" max="11544" width="0" style="330" hidden="1" customWidth="1"/>
    <col min="11545" max="11777" width="11.42578125" style="330"/>
    <col min="11778" max="11778" width="5.42578125" style="330" customWidth="1"/>
    <col min="11779" max="11779" width="4.42578125" style="330" customWidth="1"/>
    <col min="11780" max="11780" width="53.140625" style="330" bestFit="1" customWidth="1"/>
    <col min="11781" max="11781" width="17" style="330" bestFit="1" customWidth="1"/>
    <col min="11782" max="11782" width="17.28515625" style="330" customWidth="1"/>
    <col min="11783" max="11783" width="13.7109375" style="330" bestFit="1" customWidth="1"/>
    <col min="11784" max="11784" width="14.140625" style="330" customWidth="1"/>
    <col min="11785" max="11785" width="13.140625" style="330" customWidth="1"/>
    <col min="11786" max="11786" width="10.5703125" style="330" customWidth="1"/>
    <col min="11787" max="11787" width="17.140625" style="330" customWidth="1"/>
    <col min="11788" max="11788" width="13.7109375" style="330" bestFit="1" customWidth="1"/>
    <col min="11789" max="11789" width="13.42578125" style="330" customWidth="1"/>
    <col min="11790" max="11791" width="10.5703125" style="330" customWidth="1"/>
    <col min="11792" max="11800" width="0" style="330" hidden="1" customWidth="1"/>
    <col min="11801" max="12033" width="11.42578125" style="330"/>
    <col min="12034" max="12034" width="5.42578125" style="330" customWidth="1"/>
    <col min="12035" max="12035" width="4.42578125" style="330" customWidth="1"/>
    <col min="12036" max="12036" width="53.140625" style="330" bestFit="1" customWidth="1"/>
    <col min="12037" max="12037" width="17" style="330" bestFit="1" customWidth="1"/>
    <col min="12038" max="12038" width="17.28515625" style="330" customWidth="1"/>
    <col min="12039" max="12039" width="13.7109375" style="330" bestFit="1" customWidth="1"/>
    <col min="12040" max="12040" width="14.140625" style="330" customWidth="1"/>
    <col min="12041" max="12041" width="13.140625" style="330" customWidth="1"/>
    <col min="12042" max="12042" width="10.5703125" style="330" customWidth="1"/>
    <col min="12043" max="12043" width="17.140625" style="330" customWidth="1"/>
    <col min="12044" max="12044" width="13.7109375" style="330" bestFit="1" customWidth="1"/>
    <col min="12045" max="12045" width="13.42578125" style="330" customWidth="1"/>
    <col min="12046" max="12047" width="10.5703125" style="330" customWidth="1"/>
    <col min="12048" max="12056" width="0" style="330" hidden="1" customWidth="1"/>
    <col min="12057" max="12289" width="11.42578125" style="330"/>
    <col min="12290" max="12290" width="5.42578125" style="330" customWidth="1"/>
    <col min="12291" max="12291" width="4.42578125" style="330" customWidth="1"/>
    <col min="12292" max="12292" width="53.140625" style="330" bestFit="1" customWidth="1"/>
    <col min="12293" max="12293" width="17" style="330" bestFit="1" customWidth="1"/>
    <col min="12294" max="12294" width="17.28515625" style="330" customWidth="1"/>
    <col min="12295" max="12295" width="13.7109375" style="330" bestFit="1" customWidth="1"/>
    <col min="12296" max="12296" width="14.140625" style="330" customWidth="1"/>
    <col min="12297" max="12297" width="13.140625" style="330" customWidth="1"/>
    <col min="12298" max="12298" width="10.5703125" style="330" customWidth="1"/>
    <col min="12299" max="12299" width="17.140625" style="330" customWidth="1"/>
    <col min="12300" max="12300" width="13.7109375" style="330" bestFit="1" customWidth="1"/>
    <col min="12301" max="12301" width="13.42578125" style="330" customWidth="1"/>
    <col min="12302" max="12303" width="10.5703125" style="330" customWidth="1"/>
    <col min="12304" max="12312" width="0" style="330" hidden="1" customWidth="1"/>
    <col min="12313" max="12545" width="11.42578125" style="330"/>
    <col min="12546" max="12546" width="5.42578125" style="330" customWidth="1"/>
    <col min="12547" max="12547" width="4.42578125" style="330" customWidth="1"/>
    <col min="12548" max="12548" width="53.140625" style="330" bestFit="1" customWidth="1"/>
    <col min="12549" max="12549" width="17" style="330" bestFit="1" customWidth="1"/>
    <col min="12550" max="12550" width="17.28515625" style="330" customWidth="1"/>
    <col min="12551" max="12551" width="13.7109375" style="330" bestFit="1" customWidth="1"/>
    <col min="12552" max="12552" width="14.140625" style="330" customWidth="1"/>
    <col min="12553" max="12553" width="13.140625" style="330" customWidth="1"/>
    <col min="12554" max="12554" width="10.5703125" style="330" customWidth="1"/>
    <col min="12555" max="12555" width="17.140625" style="330" customWidth="1"/>
    <col min="12556" max="12556" width="13.7109375" style="330" bestFit="1" customWidth="1"/>
    <col min="12557" max="12557" width="13.42578125" style="330" customWidth="1"/>
    <col min="12558" max="12559" width="10.5703125" style="330" customWidth="1"/>
    <col min="12560" max="12568" width="0" style="330" hidden="1" customWidth="1"/>
    <col min="12569" max="12801" width="11.42578125" style="330"/>
    <col min="12802" max="12802" width="5.42578125" style="330" customWidth="1"/>
    <col min="12803" max="12803" width="4.42578125" style="330" customWidth="1"/>
    <col min="12804" max="12804" width="53.140625" style="330" bestFit="1" customWidth="1"/>
    <col min="12805" max="12805" width="17" style="330" bestFit="1" customWidth="1"/>
    <col min="12806" max="12806" width="17.28515625" style="330" customWidth="1"/>
    <col min="12807" max="12807" width="13.7109375" style="330" bestFit="1" customWidth="1"/>
    <col min="12808" max="12808" width="14.140625" style="330" customWidth="1"/>
    <col min="12809" max="12809" width="13.140625" style="330" customWidth="1"/>
    <col min="12810" max="12810" width="10.5703125" style="330" customWidth="1"/>
    <col min="12811" max="12811" width="17.140625" style="330" customWidth="1"/>
    <col min="12812" max="12812" width="13.7109375" style="330" bestFit="1" customWidth="1"/>
    <col min="12813" max="12813" width="13.42578125" style="330" customWidth="1"/>
    <col min="12814" max="12815" width="10.5703125" style="330" customWidth="1"/>
    <col min="12816" max="12824" width="0" style="330" hidden="1" customWidth="1"/>
    <col min="12825" max="13057" width="11.42578125" style="330"/>
    <col min="13058" max="13058" width="5.42578125" style="330" customWidth="1"/>
    <col min="13059" max="13059" width="4.42578125" style="330" customWidth="1"/>
    <col min="13060" max="13060" width="53.140625" style="330" bestFit="1" customWidth="1"/>
    <col min="13061" max="13061" width="17" style="330" bestFit="1" customWidth="1"/>
    <col min="13062" max="13062" width="17.28515625" style="330" customWidth="1"/>
    <col min="13063" max="13063" width="13.7109375" style="330" bestFit="1" customWidth="1"/>
    <col min="13064" max="13064" width="14.140625" style="330" customWidth="1"/>
    <col min="13065" max="13065" width="13.140625" style="330" customWidth="1"/>
    <col min="13066" max="13066" width="10.5703125" style="330" customWidth="1"/>
    <col min="13067" max="13067" width="17.140625" style="330" customWidth="1"/>
    <col min="13068" max="13068" width="13.7109375" style="330" bestFit="1" customWidth="1"/>
    <col min="13069" max="13069" width="13.42578125" style="330" customWidth="1"/>
    <col min="13070" max="13071" width="10.5703125" style="330" customWidth="1"/>
    <col min="13072" max="13080" width="0" style="330" hidden="1" customWidth="1"/>
    <col min="13081" max="13313" width="11.42578125" style="330"/>
    <col min="13314" max="13314" width="5.42578125" style="330" customWidth="1"/>
    <col min="13315" max="13315" width="4.42578125" style="330" customWidth="1"/>
    <col min="13316" max="13316" width="53.140625" style="330" bestFit="1" customWidth="1"/>
    <col min="13317" max="13317" width="17" style="330" bestFit="1" customWidth="1"/>
    <col min="13318" max="13318" width="17.28515625" style="330" customWidth="1"/>
    <col min="13319" max="13319" width="13.7109375" style="330" bestFit="1" customWidth="1"/>
    <col min="13320" max="13320" width="14.140625" style="330" customWidth="1"/>
    <col min="13321" max="13321" width="13.140625" style="330" customWidth="1"/>
    <col min="13322" max="13322" width="10.5703125" style="330" customWidth="1"/>
    <col min="13323" max="13323" width="17.140625" style="330" customWidth="1"/>
    <col min="13324" max="13324" width="13.7109375" style="330" bestFit="1" customWidth="1"/>
    <col min="13325" max="13325" width="13.42578125" style="330" customWidth="1"/>
    <col min="13326" max="13327" width="10.5703125" style="330" customWidth="1"/>
    <col min="13328" max="13336" width="0" style="330" hidden="1" customWidth="1"/>
    <col min="13337" max="13569" width="11.42578125" style="330"/>
    <col min="13570" max="13570" width="5.42578125" style="330" customWidth="1"/>
    <col min="13571" max="13571" width="4.42578125" style="330" customWidth="1"/>
    <col min="13572" max="13572" width="53.140625" style="330" bestFit="1" customWidth="1"/>
    <col min="13573" max="13573" width="17" style="330" bestFit="1" customWidth="1"/>
    <col min="13574" max="13574" width="17.28515625" style="330" customWidth="1"/>
    <col min="13575" max="13575" width="13.7109375" style="330" bestFit="1" customWidth="1"/>
    <col min="13576" max="13576" width="14.140625" style="330" customWidth="1"/>
    <col min="13577" max="13577" width="13.140625" style="330" customWidth="1"/>
    <col min="13578" max="13578" width="10.5703125" style="330" customWidth="1"/>
    <col min="13579" max="13579" width="17.140625" style="330" customWidth="1"/>
    <col min="13580" max="13580" width="13.7109375" style="330" bestFit="1" customWidth="1"/>
    <col min="13581" max="13581" width="13.42578125" style="330" customWidth="1"/>
    <col min="13582" max="13583" width="10.5703125" style="330" customWidth="1"/>
    <col min="13584" max="13592" width="0" style="330" hidden="1" customWidth="1"/>
    <col min="13593" max="13825" width="11.42578125" style="330"/>
    <col min="13826" max="13826" width="5.42578125" style="330" customWidth="1"/>
    <col min="13827" max="13827" width="4.42578125" style="330" customWidth="1"/>
    <col min="13828" max="13828" width="53.140625" style="330" bestFit="1" customWidth="1"/>
    <col min="13829" max="13829" width="17" style="330" bestFit="1" customWidth="1"/>
    <col min="13830" max="13830" width="17.28515625" style="330" customWidth="1"/>
    <col min="13831" max="13831" width="13.7109375" style="330" bestFit="1" customWidth="1"/>
    <col min="13832" max="13832" width="14.140625" style="330" customWidth="1"/>
    <col min="13833" max="13833" width="13.140625" style="330" customWidth="1"/>
    <col min="13834" max="13834" width="10.5703125" style="330" customWidth="1"/>
    <col min="13835" max="13835" width="17.140625" style="330" customWidth="1"/>
    <col min="13836" max="13836" width="13.7109375" style="330" bestFit="1" customWidth="1"/>
    <col min="13837" max="13837" width="13.42578125" style="330" customWidth="1"/>
    <col min="13838" max="13839" width="10.5703125" style="330" customWidth="1"/>
    <col min="13840" max="13848" width="0" style="330" hidden="1" customWidth="1"/>
    <col min="13849" max="14081" width="11.42578125" style="330"/>
    <col min="14082" max="14082" width="5.42578125" style="330" customWidth="1"/>
    <col min="14083" max="14083" width="4.42578125" style="330" customWidth="1"/>
    <col min="14084" max="14084" width="53.140625" style="330" bestFit="1" customWidth="1"/>
    <col min="14085" max="14085" width="17" style="330" bestFit="1" customWidth="1"/>
    <col min="14086" max="14086" width="17.28515625" style="330" customWidth="1"/>
    <col min="14087" max="14087" width="13.7109375" style="330" bestFit="1" customWidth="1"/>
    <col min="14088" max="14088" width="14.140625" style="330" customWidth="1"/>
    <col min="14089" max="14089" width="13.140625" style="330" customWidth="1"/>
    <col min="14090" max="14090" width="10.5703125" style="330" customWidth="1"/>
    <col min="14091" max="14091" width="17.140625" style="330" customWidth="1"/>
    <col min="14092" max="14092" width="13.7109375" style="330" bestFit="1" customWidth="1"/>
    <col min="14093" max="14093" width="13.42578125" style="330" customWidth="1"/>
    <col min="14094" max="14095" width="10.5703125" style="330" customWidth="1"/>
    <col min="14096" max="14104" width="0" style="330" hidden="1" customWidth="1"/>
    <col min="14105" max="14337" width="11.42578125" style="330"/>
    <col min="14338" max="14338" width="5.42578125" style="330" customWidth="1"/>
    <col min="14339" max="14339" width="4.42578125" style="330" customWidth="1"/>
    <col min="14340" max="14340" width="53.140625" style="330" bestFit="1" customWidth="1"/>
    <col min="14341" max="14341" width="17" style="330" bestFit="1" customWidth="1"/>
    <col min="14342" max="14342" width="17.28515625" style="330" customWidth="1"/>
    <col min="14343" max="14343" width="13.7109375" style="330" bestFit="1" customWidth="1"/>
    <col min="14344" max="14344" width="14.140625" style="330" customWidth="1"/>
    <col min="14345" max="14345" width="13.140625" style="330" customWidth="1"/>
    <col min="14346" max="14346" width="10.5703125" style="330" customWidth="1"/>
    <col min="14347" max="14347" width="17.140625" style="330" customWidth="1"/>
    <col min="14348" max="14348" width="13.7109375" style="330" bestFit="1" customWidth="1"/>
    <col min="14349" max="14349" width="13.42578125" style="330" customWidth="1"/>
    <col min="14350" max="14351" width="10.5703125" style="330" customWidth="1"/>
    <col min="14352" max="14360" width="0" style="330" hidden="1" customWidth="1"/>
    <col min="14361" max="14593" width="11.42578125" style="330"/>
    <col min="14594" max="14594" width="5.42578125" style="330" customWidth="1"/>
    <col min="14595" max="14595" width="4.42578125" style="330" customWidth="1"/>
    <col min="14596" max="14596" width="53.140625" style="330" bestFit="1" customWidth="1"/>
    <col min="14597" max="14597" width="17" style="330" bestFit="1" customWidth="1"/>
    <col min="14598" max="14598" width="17.28515625" style="330" customWidth="1"/>
    <col min="14599" max="14599" width="13.7109375" style="330" bestFit="1" customWidth="1"/>
    <col min="14600" max="14600" width="14.140625" style="330" customWidth="1"/>
    <col min="14601" max="14601" width="13.140625" style="330" customWidth="1"/>
    <col min="14602" max="14602" width="10.5703125" style="330" customWidth="1"/>
    <col min="14603" max="14603" width="17.140625" style="330" customWidth="1"/>
    <col min="14604" max="14604" width="13.7109375" style="330" bestFit="1" customWidth="1"/>
    <col min="14605" max="14605" width="13.42578125" style="330" customWidth="1"/>
    <col min="14606" max="14607" width="10.5703125" style="330" customWidth="1"/>
    <col min="14608" max="14616" width="0" style="330" hidden="1" customWidth="1"/>
    <col min="14617" max="14849" width="11.42578125" style="330"/>
    <col min="14850" max="14850" width="5.42578125" style="330" customWidth="1"/>
    <col min="14851" max="14851" width="4.42578125" style="330" customWidth="1"/>
    <col min="14852" max="14852" width="53.140625" style="330" bestFit="1" customWidth="1"/>
    <col min="14853" max="14853" width="17" style="330" bestFit="1" customWidth="1"/>
    <col min="14854" max="14854" width="17.28515625" style="330" customWidth="1"/>
    <col min="14855" max="14855" width="13.7109375" style="330" bestFit="1" customWidth="1"/>
    <col min="14856" max="14856" width="14.140625" style="330" customWidth="1"/>
    <col min="14857" max="14857" width="13.140625" style="330" customWidth="1"/>
    <col min="14858" max="14858" width="10.5703125" style="330" customWidth="1"/>
    <col min="14859" max="14859" width="17.140625" style="330" customWidth="1"/>
    <col min="14860" max="14860" width="13.7109375" style="330" bestFit="1" customWidth="1"/>
    <col min="14861" max="14861" width="13.42578125" style="330" customWidth="1"/>
    <col min="14862" max="14863" width="10.5703125" style="330" customWidth="1"/>
    <col min="14864" max="14872" width="0" style="330" hidden="1" customWidth="1"/>
    <col min="14873" max="15105" width="11.42578125" style="330"/>
    <col min="15106" max="15106" width="5.42578125" style="330" customWidth="1"/>
    <col min="15107" max="15107" width="4.42578125" style="330" customWidth="1"/>
    <col min="15108" max="15108" width="53.140625" style="330" bestFit="1" customWidth="1"/>
    <col min="15109" max="15109" width="17" style="330" bestFit="1" customWidth="1"/>
    <col min="15110" max="15110" width="17.28515625" style="330" customWidth="1"/>
    <col min="15111" max="15111" width="13.7109375" style="330" bestFit="1" customWidth="1"/>
    <col min="15112" max="15112" width="14.140625" style="330" customWidth="1"/>
    <col min="15113" max="15113" width="13.140625" style="330" customWidth="1"/>
    <col min="15114" max="15114" width="10.5703125" style="330" customWidth="1"/>
    <col min="15115" max="15115" width="17.140625" style="330" customWidth="1"/>
    <col min="15116" max="15116" width="13.7109375" style="330" bestFit="1" customWidth="1"/>
    <col min="15117" max="15117" width="13.42578125" style="330" customWidth="1"/>
    <col min="15118" max="15119" width="10.5703125" style="330" customWidth="1"/>
    <col min="15120" max="15128" width="0" style="330" hidden="1" customWidth="1"/>
    <col min="15129" max="15361" width="11.42578125" style="330"/>
    <col min="15362" max="15362" width="5.42578125" style="330" customWidth="1"/>
    <col min="15363" max="15363" width="4.42578125" style="330" customWidth="1"/>
    <col min="15364" max="15364" width="53.140625" style="330" bestFit="1" customWidth="1"/>
    <col min="15365" max="15365" width="17" style="330" bestFit="1" customWidth="1"/>
    <col min="15366" max="15366" width="17.28515625" style="330" customWidth="1"/>
    <col min="15367" max="15367" width="13.7109375" style="330" bestFit="1" customWidth="1"/>
    <col min="15368" max="15368" width="14.140625" style="330" customWidth="1"/>
    <col min="15369" max="15369" width="13.140625" style="330" customWidth="1"/>
    <col min="15370" max="15370" width="10.5703125" style="330" customWidth="1"/>
    <col min="15371" max="15371" width="17.140625" style="330" customWidth="1"/>
    <col min="15372" max="15372" width="13.7109375" style="330" bestFit="1" customWidth="1"/>
    <col min="15373" max="15373" width="13.42578125" style="330" customWidth="1"/>
    <col min="15374" max="15375" width="10.5703125" style="330" customWidth="1"/>
    <col min="15376" max="15384" width="0" style="330" hidden="1" customWidth="1"/>
    <col min="15385" max="15617" width="11.42578125" style="330"/>
    <col min="15618" max="15618" width="5.42578125" style="330" customWidth="1"/>
    <col min="15619" max="15619" width="4.42578125" style="330" customWidth="1"/>
    <col min="15620" max="15620" width="53.140625" style="330" bestFit="1" customWidth="1"/>
    <col min="15621" max="15621" width="17" style="330" bestFit="1" customWidth="1"/>
    <col min="15622" max="15622" width="17.28515625" style="330" customWidth="1"/>
    <col min="15623" max="15623" width="13.7109375" style="330" bestFit="1" customWidth="1"/>
    <col min="15624" max="15624" width="14.140625" style="330" customWidth="1"/>
    <col min="15625" max="15625" width="13.140625" style="330" customWidth="1"/>
    <col min="15626" max="15626" width="10.5703125" style="330" customWidth="1"/>
    <col min="15627" max="15627" width="17.140625" style="330" customWidth="1"/>
    <col min="15628" max="15628" width="13.7109375" style="330" bestFit="1" customWidth="1"/>
    <col min="15629" max="15629" width="13.42578125" style="330" customWidth="1"/>
    <col min="15630" max="15631" width="10.5703125" style="330" customWidth="1"/>
    <col min="15632" max="15640" width="0" style="330" hidden="1" customWidth="1"/>
    <col min="15641" max="15873" width="11.42578125" style="330"/>
    <col min="15874" max="15874" width="5.42578125" style="330" customWidth="1"/>
    <col min="15875" max="15875" width="4.42578125" style="330" customWidth="1"/>
    <col min="15876" max="15876" width="53.140625" style="330" bestFit="1" customWidth="1"/>
    <col min="15877" max="15877" width="17" style="330" bestFit="1" customWidth="1"/>
    <col min="15878" max="15878" width="17.28515625" style="330" customWidth="1"/>
    <col min="15879" max="15879" width="13.7109375" style="330" bestFit="1" customWidth="1"/>
    <col min="15880" max="15880" width="14.140625" style="330" customWidth="1"/>
    <col min="15881" max="15881" width="13.140625" style="330" customWidth="1"/>
    <col min="15882" max="15882" width="10.5703125" style="330" customWidth="1"/>
    <col min="15883" max="15883" width="17.140625" style="330" customWidth="1"/>
    <col min="15884" max="15884" width="13.7109375" style="330" bestFit="1" customWidth="1"/>
    <col min="15885" max="15885" width="13.42578125" style="330" customWidth="1"/>
    <col min="15886" max="15887" width="10.5703125" style="330" customWidth="1"/>
    <col min="15888" max="15896" width="0" style="330" hidden="1" customWidth="1"/>
    <col min="15897" max="16129" width="11.42578125" style="330"/>
    <col min="16130" max="16130" width="5.42578125" style="330" customWidth="1"/>
    <col min="16131" max="16131" width="4.42578125" style="330" customWidth="1"/>
    <col min="16132" max="16132" width="53.140625" style="330" bestFit="1" customWidth="1"/>
    <col min="16133" max="16133" width="17" style="330" bestFit="1" customWidth="1"/>
    <col min="16134" max="16134" width="17.28515625" style="330" customWidth="1"/>
    <col min="16135" max="16135" width="13.7109375" style="330" bestFit="1" customWidth="1"/>
    <col min="16136" max="16136" width="14.140625" style="330" customWidth="1"/>
    <col min="16137" max="16137" width="13.140625" style="330" customWidth="1"/>
    <col min="16138" max="16138" width="10.5703125" style="330" customWidth="1"/>
    <col min="16139" max="16139" width="17.140625" style="330" customWidth="1"/>
    <col min="16140" max="16140" width="13.7109375" style="330" bestFit="1" customWidth="1"/>
    <col min="16141" max="16141" width="13.42578125" style="330" customWidth="1"/>
    <col min="16142" max="16143" width="10.5703125" style="330" customWidth="1"/>
    <col min="16144" max="16152" width="0" style="330" hidden="1" customWidth="1"/>
    <col min="16153" max="16384" width="11.42578125" style="330"/>
  </cols>
  <sheetData>
    <row r="1" spans="1:23" s="1" customFormat="1" ht="91.5" customHeight="1" x14ac:dyDescent="0.3">
      <c r="A1" s="462" t="s">
        <v>1433</v>
      </c>
      <c r="B1" s="462"/>
      <c r="C1" s="462"/>
      <c r="D1" s="462"/>
      <c r="E1" s="484" t="s">
        <v>1466</v>
      </c>
      <c r="F1" s="484"/>
      <c r="G1" s="484"/>
      <c r="H1" s="484"/>
      <c r="I1" s="484"/>
      <c r="J1" s="484"/>
      <c r="K1" s="484"/>
      <c r="L1" s="484"/>
      <c r="M1" s="484"/>
      <c r="N1" s="484"/>
      <c r="O1" s="484"/>
      <c r="P1" s="82"/>
      <c r="Q1" s="82"/>
      <c r="R1" s="82"/>
      <c r="S1" s="82"/>
      <c r="T1" s="82"/>
      <c r="U1" s="82"/>
      <c r="V1" s="82"/>
    </row>
    <row r="2" spans="1:23" s="1" customFormat="1" ht="36" customHeight="1" thickBot="1" x14ac:dyDescent="0.45">
      <c r="A2" s="485" t="s">
        <v>1434</v>
      </c>
      <c r="B2" s="485"/>
      <c r="C2" s="485"/>
      <c r="D2" s="485"/>
      <c r="E2" s="485"/>
      <c r="F2" s="485"/>
      <c r="G2" s="485"/>
      <c r="H2" s="485"/>
      <c r="I2" s="485"/>
      <c r="J2" s="485"/>
      <c r="K2" s="485"/>
      <c r="L2" s="485"/>
      <c r="M2" s="485"/>
      <c r="N2" s="485"/>
      <c r="O2" s="485"/>
      <c r="P2" s="82"/>
      <c r="Q2" s="82"/>
      <c r="R2" s="82"/>
      <c r="S2" s="82"/>
      <c r="T2" s="82"/>
      <c r="U2" s="82"/>
      <c r="V2" s="82"/>
    </row>
    <row r="3" spans="1:23" customFormat="1" ht="6" customHeight="1" x14ac:dyDescent="0.4">
      <c r="A3" s="464"/>
      <c r="B3" s="464"/>
      <c r="C3" s="464"/>
      <c r="D3" s="464"/>
      <c r="E3" s="464"/>
      <c r="F3" s="464"/>
      <c r="G3" s="464"/>
      <c r="H3" s="464"/>
      <c r="I3" s="464"/>
      <c r="J3" s="464"/>
      <c r="K3" s="464"/>
      <c r="L3" s="464"/>
      <c r="M3" s="464"/>
      <c r="N3" s="464"/>
      <c r="O3" s="464"/>
      <c r="P3" s="124"/>
      <c r="Q3" s="124"/>
      <c r="R3" s="124"/>
      <c r="S3" s="124"/>
      <c r="T3" s="124"/>
      <c r="U3" s="124"/>
      <c r="V3" s="124"/>
    </row>
    <row r="4" spans="1:23" s="318" customFormat="1" ht="18" x14ac:dyDescent="0.2">
      <c r="A4" s="468" t="s">
        <v>455</v>
      </c>
      <c r="B4" s="468"/>
      <c r="C4" s="468"/>
      <c r="D4" s="468"/>
      <c r="E4" s="468"/>
      <c r="F4" s="468"/>
      <c r="G4" s="468"/>
      <c r="H4" s="468"/>
      <c r="I4" s="468"/>
      <c r="J4" s="468"/>
      <c r="K4" s="468"/>
      <c r="L4" s="468"/>
      <c r="M4" s="468"/>
      <c r="N4" s="125"/>
      <c r="O4" s="125"/>
      <c r="P4" s="317"/>
    </row>
    <row r="5" spans="1:23" s="318" customFormat="1" ht="18" x14ac:dyDescent="0.2">
      <c r="A5" s="468" t="s">
        <v>1484</v>
      </c>
      <c r="B5" s="468"/>
      <c r="C5" s="468"/>
      <c r="D5" s="468"/>
      <c r="E5" s="468"/>
      <c r="F5" s="468"/>
      <c r="G5" s="468"/>
      <c r="H5" s="468"/>
      <c r="I5" s="468"/>
      <c r="J5" s="468"/>
      <c r="K5" s="468"/>
      <c r="L5" s="468"/>
      <c r="M5" s="468"/>
      <c r="N5" s="125"/>
      <c r="O5" s="125"/>
      <c r="P5" s="319"/>
    </row>
    <row r="6" spans="1:23" s="318" customFormat="1" ht="18" x14ac:dyDescent="0.2">
      <c r="A6" s="468" t="s">
        <v>456</v>
      </c>
      <c r="B6" s="468"/>
      <c r="C6" s="468"/>
      <c r="D6" s="468"/>
      <c r="E6" s="468"/>
      <c r="F6" s="468"/>
      <c r="G6" s="468"/>
      <c r="H6" s="468"/>
      <c r="I6" s="468"/>
      <c r="J6" s="468"/>
      <c r="K6" s="468"/>
      <c r="L6" s="468"/>
      <c r="M6" s="468"/>
      <c r="N6" s="125"/>
      <c r="O6" s="125"/>
      <c r="P6" s="317"/>
      <c r="S6" s="320"/>
    </row>
    <row r="7" spans="1:23" s="318" customFormat="1" ht="18" x14ac:dyDescent="0.2">
      <c r="A7" s="468" t="s">
        <v>1</v>
      </c>
      <c r="B7" s="468"/>
      <c r="C7" s="468"/>
      <c r="D7" s="468"/>
      <c r="E7" s="468"/>
      <c r="F7" s="468"/>
      <c r="G7" s="468"/>
      <c r="H7" s="468"/>
      <c r="I7" s="468"/>
      <c r="J7" s="468"/>
      <c r="K7" s="468"/>
      <c r="L7" s="468"/>
      <c r="M7" s="468"/>
      <c r="N7" s="125"/>
      <c r="O7" s="125"/>
      <c r="P7" s="319"/>
      <c r="Q7" s="321"/>
      <c r="S7" s="320"/>
    </row>
    <row r="8" spans="1:23" s="318" customFormat="1" ht="18" x14ac:dyDescent="0.2">
      <c r="A8" s="469" t="s">
        <v>1471</v>
      </c>
      <c r="B8" s="468"/>
      <c r="C8" s="468"/>
      <c r="D8" s="468"/>
      <c r="E8" s="468"/>
      <c r="F8" s="468"/>
      <c r="G8" s="468"/>
      <c r="H8" s="468"/>
      <c r="I8" s="468"/>
      <c r="J8" s="468"/>
      <c r="K8" s="468"/>
      <c r="L8" s="468"/>
      <c r="M8" s="468"/>
      <c r="N8" s="125"/>
      <c r="O8" s="125"/>
      <c r="P8" s="319"/>
      <c r="Q8" s="322"/>
    </row>
    <row r="9" spans="1:23" s="318" customFormat="1" ht="19.899999999999999" customHeight="1" x14ac:dyDescent="0.2">
      <c r="A9" s="468" t="s">
        <v>1482</v>
      </c>
      <c r="B9" s="468"/>
      <c r="C9" s="468"/>
      <c r="D9" s="468"/>
      <c r="E9" s="468"/>
      <c r="F9" s="468"/>
      <c r="G9" s="468"/>
      <c r="H9" s="468"/>
      <c r="I9" s="468"/>
      <c r="J9" s="468"/>
      <c r="K9" s="468"/>
      <c r="L9" s="468"/>
      <c r="M9" s="468"/>
      <c r="N9" s="125"/>
      <c r="O9" s="125"/>
      <c r="P9" s="319"/>
    </row>
    <row r="10" spans="1:23" s="324" customFormat="1" ht="15" customHeight="1" x14ac:dyDescent="0.25">
      <c r="A10" s="473" t="s">
        <v>1483</v>
      </c>
      <c r="B10" s="473"/>
      <c r="C10" s="473"/>
      <c r="D10" s="480" t="s">
        <v>457</v>
      </c>
      <c r="E10" s="480"/>
      <c r="F10" s="480"/>
      <c r="G10" s="480"/>
      <c r="H10" s="480"/>
      <c r="I10" s="410"/>
      <c r="J10" s="480" t="s">
        <v>458</v>
      </c>
      <c r="K10" s="480"/>
      <c r="L10" s="480"/>
      <c r="M10" s="480"/>
      <c r="N10" s="480"/>
      <c r="O10" s="411"/>
      <c r="P10" s="323" t="s">
        <v>459</v>
      </c>
      <c r="Q10" s="323"/>
      <c r="R10" s="323"/>
      <c r="S10" s="323" t="s">
        <v>458</v>
      </c>
      <c r="T10" s="323"/>
      <c r="U10" s="323"/>
    </row>
    <row r="11" spans="1:23" s="324" customFormat="1" ht="15" customHeight="1" x14ac:dyDescent="0.25">
      <c r="A11" s="473"/>
      <c r="B11" s="473"/>
      <c r="C11" s="473"/>
      <c r="D11" s="411"/>
      <c r="E11" s="481" t="s">
        <v>460</v>
      </c>
      <c r="F11" s="481"/>
      <c r="G11" s="481"/>
      <c r="H11" s="411"/>
      <c r="I11" s="411"/>
      <c r="J11" s="411"/>
      <c r="K11" s="481" t="s">
        <v>461</v>
      </c>
      <c r="L11" s="481"/>
      <c r="M11" s="481"/>
      <c r="N11" s="411"/>
      <c r="O11" s="411"/>
      <c r="P11" s="467" t="s">
        <v>462</v>
      </c>
      <c r="Q11" s="467"/>
      <c r="R11" s="467"/>
      <c r="S11" s="471" t="s">
        <v>462</v>
      </c>
      <c r="T11" s="467"/>
      <c r="U11" s="467"/>
    </row>
    <row r="12" spans="1:23" s="324" customFormat="1" ht="15" customHeight="1" x14ac:dyDescent="0.25">
      <c r="A12" s="473"/>
      <c r="B12" s="473"/>
      <c r="C12" s="473"/>
      <c r="D12" s="472" t="s">
        <v>463</v>
      </c>
      <c r="E12" s="412" t="s">
        <v>464</v>
      </c>
      <c r="F12" s="413"/>
      <c r="G12" s="413"/>
      <c r="H12" s="472" t="s">
        <v>465</v>
      </c>
      <c r="I12" s="414"/>
      <c r="J12" s="473" t="s">
        <v>463</v>
      </c>
      <c r="K12" s="412" t="s">
        <v>464</v>
      </c>
      <c r="L12" s="413"/>
      <c r="M12" s="413"/>
      <c r="N12" s="472" t="s">
        <v>465</v>
      </c>
      <c r="O12" s="473" t="s">
        <v>466</v>
      </c>
      <c r="P12" s="474" t="s">
        <v>467</v>
      </c>
      <c r="Q12" s="476" t="s">
        <v>468</v>
      </c>
      <c r="R12" s="476" t="s">
        <v>469</v>
      </c>
      <c r="S12" s="478" t="s">
        <v>467</v>
      </c>
      <c r="T12" s="476" t="s">
        <v>468</v>
      </c>
      <c r="U12" s="476" t="s">
        <v>469</v>
      </c>
    </row>
    <row r="13" spans="1:23" s="324" customFormat="1" ht="15" customHeight="1" x14ac:dyDescent="0.25">
      <c r="A13" s="473"/>
      <c r="B13" s="473"/>
      <c r="C13" s="473"/>
      <c r="D13" s="472"/>
      <c r="E13" s="413" t="s">
        <v>470</v>
      </c>
      <c r="F13" s="126" t="s">
        <v>467</v>
      </c>
      <c r="G13" s="413" t="s">
        <v>471</v>
      </c>
      <c r="H13" s="472"/>
      <c r="I13" s="414"/>
      <c r="J13" s="473"/>
      <c r="K13" s="413" t="s">
        <v>470</v>
      </c>
      <c r="L13" s="126" t="s">
        <v>467</v>
      </c>
      <c r="M13" s="413" t="s">
        <v>471</v>
      </c>
      <c r="N13" s="472"/>
      <c r="O13" s="473"/>
      <c r="P13" s="475"/>
      <c r="Q13" s="477"/>
      <c r="R13" s="477"/>
      <c r="S13" s="479"/>
      <c r="T13" s="477"/>
      <c r="U13" s="477"/>
    </row>
    <row r="14" spans="1:23" s="324" customFormat="1" ht="15" customHeight="1" x14ac:dyDescent="0.25">
      <c r="A14" s="473"/>
      <c r="B14" s="473"/>
      <c r="C14" s="473"/>
      <c r="D14" s="472"/>
      <c r="E14" s="413" t="s">
        <v>472</v>
      </c>
      <c r="F14" s="126" t="s">
        <v>473</v>
      </c>
      <c r="G14" s="413" t="s">
        <v>464</v>
      </c>
      <c r="H14" s="472"/>
      <c r="I14" s="414"/>
      <c r="J14" s="473"/>
      <c r="K14" s="413" t="s">
        <v>472</v>
      </c>
      <c r="L14" s="126" t="s">
        <v>473</v>
      </c>
      <c r="M14" s="413" t="s">
        <v>464</v>
      </c>
      <c r="N14" s="472"/>
      <c r="O14" s="473"/>
      <c r="P14" s="475"/>
      <c r="Q14" s="477"/>
      <c r="R14" s="477"/>
      <c r="S14" s="479"/>
      <c r="T14" s="477"/>
      <c r="U14" s="477"/>
    </row>
    <row r="15" spans="1:23" s="324" customFormat="1" ht="15" customHeight="1" x14ac:dyDescent="0.25">
      <c r="A15" s="473"/>
      <c r="B15" s="473"/>
      <c r="C15" s="473"/>
      <c r="D15" s="472"/>
      <c r="E15" s="413" t="s">
        <v>474</v>
      </c>
      <c r="F15" s="126" t="s">
        <v>475</v>
      </c>
      <c r="G15" s="413"/>
      <c r="H15" s="472"/>
      <c r="I15" s="414"/>
      <c r="J15" s="473"/>
      <c r="K15" s="413" t="s">
        <v>474</v>
      </c>
      <c r="L15" s="126" t="s">
        <v>475</v>
      </c>
      <c r="M15" s="413"/>
      <c r="N15" s="472"/>
      <c r="O15" s="473"/>
      <c r="P15" s="475"/>
      <c r="Q15" s="477"/>
      <c r="R15" s="477"/>
      <c r="S15" s="479"/>
      <c r="T15" s="477"/>
      <c r="U15" s="477"/>
    </row>
    <row r="16" spans="1:23" s="328" customFormat="1" ht="15" customHeight="1" thickBot="1" x14ac:dyDescent="0.3">
      <c r="A16" s="473"/>
      <c r="B16" s="473"/>
      <c r="C16" s="473"/>
      <c r="D16" s="415" t="s">
        <v>476</v>
      </c>
      <c r="E16" s="415" t="s">
        <v>477</v>
      </c>
      <c r="F16" s="216" t="s">
        <v>478</v>
      </c>
      <c r="G16" s="415" t="s">
        <v>479</v>
      </c>
      <c r="H16" s="413" t="s">
        <v>480</v>
      </c>
      <c r="I16" s="413"/>
      <c r="J16" s="416" t="s">
        <v>481</v>
      </c>
      <c r="K16" s="416" t="s">
        <v>482</v>
      </c>
      <c r="L16" s="216" t="s">
        <v>1089</v>
      </c>
      <c r="M16" s="416" t="s">
        <v>483</v>
      </c>
      <c r="N16" s="413" t="s">
        <v>484</v>
      </c>
      <c r="O16" s="413" t="s">
        <v>485</v>
      </c>
      <c r="P16" s="325" t="s">
        <v>486</v>
      </c>
      <c r="Q16" s="325" t="s">
        <v>487</v>
      </c>
      <c r="R16" s="326" t="s">
        <v>488</v>
      </c>
      <c r="S16" s="327" t="s">
        <v>489</v>
      </c>
      <c r="T16" s="325" t="s">
        <v>490</v>
      </c>
      <c r="U16" s="326" t="s">
        <v>491</v>
      </c>
      <c r="W16" s="328" t="s">
        <v>1451</v>
      </c>
    </row>
    <row r="17" spans="1:23" s="18" customFormat="1" ht="6.75" customHeight="1" thickBot="1" x14ac:dyDescent="0.35">
      <c r="A17" s="381"/>
      <c r="B17" s="381"/>
      <c r="C17" s="381"/>
      <c r="D17" s="382"/>
      <c r="E17" s="382"/>
      <c r="F17" s="382"/>
      <c r="G17" s="382"/>
      <c r="H17" s="383"/>
      <c r="I17" s="383"/>
      <c r="J17" s="384"/>
      <c r="K17" s="384"/>
      <c r="L17" s="382"/>
      <c r="M17" s="384"/>
      <c r="N17" s="383"/>
      <c r="O17" s="383"/>
      <c r="P17" s="131"/>
      <c r="Q17" s="131"/>
      <c r="R17" s="132"/>
      <c r="S17" s="133"/>
      <c r="T17" s="131"/>
      <c r="U17" s="132"/>
      <c r="V17" s="127"/>
    </row>
    <row r="18" spans="1:23" ht="15" customHeight="1" x14ac:dyDescent="0.25">
      <c r="A18" s="385"/>
      <c r="B18" s="386"/>
      <c r="C18" s="387" t="s">
        <v>832</v>
      </c>
      <c r="D18" s="388">
        <f>SUM(D19:D278)</f>
        <v>74196.932430999979</v>
      </c>
      <c r="E18" s="388">
        <f t="shared" ref="E18:U18" si="0">SUM(E19:E278)</f>
        <v>29746.75222024</v>
      </c>
      <c r="F18" s="388">
        <f t="shared" si="0"/>
        <v>0</v>
      </c>
      <c r="G18" s="388">
        <f t="shared" si="0"/>
        <v>3839.8300625200004</v>
      </c>
      <c r="H18" s="388">
        <f t="shared" si="0"/>
        <v>40610.350148239995</v>
      </c>
      <c r="I18" s="388"/>
      <c r="J18" s="388">
        <f t="shared" si="0"/>
        <v>71354.390970230743</v>
      </c>
      <c r="K18" s="388">
        <f t="shared" si="0"/>
        <v>10939.663865023678</v>
      </c>
      <c r="L18" s="388">
        <f t="shared" si="0"/>
        <v>0</v>
      </c>
      <c r="M18" s="388">
        <f t="shared" si="0"/>
        <v>4235.8244922800004</v>
      </c>
      <c r="N18" s="388">
        <f>SUM(N19:N278)</f>
        <v>56178.902612927086</v>
      </c>
      <c r="O18" s="376">
        <f>IF(OR(H18=0,N18=0),"N.A.",IF((((N18-H18)/H18))*100&gt;=500,"500&lt;",IF((((N18-H18)/H18))*100&lt;=-500,"&lt;-500",(((N18-H18)/H18))*100)))</f>
        <v>38.336415243545524</v>
      </c>
      <c r="P18" s="329">
        <f t="shared" si="0"/>
        <v>6041.611273739999</v>
      </c>
      <c r="Q18" s="329">
        <f t="shared" si="0"/>
        <v>23705.140946500003</v>
      </c>
      <c r="R18" s="329">
        <f t="shared" si="0"/>
        <v>29746.75222024</v>
      </c>
      <c r="S18" s="329">
        <f t="shared" si="0"/>
        <v>6069.4466521200002</v>
      </c>
      <c r="T18" s="329">
        <f t="shared" si="0"/>
        <v>4870.2172129036762</v>
      </c>
      <c r="U18" s="329">
        <f t="shared" si="0"/>
        <v>10939.663865023678</v>
      </c>
      <c r="W18" s="331">
        <f>COUNTIF(N19:N278,"&lt;0")</f>
        <v>13</v>
      </c>
    </row>
    <row r="19" spans="1:23" s="334" customFormat="1" ht="13.5" x14ac:dyDescent="0.25">
      <c r="A19" s="372">
        <v>1</v>
      </c>
      <c r="B19" s="372" t="s">
        <v>492</v>
      </c>
      <c r="C19" s="373" t="s">
        <v>493</v>
      </c>
      <c r="D19" s="374">
        <v>0</v>
      </c>
      <c r="E19" s="375">
        <f>R19</f>
        <v>0</v>
      </c>
      <c r="F19" s="375">
        <v>0</v>
      </c>
      <c r="G19" s="374">
        <v>0</v>
      </c>
      <c r="H19" s="376">
        <f>D19-E19-G19</f>
        <v>0</v>
      </c>
      <c r="I19" s="376"/>
      <c r="J19" s="374">
        <v>0</v>
      </c>
      <c r="K19" s="374">
        <v>0</v>
      </c>
      <c r="L19" s="374">
        <v>0</v>
      </c>
      <c r="M19" s="374">
        <v>0</v>
      </c>
      <c r="N19" s="374">
        <f>J19-K19-M19</f>
        <v>0</v>
      </c>
      <c r="O19" s="376" t="str">
        <f t="shared" ref="O19:O82" si="1">IF(OR(H19=0,N19=0),"N.A.",IF((((N19-H19)/H19))*100&gt;=500,"500&lt;",IF((((N19-H19)/H19))*100&lt;=-500,"&lt;-500",(((N19-H19)/H19))*100)))</f>
        <v>N.A.</v>
      </c>
      <c r="P19" s="332">
        <f>'[11]ENERO '!O16+[11]FEBRERO!O16+[11]MARZO!O16+[11]ABRIL!O16+[11]MAYO!O16+[11]JUNIO!O16+[11]JULIO!O16+[11]AGOSTO!O16+[11]SEPTIEMBRE!O16+[11]OCTUBRE!O16+[11]NOVIEMBRE!O16+[11]DICIEMBRE!O16</f>
        <v>0</v>
      </c>
      <c r="Q19" s="332">
        <f>'[11]ENERO '!P16+[11]FEBRERO!P16+[11]MARZO!P16+[11]ABRIL!P16+[11]MAYO!P16+[11]JUNIO!P16+[11]JULIO!P16+[11]AGOSTO!P16+[11]SEPTIEMBRE!P16+[11]OCTUBRE!P16+[11]NOVIEMBRE!P16+[11]DICIEMBRE!P16</f>
        <v>0</v>
      </c>
      <c r="R19" s="333">
        <f t="shared" ref="R19:R82" si="2">P19+Q19</f>
        <v>0</v>
      </c>
      <c r="S19" s="332">
        <f>'[11]ENERO '!R16+[11]FEBRERO!R16+[11]MARZO!R16+[11]ABRIL!R16+[11]MAYO!R16+[11]JUNIO!R16+[11]JULIO!R16+[11]AGOSTO!R16+[11]SEPTIEMBRE!R16+[11]OCTUBRE!R16+[11]NOVIEMBRE!R16+[11]DICIEMBRE!R16</f>
        <v>0</v>
      </c>
      <c r="T19" s="332">
        <f>'[11]ENERO '!S16+[11]FEBRERO!S16+[11]MARZO!S16+[11]ABRIL!S16+[11]MAYO!S16+[11]JUNIO!S16+[11]JULIO!S16+[11]AGOSTO!S16+[11]SEPTIEMBRE!S16+[11]OCTUBRE!S16+[11]NOVIEMBRE!S16+[11]DICIEMBRE!S16</f>
        <v>0</v>
      </c>
      <c r="U19" s="333">
        <f>S19+T19</f>
        <v>0</v>
      </c>
    </row>
    <row r="20" spans="1:23" s="334" customFormat="1" ht="13.5" x14ac:dyDescent="0.25">
      <c r="A20" s="372">
        <v>2</v>
      </c>
      <c r="B20" s="372" t="s">
        <v>494</v>
      </c>
      <c r="C20" s="373" t="s">
        <v>495</v>
      </c>
      <c r="D20" s="374">
        <v>0</v>
      </c>
      <c r="E20" s="375">
        <f t="shared" ref="E20:E83" si="3">R20</f>
        <v>0</v>
      </c>
      <c r="F20" s="375">
        <v>0</v>
      </c>
      <c r="G20" s="374">
        <v>0</v>
      </c>
      <c r="H20" s="376">
        <f t="shared" ref="H20:H83" si="4">D20-E20-G20</f>
        <v>0</v>
      </c>
      <c r="I20" s="376"/>
      <c r="J20" s="374">
        <v>0</v>
      </c>
      <c r="K20" s="374">
        <v>0</v>
      </c>
      <c r="L20" s="374">
        <v>0</v>
      </c>
      <c r="M20" s="374">
        <v>0</v>
      </c>
      <c r="N20" s="374">
        <f t="shared" ref="N20:N83" si="5">J20-K20-M20</f>
        <v>0</v>
      </c>
      <c r="O20" s="376" t="str">
        <f t="shared" si="1"/>
        <v>N.A.</v>
      </c>
      <c r="P20" s="332">
        <f>'[11]ENERO '!O17+[11]FEBRERO!O17+[11]MARZO!O17+[11]ABRIL!O17+[11]MAYO!O17+[11]JUNIO!O17+[11]JULIO!O17+[11]AGOSTO!O17+[11]SEPTIEMBRE!O17+[11]OCTUBRE!O17+[11]NOVIEMBRE!O17+[11]DICIEMBRE!O17</f>
        <v>0</v>
      </c>
      <c r="Q20" s="332">
        <f>'[11]ENERO '!P17+[11]FEBRERO!P17+[11]MARZO!P17+[11]ABRIL!P17+[11]MAYO!P17+[11]JUNIO!P17+[11]JULIO!P17+[11]AGOSTO!P17+[11]SEPTIEMBRE!P17+[11]OCTUBRE!P17+[11]NOVIEMBRE!P17+[11]DICIEMBRE!P17</f>
        <v>0</v>
      </c>
      <c r="R20" s="333">
        <f t="shared" si="2"/>
        <v>0</v>
      </c>
      <c r="S20" s="332">
        <f>'[11]ENERO '!R17+[11]FEBRERO!R17+[11]MARZO!R17+[11]ABRIL!R17+[11]MAYO!R17+[11]JUNIO!R17+[11]JULIO!R17+[11]AGOSTO!R17+[11]SEPTIEMBRE!R17+[11]OCTUBRE!R17+[11]NOVIEMBRE!R17+[11]DICIEMBRE!R17</f>
        <v>0</v>
      </c>
      <c r="T20" s="332">
        <f>'[11]ENERO '!S17+[11]FEBRERO!S17+[11]MARZO!S17+[11]ABRIL!S17+[11]MAYO!S17+[11]JUNIO!S17+[11]JULIO!S17+[11]AGOSTO!S17+[11]SEPTIEMBRE!S17+[11]OCTUBRE!S17+[11]NOVIEMBRE!S17+[11]DICIEMBRE!S17</f>
        <v>0</v>
      </c>
      <c r="U20" s="333">
        <f t="shared" ref="U20:U83" si="6">S20+T20</f>
        <v>0</v>
      </c>
    </row>
    <row r="21" spans="1:23" s="334" customFormat="1" ht="13.5" x14ac:dyDescent="0.25">
      <c r="A21" s="372">
        <v>3</v>
      </c>
      <c r="B21" s="372" t="s">
        <v>496</v>
      </c>
      <c r="C21" s="373" t="s">
        <v>497</v>
      </c>
      <c r="D21" s="374">
        <v>0</v>
      </c>
      <c r="E21" s="375">
        <f t="shared" si="3"/>
        <v>0</v>
      </c>
      <c r="F21" s="375">
        <v>0</v>
      </c>
      <c r="G21" s="374">
        <v>0</v>
      </c>
      <c r="H21" s="376">
        <f t="shared" si="4"/>
        <v>0</v>
      </c>
      <c r="I21" s="376"/>
      <c r="J21" s="374">
        <v>0</v>
      </c>
      <c r="K21" s="374">
        <v>0</v>
      </c>
      <c r="L21" s="374">
        <v>0</v>
      </c>
      <c r="M21" s="374">
        <v>0</v>
      </c>
      <c r="N21" s="374">
        <f t="shared" si="5"/>
        <v>0</v>
      </c>
      <c r="O21" s="376" t="str">
        <f t="shared" si="1"/>
        <v>N.A.</v>
      </c>
      <c r="P21" s="332">
        <f>'[11]ENERO '!O18+[11]FEBRERO!O18+[11]MARZO!O18+[11]ABRIL!O18+[11]MAYO!O18+[11]JUNIO!O18+[11]JULIO!O18+[11]AGOSTO!O18+[11]SEPTIEMBRE!O18+[11]OCTUBRE!O18+[11]NOVIEMBRE!O18+[11]DICIEMBRE!O18</f>
        <v>0</v>
      </c>
      <c r="Q21" s="332">
        <f>'[11]ENERO '!P18+[11]FEBRERO!P18+[11]MARZO!P18+[11]ABRIL!P18+[11]MAYO!P18+[11]JUNIO!P18+[11]JULIO!P18+[11]AGOSTO!P18+[11]SEPTIEMBRE!P18+[11]OCTUBRE!P18+[11]NOVIEMBRE!P18+[11]DICIEMBRE!P18</f>
        <v>0</v>
      </c>
      <c r="R21" s="333">
        <f t="shared" si="2"/>
        <v>0</v>
      </c>
      <c r="S21" s="332">
        <f>'[11]ENERO '!R18+[11]FEBRERO!R18+[11]MARZO!R18+[11]ABRIL!R18+[11]MAYO!R18+[11]JUNIO!R18+[11]JULIO!R18+[11]AGOSTO!R18+[11]SEPTIEMBRE!R18+[11]OCTUBRE!R18+[11]NOVIEMBRE!R18+[11]DICIEMBRE!R18</f>
        <v>0</v>
      </c>
      <c r="T21" s="332">
        <f>'[11]ENERO '!S18+[11]FEBRERO!S18+[11]MARZO!S18+[11]ABRIL!S18+[11]MAYO!S18+[11]JUNIO!S18+[11]JULIO!S18+[11]AGOSTO!S18+[11]SEPTIEMBRE!S18+[11]OCTUBRE!S18+[11]NOVIEMBRE!S18+[11]DICIEMBRE!S18</f>
        <v>0</v>
      </c>
      <c r="U21" s="333">
        <f t="shared" si="6"/>
        <v>0</v>
      </c>
    </row>
    <row r="22" spans="1:23" s="334" customFormat="1" ht="13.5" x14ac:dyDescent="0.25">
      <c r="A22" s="372">
        <v>4</v>
      </c>
      <c r="B22" s="372" t="s">
        <v>494</v>
      </c>
      <c r="C22" s="373" t="s">
        <v>498</v>
      </c>
      <c r="D22" s="374">
        <v>0</v>
      </c>
      <c r="E22" s="375">
        <f t="shared" si="3"/>
        <v>0</v>
      </c>
      <c r="F22" s="375">
        <v>0</v>
      </c>
      <c r="G22" s="374">
        <v>0</v>
      </c>
      <c r="H22" s="376">
        <f t="shared" si="4"/>
        <v>0</v>
      </c>
      <c r="I22" s="376"/>
      <c r="J22" s="374">
        <v>0</v>
      </c>
      <c r="K22" s="374">
        <v>0</v>
      </c>
      <c r="L22" s="374">
        <v>0</v>
      </c>
      <c r="M22" s="374">
        <v>0</v>
      </c>
      <c r="N22" s="374">
        <f t="shared" si="5"/>
        <v>0</v>
      </c>
      <c r="O22" s="376" t="str">
        <f t="shared" si="1"/>
        <v>N.A.</v>
      </c>
      <c r="P22" s="332">
        <f>'[11]ENERO '!O19+[11]FEBRERO!O19+[11]MARZO!O19+[11]ABRIL!O19+[11]MAYO!O19+[11]JUNIO!O19+[11]JULIO!O19+[11]AGOSTO!O19+[11]SEPTIEMBRE!O19+[11]OCTUBRE!O19+[11]NOVIEMBRE!O19+[11]DICIEMBRE!O19</f>
        <v>0</v>
      </c>
      <c r="Q22" s="332">
        <f>'[11]ENERO '!P19+[11]FEBRERO!P19+[11]MARZO!P19+[11]ABRIL!P19+[11]MAYO!P19+[11]JUNIO!P19+[11]JULIO!P19+[11]AGOSTO!P19+[11]SEPTIEMBRE!P19+[11]OCTUBRE!P19+[11]NOVIEMBRE!P19+[11]DICIEMBRE!P19</f>
        <v>0</v>
      </c>
      <c r="R22" s="333">
        <f t="shared" si="2"/>
        <v>0</v>
      </c>
      <c r="S22" s="332">
        <f>'[11]ENERO '!R19+[11]FEBRERO!R19+[11]MARZO!R19+[11]ABRIL!R19+[11]MAYO!R19+[11]JUNIO!R19+[11]JULIO!R19+[11]AGOSTO!R19+[11]SEPTIEMBRE!R19+[11]OCTUBRE!R19+[11]NOVIEMBRE!R19+[11]DICIEMBRE!R19</f>
        <v>0</v>
      </c>
      <c r="T22" s="332">
        <f>'[11]ENERO '!S19+[11]FEBRERO!S19+[11]MARZO!S19+[11]ABRIL!S19+[11]MAYO!S19+[11]JUNIO!S19+[11]JULIO!S19+[11]AGOSTO!S19+[11]SEPTIEMBRE!S19+[11]OCTUBRE!S19+[11]NOVIEMBRE!S19+[11]DICIEMBRE!S19</f>
        <v>0</v>
      </c>
      <c r="U22" s="333">
        <f t="shared" si="6"/>
        <v>0</v>
      </c>
    </row>
    <row r="23" spans="1:23" s="334" customFormat="1" ht="13.5" x14ac:dyDescent="0.25">
      <c r="A23" s="372">
        <v>5</v>
      </c>
      <c r="B23" s="372" t="s">
        <v>499</v>
      </c>
      <c r="C23" s="373" t="s">
        <v>500</v>
      </c>
      <c r="D23" s="374">
        <v>0</v>
      </c>
      <c r="E23" s="375">
        <f t="shared" si="3"/>
        <v>0</v>
      </c>
      <c r="F23" s="375">
        <v>0</v>
      </c>
      <c r="G23" s="374">
        <v>0</v>
      </c>
      <c r="H23" s="376">
        <f t="shared" si="4"/>
        <v>0</v>
      </c>
      <c r="I23" s="376"/>
      <c r="J23" s="374">
        <v>0</v>
      </c>
      <c r="K23" s="374">
        <v>0</v>
      </c>
      <c r="L23" s="374">
        <v>0</v>
      </c>
      <c r="M23" s="374">
        <v>0</v>
      </c>
      <c r="N23" s="374">
        <f t="shared" si="5"/>
        <v>0</v>
      </c>
      <c r="O23" s="376" t="str">
        <f t="shared" si="1"/>
        <v>N.A.</v>
      </c>
      <c r="P23" s="332">
        <f>'[11]ENERO '!O20+[11]FEBRERO!O20+[11]MARZO!O20+[11]ABRIL!O20+[11]MAYO!O20+[11]JUNIO!O20+[11]JULIO!O20+[11]AGOSTO!O20+[11]SEPTIEMBRE!O20+[11]OCTUBRE!O20+[11]NOVIEMBRE!O20+[11]DICIEMBRE!O20</f>
        <v>0</v>
      </c>
      <c r="Q23" s="332">
        <f>'[11]ENERO '!P20+[11]FEBRERO!P20+[11]MARZO!P20+[11]ABRIL!P20+[11]MAYO!P20+[11]JUNIO!P20+[11]JULIO!P20+[11]AGOSTO!P20+[11]SEPTIEMBRE!P20+[11]OCTUBRE!P20+[11]NOVIEMBRE!P20+[11]DICIEMBRE!P20</f>
        <v>0</v>
      </c>
      <c r="R23" s="333">
        <f t="shared" si="2"/>
        <v>0</v>
      </c>
      <c r="S23" s="332">
        <f>'[11]ENERO '!R20+[11]FEBRERO!R20+[11]MARZO!R20+[11]ABRIL!R20+[11]MAYO!R20+[11]JUNIO!R20+[11]JULIO!R20+[11]AGOSTO!R20+[11]SEPTIEMBRE!R20+[11]OCTUBRE!R20+[11]NOVIEMBRE!R20+[11]DICIEMBRE!R20</f>
        <v>0</v>
      </c>
      <c r="T23" s="332">
        <f>'[11]ENERO '!S20+[11]FEBRERO!S20+[11]MARZO!S20+[11]ABRIL!S20+[11]MAYO!S20+[11]JUNIO!S20+[11]JULIO!S20+[11]AGOSTO!S20+[11]SEPTIEMBRE!S20+[11]OCTUBRE!S20+[11]NOVIEMBRE!S20+[11]DICIEMBRE!S20</f>
        <v>0</v>
      </c>
      <c r="U23" s="333">
        <f t="shared" si="6"/>
        <v>0</v>
      </c>
    </row>
    <row r="24" spans="1:23" s="334" customFormat="1" ht="13.5" x14ac:dyDescent="0.25">
      <c r="A24" s="372">
        <v>6</v>
      </c>
      <c r="B24" s="372" t="s">
        <v>494</v>
      </c>
      <c r="C24" s="373" t="s">
        <v>501</v>
      </c>
      <c r="D24" s="374">
        <v>0</v>
      </c>
      <c r="E24" s="375">
        <f t="shared" si="3"/>
        <v>0</v>
      </c>
      <c r="F24" s="375">
        <v>0</v>
      </c>
      <c r="G24" s="374">
        <v>0</v>
      </c>
      <c r="H24" s="376">
        <f t="shared" si="4"/>
        <v>0</v>
      </c>
      <c r="I24" s="376"/>
      <c r="J24" s="374">
        <v>0</v>
      </c>
      <c r="K24" s="374">
        <v>0</v>
      </c>
      <c r="L24" s="374">
        <v>0</v>
      </c>
      <c r="M24" s="374">
        <v>0</v>
      </c>
      <c r="N24" s="374">
        <f t="shared" si="5"/>
        <v>0</v>
      </c>
      <c r="O24" s="376" t="str">
        <f t="shared" si="1"/>
        <v>N.A.</v>
      </c>
      <c r="P24" s="332">
        <f>'[11]ENERO '!O21+[11]FEBRERO!O21+[11]MARZO!O21+[11]ABRIL!O21+[11]MAYO!O21+[11]JUNIO!O21+[11]JULIO!O21+[11]AGOSTO!O21+[11]SEPTIEMBRE!O21+[11]OCTUBRE!O21+[11]NOVIEMBRE!O21+[11]DICIEMBRE!O21</f>
        <v>0</v>
      </c>
      <c r="Q24" s="332">
        <f>'[11]ENERO '!P21+[11]FEBRERO!P21+[11]MARZO!P21+[11]ABRIL!P21+[11]MAYO!P21+[11]JUNIO!P21+[11]JULIO!P21+[11]AGOSTO!P21+[11]SEPTIEMBRE!P21+[11]OCTUBRE!P21+[11]NOVIEMBRE!P21+[11]DICIEMBRE!P21</f>
        <v>0</v>
      </c>
      <c r="R24" s="333">
        <f t="shared" si="2"/>
        <v>0</v>
      </c>
      <c r="S24" s="332">
        <f>'[11]ENERO '!R21+[11]FEBRERO!R21+[11]MARZO!R21+[11]ABRIL!R21+[11]MAYO!R21+[11]JUNIO!R21+[11]JULIO!R21+[11]AGOSTO!R21+[11]SEPTIEMBRE!R21+[11]OCTUBRE!R21+[11]NOVIEMBRE!R21+[11]DICIEMBRE!R21</f>
        <v>0</v>
      </c>
      <c r="T24" s="332">
        <f>'[11]ENERO '!S21+[11]FEBRERO!S21+[11]MARZO!S21+[11]ABRIL!S21+[11]MAYO!S21+[11]JUNIO!S21+[11]JULIO!S21+[11]AGOSTO!S21+[11]SEPTIEMBRE!S21+[11]OCTUBRE!S21+[11]NOVIEMBRE!S21+[11]DICIEMBRE!S21</f>
        <v>0</v>
      </c>
      <c r="U24" s="333">
        <f t="shared" si="6"/>
        <v>0</v>
      </c>
    </row>
    <row r="25" spans="1:23" s="334" customFormat="1" ht="13.5" x14ac:dyDescent="0.25">
      <c r="A25" s="372">
        <v>7</v>
      </c>
      <c r="B25" s="372" t="s">
        <v>502</v>
      </c>
      <c r="C25" s="373" t="s">
        <v>503</v>
      </c>
      <c r="D25" s="374">
        <v>1246.2</v>
      </c>
      <c r="E25" s="375">
        <f t="shared" si="3"/>
        <v>901.69164799999999</v>
      </c>
      <c r="F25" s="375">
        <v>0</v>
      </c>
      <c r="G25" s="374">
        <v>114.03279191</v>
      </c>
      <c r="H25" s="376">
        <f t="shared" si="4"/>
        <v>230.47556009000004</v>
      </c>
      <c r="I25" s="376"/>
      <c r="J25" s="374">
        <v>3374.0354439499997</v>
      </c>
      <c r="K25" s="374">
        <v>963.10165391000021</v>
      </c>
      <c r="L25" s="374">
        <v>0</v>
      </c>
      <c r="M25" s="374">
        <v>124.81584981</v>
      </c>
      <c r="N25" s="374">
        <f t="shared" si="5"/>
        <v>2286.1179402299995</v>
      </c>
      <c r="O25" s="376" t="str">
        <f t="shared" si="1"/>
        <v>500&lt;</v>
      </c>
      <c r="P25" s="332">
        <f>'[11]ENERO '!O22+[11]FEBRERO!O22+[11]MARZO!O22+[11]ABRIL!O22+[11]MAYO!O22+[11]JUNIO!O22+[11]JULIO!O22+[11]AGOSTO!O22+[11]SEPTIEMBRE!O22+[11]OCTUBRE!O22+[11]NOVIEMBRE!O22+[11]DICIEMBRE!O22</f>
        <v>147.94164799999999</v>
      </c>
      <c r="Q25" s="332">
        <f>'[11]ENERO '!P22+[11]FEBRERO!P22+[11]MARZO!P22+[11]ABRIL!P22+[11]MAYO!P22+[11]JUNIO!P22+[11]JULIO!P22+[11]AGOSTO!P22+[11]SEPTIEMBRE!P22+[11]OCTUBRE!P22+[11]NOVIEMBRE!P22+[11]DICIEMBRE!P22</f>
        <v>753.75</v>
      </c>
      <c r="R25" s="333">
        <f t="shared" si="2"/>
        <v>901.69164799999999</v>
      </c>
      <c r="S25" s="332">
        <f>'[11]ENERO '!R22+[11]FEBRERO!R22+[11]MARZO!R22+[11]ABRIL!R22+[11]MAYO!R22+[11]JUNIO!R22+[11]JULIO!R22+[11]AGOSTO!R22+[11]SEPTIEMBRE!R22+[11]OCTUBRE!R22+[11]NOVIEMBRE!R22+[11]DICIEMBRE!R22</f>
        <v>142.85126903</v>
      </c>
      <c r="T25" s="332">
        <f>'[11]ENERO '!S22+[11]FEBRERO!S22+[11]MARZO!S22+[11]ABRIL!S22+[11]MAYO!S22+[11]JUNIO!S22+[11]JULIO!S22+[11]AGOSTO!S22+[11]SEPTIEMBRE!S22+[11]OCTUBRE!S22+[11]NOVIEMBRE!S22+[11]DICIEMBRE!S22</f>
        <v>820.25038488000018</v>
      </c>
      <c r="U25" s="333">
        <f t="shared" si="6"/>
        <v>963.10165391000021</v>
      </c>
    </row>
    <row r="26" spans="1:23" s="334" customFormat="1" ht="13.5" x14ac:dyDescent="0.25">
      <c r="A26" s="372">
        <v>9</v>
      </c>
      <c r="B26" s="372" t="s">
        <v>504</v>
      </c>
      <c r="C26" s="373" t="s">
        <v>505</v>
      </c>
      <c r="D26" s="374">
        <v>0</v>
      </c>
      <c r="E26" s="375">
        <f t="shared" si="3"/>
        <v>0</v>
      </c>
      <c r="F26" s="375">
        <v>0</v>
      </c>
      <c r="G26" s="374">
        <v>0</v>
      </c>
      <c r="H26" s="376">
        <f t="shared" si="4"/>
        <v>0</v>
      </c>
      <c r="I26" s="376"/>
      <c r="J26" s="374">
        <v>0</v>
      </c>
      <c r="K26" s="374">
        <v>0</v>
      </c>
      <c r="L26" s="374">
        <v>0</v>
      </c>
      <c r="M26" s="374">
        <v>0</v>
      </c>
      <c r="N26" s="374">
        <f t="shared" si="5"/>
        <v>0</v>
      </c>
      <c r="O26" s="376" t="str">
        <f t="shared" si="1"/>
        <v>N.A.</v>
      </c>
      <c r="P26" s="332">
        <f>'[11]ENERO '!O23+[11]FEBRERO!O23+[11]MARZO!O23+[11]ABRIL!O23+[11]MAYO!O23+[11]JUNIO!O23+[11]JULIO!O23+[11]AGOSTO!O23+[11]SEPTIEMBRE!O23+[11]OCTUBRE!O23+[11]NOVIEMBRE!O23+[11]DICIEMBRE!O23</f>
        <v>0</v>
      </c>
      <c r="Q26" s="332">
        <f>'[11]ENERO '!P23+[11]FEBRERO!P23+[11]MARZO!P23+[11]ABRIL!P23+[11]MAYO!P23+[11]JUNIO!P23+[11]JULIO!P23+[11]AGOSTO!P23+[11]SEPTIEMBRE!P23+[11]OCTUBRE!P23+[11]NOVIEMBRE!P23+[11]DICIEMBRE!P23</f>
        <v>0</v>
      </c>
      <c r="R26" s="333">
        <f t="shared" si="2"/>
        <v>0</v>
      </c>
      <c r="S26" s="332">
        <f>'[11]ENERO '!R23+[11]FEBRERO!R23+[11]MARZO!R23+[11]ABRIL!R23+[11]MAYO!R23+[11]JUNIO!R23+[11]JULIO!R23+[11]AGOSTO!R23+[11]SEPTIEMBRE!R23+[11]OCTUBRE!R23+[11]NOVIEMBRE!R23+[11]DICIEMBRE!R23</f>
        <v>0</v>
      </c>
      <c r="T26" s="332">
        <f>'[11]ENERO '!S23+[11]FEBRERO!S23+[11]MARZO!S23+[11]ABRIL!S23+[11]MAYO!S23+[11]JUNIO!S23+[11]JULIO!S23+[11]AGOSTO!S23+[11]SEPTIEMBRE!S23+[11]OCTUBRE!S23+[11]NOVIEMBRE!S23+[11]DICIEMBRE!S23</f>
        <v>0</v>
      </c>
      <c r="U26" s="333">
        <f t="shared" si="6"/>
        <v>0</v>
      </c>
    </row>
    <row r="27" spans="1:23" s="334" customFormat="1" ht="13.5" x14ac:dyDescent="0.25">
      <c r="A27" s="377">
        <v>10</v>
      </c>
      <c r="B27" s="372" t="s">
        <v>504</v>
      </c>
      <c r="C27" s="373" t="s">
        <v>506</v>
      </c>
      <c r="D27" s="374">
        <v>0</v>
      </c>
      <c r="E27" s="375">
        <f t="shared" si="3"/>
        <v>0</v>
      </c>
      <c r="F27" s="375">
        <v>0</v>
      </c>
      <c r="G27" s="374">
        <v>0</v>
      </c>
      <c r="H27" s="376">
        <f t="shared" si="4"/>
        <v>0</v>
      </c>
      <c r="I27" s="376"/>
      <c r="J27" s="374">
        <v>0</v>
      </c>
      <c r="K27" s="374">
        <v>0</v>
      </c>
      <c r="L27" s="374">
        <v>0</v>
      </c>
      <c r="M27" s="374">
        <v>0</v>
      </c>
      <c r="N27" s="374">
        <f t="shared" si="5"/>
        <v>0</v>
      </c>
      <c r="O27" s="376" t="str">
        <f t="shared" si="1"/>
        <v>N.A.</v>
      </c>
      <c r="P27" s="332">
        <f>'[11]ENERO '!O24+[11]FEBRERO!O24+[11]MARZO!O24+[11]ABRIL!O24+[11]MAYO!O24+[11]JUNIO!O24+[11]JULIO!O24+[11]AGOSTO!O24+[11]SEPTIEMBRE!O24+[11]OCTUBRE!O24+[11]NOVIEMBRE!O24+[11]DICIEMBRE!O24</f>
        <v>0</v>
      </c>
      <c r="Q27" s="332">
        <f>'[11]ENERO '!P24+[11]FEBRERO!P24+[11]MARZO!P24+[11]ABRIL!P24+[11]MAYO!P24+[11]JUNIO!P24+[11]JULIO!P24+[11]AGOSTO!P24+[11]SEPTIEMBRE!P24+[11]OCTUBRE!P24+[11]NOVIEMBRE!P24+[11]DICIEMBRE!P24</f>
        <v>0</v>
      </c>
      <c r="R27" s="333">
        <f t="shared" si="2"/>
        <v>0</v>
      </c>
      <c r="S27" s="332">
        <f>'[11]ENERO '!R24+[11]FEBRERO!R24+[11]MARZO!R24+[11]ABRIL!R24+[11]MAYO!R24+[11]JUNIO!R24+[11]JULIO!R24+[11]AGOSTO!R24+[11]SEPTIEMBRE!R24+[11]OCTUBRE!R24+[11]NOVIEMBRE!R24+[11]DICIEMBRE!R24</f>
        <v>0</v>
      </c>
      <c r="T27" s="332">
        <f>'[11]ENERO '!S24+[11]FEBRERO!S24+[11]MARZO!S24+[11]ABRIL!S24+[11]MAYO!S24+[11]JUNIO!S24+[11]JULIO!S24+[11]AGOSTO!S24+[11]SEPTIEMBRE!S24+[11]OCTUBRE!S24+[11]NOVIEMBRE!S24+[11]DICIEMBRE!S24</f>
        <v>0</v>
      </c>
      <c r="U27" s="333">
        <f t="shared" si="6"/>
        <v>0</v>
      </c>
    </row>
    <row r="28" spans="1:23" s="334" customFormat="1" ht="13.5" x14ac:dyDescent="0.25">
      <c r="A28" s="377">
        <v>11</v>
      </c>
      <c r="B28" s="372" t="s">
        <v>504</v>
      </c>
      <c r="C28" s="373" t="s">
        <v>507</v>
      </c>
      <c r="D28" s="374">
        <v>0</v>
      </c>
      <c r="E28" s="375">
        <f t="shared" si="3"/>
        <v>0</v>
      </c>
      <c r="F28" s="375">
        <v>0</v>
      </c>
      <c r="G28" s="374">
        <v>0</v>
      </c>
      <c r="H28" s="376">
        <f t="shared" si="4"/>
        <v>0</v>
      </c>
      <c r="I28" s="376"/>
      <c r="J28" s="374">
        <v>0</v>
      </c>
      <c r="K28" s="374">
        <v>0</v>
      </c>
      <c r="L28" s="374">
        <v>0</v>
      </c>
      <c r="M28" s="374">
        <v>0</v>
      </c>
      <c r="N28" s="374">
        <f t="shared" si="5"/>
        <v>0</v>
      </c>
      <c r="O28" s="376" t="str">
        <f t="shared" si="1"/>
        <v>N.A.</v>
      </c>
      <c r="P28" s="332">
        <f>'[11]ENERO '!O25+[11]FEBRERO!O25+[11]MARZO!O25+[11]ABRIL!O25+[11]MAYO!O25+[11]JUNIO!O25+[11]JULIO!O25+[11]AGOSTO!O25+[11]SEPTIEMBRE!O25+[11]OCTUBRE!O25+[11]NOVIEMBRE!O25+[11]DICIEMBRE!O25</f>
        <v>0</v>
      </c>
      <c r="Q28" s="332">
        <f>'[11]ENERO '!P25+[11]FEBRERO!P25+[11]MARZO!P25+[11]ABRIL!P25+[11]MAYO!P25+[11]JUNIO!P25+[11]JULIO!P25+[11]AGOSTO!P25+[11]SEPTIEMBRE!P25+[11]OCTUBRE!P25+[11]NOVIEMBRE!P25+[11]DICIEMBRE!P25</f>
        <v>0</v>
      </c>
      <c r="R28" s="333">
        <f t="shared" si="2"/>
        <v>0</v>
      </c>
      <c r="S28" s="332">
        <f>'[11]ENERO '!R25+[11]FEBRERO!R25+[11]MARZO!R25+[11]ABRIL!R25+[11]MAYO!R25+[11]JUNIO!R25+[11]JULIO!R25+[11]AGOSTO!R25+[11]SEPTIEMBRE!R25+[11]OCTUBRE!R25+[11]NOVIEMBRE!R25+[11]DICIEMBRE!R25</f>
        <v>0</v>
      </c>
      <c r="T28" s="332">
        <f>'[11]ENERO '!S25+[11]FEBRERO!S25+[11]MARZO!S25+[11]ABRIL!S25+[11]MAYO!S25+[11]JUNIO!S25+[11]JULIO!S25+[11]AGOSTO!S25+[11]SEPTIEMBRE!S25+[11]OCTUBRE!S25+[11]NOVIEMBRE!S25+[11]DICIEMBRE!S25</f>
        <v>0</v>
      </c>
      <c r="U28" s="333">
        <f t="shared" si="6"/>
        <v>0</v>
      </c>
    </row>
    <row r="29" spans="1:23" s="334" customFormat="1" ht="13.5" x14ac:dyDescent="0.25">
      <c r="A29" s="377">
        <v>12</v>
      </c>
      <c r="B29" s="372" t="s">
        <v>508</v>
      </c>
      <c r="C29" s="373" t="s">
        <v>509</v>
      </c>
      <c r="D29" s="374">
        <v>0</v>
      </c>
      <c r="E29" s="375">
        <f t="shared" si="3"/>
        <v>0</v>
      </c>
      <c r="F29" s="375">
        <v>0</v>
      </c>
      <c r="G29" s="374">
        <v>0</v>
      </c>
      <c r="H29" s="376">
        <f t="shared" si="4"/>
        <v>0</v>
      </c>
      <c r="I29" s="376"/>
      <c r="J29" s="374">
        <v>0</v>
      </c>
      <c r="K29" s="374">
        <v>0</v>
      </c>
      <c r="L29" s="374">
        <v>0</v>
      </c>
      <c r="M29" s="374">
        <v>0</v>
      </c>
      <c r="N29" s="374">
        <f t="shared" si="5"/>
        <v>0</v>
      </c>
      <c r="O29" s="376" t="str">
        <f t="shared" si="1"/>
        <v>N.A.</v>
      </c>
      <c r="P29" s="332">
        <f>'[11]ENERO '!O26+[11]FEBRERO!O26+[11]MARZO!O26+[11]ABRIL!O26+[11]MAYO!O26+[11]JUNIO!O26+[11]JULIO!O26+[11]AGOSTO!O26+[11]SEPTIEMBRE!O26+[11]OCTUBRE!O26+[11]NOVIEMBRE!O26+[11]DICIEMBRE!O26</f>
        <v>0</v>
      </c>
      <c r="Q29" s="332">
        <f>'[11]ENERO '!P26+[11]FEBRERO!P26+[11]MARZO!P26+[11]ABRIL!P26+[11]MAYO!P26+[11]JUNIO!P26+[11]JULIO!P26+[11]AGOSTO!P26+[11]SEPTIEMBRE!P26+[11]OCTUBRE!P26+[11]NOVIEMBRE!P26+[11]DICIEMBRE!P26</f>
        <v>0</v>
      </c>
      <c r="R29" s="333">
        <f t="shared" si="2"/>
        <v>0</v>
      </c>
      <c r="S29" s="332">
        <f>'[11]ENERO '!R26+[11]FEBRERO!R26+[11]MARZO!R26+[11]ABRIL!R26+[11]MAYO!R26+[11]JUNIO!R26+[11]JULIO!R26+[11]AGOSTO!R26+[11]SEPTIEMBRE!R26+[11]OCTUBRE!R26+[11]NOVIEMBRE!R26+[11]DICIEMBRE!R26</f>
        <v>0</v>
      </c>
      <c r="T29" s="332">
        <f>'[11]ENERO '!S26+[11]FEBRERO!S26+[11]MARZO!S26+[11]ABRIL!S26+[11]MAYO!S26+[11]JUNIO!S26+[11]JULIO!S26+[11]AGOSTO!S26+[11]SEPTIEMBRE!S26+[11]OCTUBRE!S26+[11]NOVIEMBRE!S26+[11]DICIEMBRE!S26</f>
        <v>0</v>
      </c>
      <c r="U29" s="333">
        <f t="shared" si="6"/>
        <v>0</v>
      </c>
    </row>
    <row r="30" spans="1:23" s="334" customFormat="1" ht="13.5" x14ac:dyDescent="0.25">
      <c r="A30" s="377">
        <v>13</v>
      </c>
      <c r="B30" s="372" t="s">
        <v>508</v>
      </c>
      <c r="C30" s="373" t="s">
        <v>510</v>
      </c>
      <c r="D30" s="374">
        <v>0</v>
      </c>
      <c r="E30" s="375">
        <f t="shared" si="3"/>
        <v>0</v>
      </c>
      <c r="F30" s="375">
        <v>0</v>
      </c>
      <c r="G30" s="374">
        <v>0</v>
      </c>
      <c r="H30" s="376">
        <f t="shared" si="4"/>
        <v>0</v>
      </c>
      <c r="I30" s="376"/>
      <c r="J30" s="374">
        <v>0</v>
      </c>
      <c r="K30" s="374">
        <v>0</v>
      </c>
      <c r="L30" s="374">
        <v>0</v>
      </c>
      <c r="M30" s="374">
        <v>0</v>
      </c>
      <c r="N30" s="374">
        <f t="shared" si="5"/>
        <v>0</v>
      </c>
      <c r="O30" s="376" t="str">
        <f t="shared" si="1"/>
        <v>N.A.</v>
      </c>
      <c r="P30" s="332">
        <f>'[11]ENERO '!O27+[11]FEBRERO!O27+[11]MARZO!O27+[11]ABRIL!O27+[11]MAYO!O27+[11]JUNIO!O27+[11]JULIO!O27+[11]AGOSTO!O27+[11]SEPTIEMBRE!O27+[11]OCTUBRE!O27+[11]NOVIEMBRE!O27+[11]DICIEMBRE!O27</f>
        <v>0</v>
      </c>
      <c r="Q30" s="332">
        <f>'[11]ENERO '!P27+[11]FEBRERO!P27+[11]MARZO!P27+[11]ABRIL!P27+[11]MAYO!P27+[11]JUNIO!P27+[11]JULIO!P27+[11]AGOSTO!P27+[11]SEPTIEMBRE!P27+[11]OCTUBRE!P27+[11]NOVIEMBRE!P27+[11]DICIEMBRE!P27</f>
        <v>0</v>
      </c>
      <c r="R30" s="333">
        <f t="shared" si="2"/>
        <v>0</v>
      </c>
      <c r="S30" s="332">
        <f>'[11]ENERO '!R27+[11]FEBRERO!R27+[11]MARZO!R27+[11]ABRIL!R27+[11]MAYO!R27+[11]JUNIO!R27+[11]JULIO!R27+[11]AGOSTO!R27+[11]SEPTIEMBRE!R27+[11]OCTUBRE!R27+[11]NOVIEMBRE!R27+[11]DICIEMBRE!R27</f>
        <v>0</v>
      </c>
      <c r="T30" s="332">
        <f>'[11]ENERO '!S27+[11]FEBRERO!S27+[11]MARZO!S27+[11]ABRIL!S27+[11]MAYO!S27+[11]JUNIO!S27+[11]JULIO!S27+[11]AGOSTO!S27+[11]SEPTIEMBRE!S27+[11]OCTUBRE!S27+[11]NOVIEMBRE!S27+[11]DICIEMBRE!S27</f>
        <v>0</v>
      </c>
      <c r="U30" s="333">
        <f t="shared" si="6"/>
        <v>0</v>
      </c>
    </row>
    <row r="31" spans="1:23" s="334" customFormat="1" ht="13.5" x14ac:dyDescent="0.25">
      <c r="A31" s="377">
        <v>14</v>
      </c>
      <c r="B31" s="372" t="s">
        <v>508</v>
      </c>
      <c r="C31" s="373" t="s">
        <v>511</v>
      </c>
      <c r="D31" s="374">
        <v>0</v>
      </c>
      <c r="E31" s="375">
        <f t="shared" si="3"/>
        <v>0</v>
      </c>
      <c r="F31" s="375">
        <v>0</v>
      </c>
      <c r="G31" s="374">
        <v>0</v>
      </c>
      <c r="H31" s="376">
        <f t="shared" si="4"/>
        <v>0</v>
      </c>
      <c r="I31" s="376"/>
      <c r="J31" s="374">
        <v>0</v>
      </c>
      <c r="K31" s="374">
        <v>0</v>
      </c>
      <c r="L31" s="374">
        <v>0</v>
      </c>
      <c r="M31" s="374">
        <v>0</v>
      </c>
      <c r="N31" s="374">
        <f t="shared" si="5"/>
        <v>0</v>
      </c>
      <c r="O31" s="376" t="str">
        <f t="shared" si="1"/>
        <v>N.A.</v>
      </c>
      <c r="P31" s="332">
        <f>'[11]ENERO '!O28+[11]FEBRERO!O28+[11]MARZO!O28+[11]ABRIL!O28+[11]MAYO!O28+[11]JUNIO!O28+[11]JULIO!O28+[11]AGOSTO!O28+[11]SEPTIEMBRE!O28+[11]OCTUBRE!O28+[11]NOVIEMBRE!O28+[11]DICIEMBRE!O28</f>
        <v>0</v>
      </c>
      <c r="Q31" s="332">
        <f>'[11]ENERO '!P28+[11]FEBRERO!P28+[11]MARZO!P28+[11]ABRIL!P28+[11]MAYO!P28+[11]JUNIO!P28+[11]JULIO!P28+[11]AGOSTO!P28+[11]SEPTIEMBRE!P28+[11]OCTUBRE!P28+[11]NOVIEMBRE!P28+[11]DICIEMBRE!P28</f>
        <v>0</v>
      </c>
      <c r="R31" s="333">
        <f t="shared" si="2"/>
        <v>0</v>
      </c>
      <c r="S31" s="332">
        <f>'[11]ENERO '!R28+[11]FEBRERO!R28+[11]MARZO!R28+[11]ABRIL!R28+[11]MAYO!R28+[11]JUNIO!R28+[11]JULIO!R28+[11]AGOSTO!R28+[11]SEPTIEMBRE!R28+[11]OCTUBRE!R28+[11]NOVIEMBRE!R28+[11]DICIEMBRE!R28</f>
        <v>0</v>
      </c>
      <c r="T31" s="332">
        <f>'[11]ENERO '!S28+[11]FEBRERO!S28+[11]MARZO!S28+[11]ABRIL!S28+[11]MAYO!S28+[11]JUNIO!S28+[11]JULIO!S28+[11]AGOSTO!S28+[11]SEPTIEMBRE!S28+[11]OCTUBRE!S28+[11]NOVIEMBRE!S28+[11]DICIEMBRE!S28</f>
        <v>0</v>
      </c>
      <c r="U31" s="333">
        <f t="shared" si="6"/>
        <v>0</v>
      </c>
    </row>
    <row r="32" spans="1:23" s="334" customFormat="1" ht="13.5" x14ac:dyDescent="0.25">
      <c r="A32" s="377">
        <v>15</v>
      </c>
      <c r="B32" s="372" t="s">
        <v>508</v>
      </c>
      <c r="C32" s="373" t="s">
        <v>512</v>
      </c>
      <c r="D32" s="374">
        <v>0</v>
      </c>
      <c r="E32" s="375">
        <f t="shared" si="3"/>
        <v>0</v>
      </c>
      <c r="F32" s="375">
        <v>0</v>
      </c>
      <c r="G32" s="374">
        <v>0</v>
      </c>
      <c r="H32" s="376">
        <f t="shared" si="4"/>
        <v>0</v>
      </c>
      <c r="I32" s="376"/>
      <c r="J32" s="374">
        <v>0</v>
      </c>
      <c r="K32" s="374">
        <v>0</v>
      </c>
      <c r="L32" s="374">
        <v>0</v>
      </c>
      <c r="M32" s="374">
        <v>0</v>
      </c>
      <c r="N32" s="374">
        <f t="shared" si="5"/>
        <v>0</v>
      </c>
      <c r="O32" s="376" t="str">
        <f t="shared" si="1"/>
        <v>N.A.</v>
      </c>
      <c r="P32" s="332">
        <f>'[11]ENERO '!O29+[11]FEBRERO!O29+[11]MARZO!O29+[11]ABRIL!O29+[11]MAYO!O29+[11]JUNIO!O29+[11]JULIO!O29+[11]AGOSTO!O29+[11]SEPTIEMBRE!O29+[11]OCTUBRE!O29+[11]NOVIEMBRE!O29+[11]DICIEMBRE!O29</f>
        <v>0</v>
      </c>
      <c r="Q32" s="332">
        <f>'[11]ENERO '!P29+[11]FEBRERO!P29+[11]MARZO!P29+[11]ABRIL!P29+[11]MAYO!P29+[11]JUNIO!P29+[11]JULIO!P29+[11]AGOSTO!P29+[11]SEPTIEMBRE!P29+[11]OCTUBRE!P29+[11]NOVIEMBRE!P29+[11]DICIEMBRE!P29</f>
        <v>0</v>
      </c>
      <c r="R32" s="333">
        <f t="shared" si="2"/>
        <v>0</v>
      </c>
      <c r="S32" s="332">
        <f>'[11]ENERO '!R29+[11]FEBRERO!R29+[11]MARZO!R29+[11]ABRIL!R29+[11]MAYO!R29+[11]JUNIO!R29+[11]JULIO!R29+[11]AGOSTO!R29+[11]SEPTIEMBRE!R29+[11]OCTUBRE!R29+[11]NOVIEMBRE!R29+[11]DICIEMBRE!R29</f>
        <v>0</v>
      </c>
      <c r="T32" s="332">
        <f>'[11]ENERO '!S29+[11]FEBRERO!S29+[11]MARZO!S29+[11]ABRIL!S29+[11]MAYO!S29+[11]JUNIO!S29+[11]JULIO!S29+[11]AGOSTO!S29+[11]SEPTIEMBRE!S29+[11]OCTUBRE!S29+[11]NOVIEMBRE!S29+[11]DICIEMBRE!S29</f>
        <v>0</v>
      </c>
      <c r="U32" s="333">
        <f t="shared" si="6"/>
        <v>0</v>
      </c>
    </row>
    <row r="33" spans="1:21" s="334" customFormat="1" ht="13.5" x14ac:dyDescent="0.25">
      <c r="A33" s="377">
        <v>16</v>
      </c>
      <c r="B33" s="372" t="s">
        <v>508</v>
      </c>
      <c r="C33" s="373" t="s">
        <v>513</v>
      </c>
      <c r="D33" s="374">
        <v>0</v>
      </c>
      <c r="E33" s="375">
        <f t="shared" si="3"/>
        <v>0</v>
      </c>
      <c r="F33" s="375">
        <v>0</v>
      </c>
      <c r="G33" s="374">
        <v>0</v>
      </c>
      <c r="H33" s="376">
        <f t="shared" si="4"/>
        <v>0</v>
      </c>
      <c r="I33" s="376"/>
      <c r="J33" s="374">
        <v>0</v>
      </c>
      <c r="K33" s="374">
        <v>0</v>
      </c>
      <c r="L33" s="374">
        <v>0</v>
      </c>
      <c r="M33" s="374">
        <v>0</v>
      </c>
      <c r="N33" s="374">
        <f t="shared" si="5"/>
        <v>0</v>
      </c>
      <c r="O33" s="376" t="str">
        <f t="shared" si="1"/>
        <v>N.A.</v>
      </c>
      <c r="P33" s="332">
        <f>'[11]ENERO '!O30+[11]FEBRERO!O30+[11]MARZO!O30+[11]ABRIL!O30+[11]MAYO!O30+[11]JUNIO!O30+[11]JULIO!O30+[11]AGOSTO!O30+[11]SEPTIEMBRE!O30+[11]OCTUBRE!O30+[11]NOVIEMBRE!O30+[11]DICIEMBRE!O30</f>
        <v>0</v>
      </c>
      <c r="Q33" s="332">
        <f>'[11]ENERO '!P30+[11]FEBRERO!P30+[11]MARZO!P30+[11]ABRIL!P30+[11]MAYO!P30+[11]JUNIO!P30+[11]JULIO!P30+[11]AGOSTO!P30+[11]SEPTIEMBRE!P30+[11]OCTUBRE!P30+[11]NOVIEMBRE!P30+[11]DICIEMBRE!P30</f>
        <v>0</v>
      </c>
      <c r="R33" s="333">
        <f t="shared" si="2"/>
        <v>0</v>
      </c>
      <c r="S33" s="332">
        <f>'[11]ENERO '!R30+[11]FEBRERO!R30+[11]MARZO!R30+[11]ABRIL!R30+[11]MAYO!R30+[11]JUNIO!R30+[11]JULIO!R30+[11]AGOSTO!R30+[11]SEPTIEMBRE!R30+[11]OCTUBRE!R30+[11]NOVIEMBRE!R30+[11]DICIEMBRE!R30</f>
        <v>0</v>
      </c>
      <c r="T33" s="332">
        <f>'[11]ENERO '!S30+[11]FEBRERO!S30+[11]MARZO!S30+[11]ABRIL!S30+[11]MAYO!S30+[11]JUNIO!S30+[11]JULIO!S30+[11]AGOSTO!S30+[11]SEPTIEMBRE!S30+[11]OCTUBRE!S30+[11]NOVIEMBRE!S30+[11]DICIEMBRE!S30</f>
        <v>0</v>
      </c>
      <c r="U33" s="333">
        <f t="shared" si="6"/>
        <v>0</v>
      </c>
    </row>
    <row r="34" spans="1:21" s="334" customFormat="1" ht="13.5" x14ac:dyDescent="0.25">
      <c r="A34" s="377">
        <v>17</v>
      </c>
      <c r="B34" s="372" t="s">
        <v>504</v>
      </c>
      <c r="C34" s="373" t="s">
        <v>514</v>
      </c>
      <c r="D34" s="374">
        <v>0</v>
      </c>
      <c r="E34" s="375">
        <f t="shared" si="3"/>
        <v>0</v>
      </c>
      <c r="F34" s="375">
        <v>0</v>
      </c>
      <c r="G34" s="374">
        <v>0</v>
      </c>
      <c r="H34" s="376">
        <f t="shared" si="4"/>
        <v>0</v>
      </c>
      <c r="I34" s="376"/>
      <c r="J34" s="374">
        <v>0</v>
      </c>
      <c r="K34" s="374">
        <v>0</v>
      </c>
      <c r="L34" s="374">
        <v>0</v>
      </c>
      <c r="M34" s="374">
        <v>0</v>
      </c>
      <c r="N34" s="374">
        <f t="shared" si="5"/>
        <v>0</v>
      </c>
      <c r="O34" s="376" t="str">
        <f t="shared" si="1"/>
        <v>N.A.</v>
      </c>
      <c r="P34" s="332">
        <f>'[11]ENERO '!O31+[11]FEBRERO!O31+[11]MARZO!O31+[11]ABRIL!O31+[11]MAYO!O31+[11]JUNIO!O31+[11]JULIO!O31+[11]AGOSTO!O31+[11]SEPTIEMBRE!O31+[11]OCTUBRE!O31+[11]NOVIEMBRE!O31+[11]DICIEMBRE!O31</f>
        <v>0</v>
      </c>
      <c r="Q34" s="332">
        <f>'[11]ENERO '!P31+[11]FEBRERO!P31+[11]MARZO!P31+[11]ABRIL!P31+[11]MAYO!P31+[11]JUNIO!P31+[11]JULIO!P31+[11]AGOSTO!P31+[11]SEPTIEMBRE!P31+[11]OCTUBRE!P31+[11]NOVIEMBRE!P31+[11]DICIEMBRE!P31</f>
        <v>0</v>
      </c>
      <c r="R34" s="333">
        <f t="shared" si="2"/>
        <v>0</v>
      </c>
      <c r="S34" s="332">
        <f>'[11]ENERO '!R31+[11]FEBRERO!R31+[11]MARZO!R31+[11]ABRIL!R31+[11]MAYO!R31+[11]JUNIO!R31+[11]JULIO!R31+[11]AGOSTO!R31+[11]SEPTIEMBRE!R31+[11]OCTUBRE!R31+[11]NOVIEMBRE!R31+[11]DICIEMBRE!R31</f>
        <v>0</v>
      </c>
      <c r="T34" s="332">
        <f>'[11]ENERO '!S31+[11]FEBRERO!S31+[11]MARZO!S31+[11]ABRIL!S31+[11]MAYO!S31+[11]JUNIO!S31+[11]JULIO!S31+[11]AGOSTO!S31+[11]SEPTIEMBRE!S31+[11]OCTUBRE!S31+[11]NOVIEMBRE!S31+[11]DICIEMBRE!S31</f>
        <v>0</v>
      </c>
      <c r="U34" s="333">
        <f t="shared" si="6"/>
        <v>0</v>
      </c>
    </row>
    <row r="35" spans="1:21" s="334" customFormat="1" ht="13.5" x14ac:dyDescent="0.25">
      <c r="A35" s="377">
        <v>18</v>
      </c>
      <c r="B35" s="372" t="s">
        <v>504</v>
      </c>
      <c r="C35" s="373" t="s">
        <v>515</v>
      </c>
      <c r="D35" s="374">
        <v>0</v>
      </c>
      <c r="E35" s="375">
        <f t="shared" si="3"/>
        <v>0</v>
      </c>
      <c r="F35" s="375">
        <v>0</v>
      </c>
      <c r="G35" s="374">
        <v>0</v>
      </c>
      <c r="H35" s="376">
        <f t="shared" si="4"/>
        <v>0</v>
      </c>
      <c r="I35" s="376"/>
      <c r="J35" s="374">
        <v>0</v>
      </c>
      <c r="K35" s="374">
        <v>0</v>
      </c>
      <c r="L35" s="374">
        <v>0</v>
      </c>
      <c r="M35" s="374">
        <v>0</v>
      </c>
      <c r="N35" s="374">
        <f t="shared" si="5"/>
        <v>0</v>
      </c>
      <c r="O35" s="376" t="str">
        <f t="shared" si="1"/>
        <v>N.A.</v>
      </c>
      <c r="P35" s="332">
        <f>'[11]ENERO '!O32+[11]FEBRERO!O32+[11]MARZO!O32+[11]ABRIL!O32+[11]MAYO!O32+[11]JUNIO!O32+[11]JULIO!O32+[11]AGOSTO!O32+[11]SEPTIEMBRE!O32+[11]OCTUBRE!O32+[11]NOVIEMBRE!O32+[11]DICIEMBRE!O32</f>
        <v>0</v>
      </c>
      <c r="Q35" s="332">
        <f>'[11]ENERO '!P32+[11]FEBRERO!P32+[11]MARZO!P32+[11]ABRIL!P32+[11]MAYO!P32+[11]JUNIO!P32+[11]JULIO!P32+[11]AGOSTO!P32+[11]SEPTIEMBRE!P32+[11]OCTUBRE!P32+[11]NOVIEMBRE!P32+[11]DICIEMBRE!P32</f>
        <v>0</v>
      </c>
      <c r="R35" s="333">
        <f t="shared" si="2"/>
        <v>0</v>
      </c>
      <c r="S35" s="332">
        <f>'[11]ENERO '!R32+[11]FEBRERO!R32+[11]MARZO!R32+[11]ABRIL!R32+[11]MAYO!R32+[11]JUNIO!R32+[11]JULIO!R32+[11]AGOSTO!R32+[11]SEPTIEMBRE!R32+[11]OCTUBRE!R32+[11]NOVIEMBRE!R32+[11]DICIEMBRE!R32</f>
        <v>0</v>
      </c>
      <c r="T35" s="332">
        <f>'[11]ENERO '!S32+[11]FEBRERO!S32+[11]MARZO!S32+[11]ABRIL!S32+[11]MAYO!S32+[11]JUNIO!S32+[11]JULIO!S32+[11]AGOSTO!S32+[11]SEPTIEMBRE!S32+[11]OCTUBRE!S32+[11]NOVIEMBRE!S32+[11]DICIEMBRE!S32</f>
        <v>0</v>
      </c>
      <c r="U35" s="333">
        <f t="shared" si="6"/>
        <v>0</v>
      </c>
    </row>
    <row r="36" spans="1:21" s="334" customFormat="1" ht="13.5" x14ac:dyDescent="0.25">
      <c r="A36" s="377">
        <v>19</v>
      </c>
      <c r="B36" s="372" t="s">
        <v>504</v>
      </c>
      <c r="C36" s="373" t="s">
        <v>516</v>
      </c>
      <c r="D36" s="374">
        <v>0</v>
      </c>
      <c r="E36" s="375">
        <f t="shared" si="3"/>
        <v>0</v>
      </c>
      <c r="F36" s="375">
        <v>0</v>
      </c>
      <c r="G36" s="374">
        <v>0</v>
      </c>
      <c r="H36" s="376">
        <f t="shared" si="4"/>
        <v>0</v>
      </c>
      <c r="I36" s="376"/>
      <c r="J36" s="374">
        <v>0</v>
      </c>
      <c r="K36" s="374">
        <v>0</v>
      </c>
      <c r="L36" s="374">
        <v>0</v>
      </c>
      <c r="M36" s="374">
        <v>0</v>
      </c>
      <c r="N36" s="374">
        <f t="shared" si="5"/>
        <v>0</v>
      </c>
      <c r="O36" s="376" t="str">
        <f t="shared" si="1"/>
        <v>N.A.</v>
      </c>
      <c r="P36" s="332">
        <f>'[11]ENERO '!O33+[11]FEBRERO!O33+[11]MARZO!O33+[11]ABRIL!O33+[11]MAYO!O33+[11]JUNIO!O33+[11]JULIO!O33+[11]AGOSTO!O33+[11]SEPTIEMBRE!O33+[11]OCTUBRE!O33+[11]NOVIEMBRE!O33+[11]DICIEMBRE!O33</f>
        <v>0</v>
      </c>
      <c r="Q36" s="332">
        <f>'[11]ENERO '!P33+[11]FEBRERO!P33+[11]MARZO!P33+[11]ABRIL!P33+[11]MAYO!P33+[11]JUNIO!P33+[11]JULIO!P33+[11]AGOSTO!P33+[11]SEPTIEMBRE!P33+[11]OCTUBRE!P33+[11]NOVIEMBRE!P33+[11]DICIEMBRE!P33</f>
        <v>0</v>
      </c>
      <c r="R36" s="333">
        <f t="shared" si="2"/>
        <v>0</v>
      </c>
      <c r="S36" s="332">
        <f>'[11]ENERO '!R33+[11]FEBRERO!R33+[11]MARZO!R33+[11]ABRIL!R33+[11]MAYO!R33+[11]JUNIO!R33+[11]JULIO!R33+[11]AGOSTO!R33+[11]SEPTIEMBRE!R33+[11]OCTUBRE!R33+[11]NOVIEMBRE!R33+[11]DICIEMBRE!R33</f>
        <v>0</v>
      </c>
      <c r="T36" s="332">
        <f>'[11]ENERO '!S33+[11]FEBRERO!S33+[11]MARZO!S33+[11]ABRIL!S33+[11]MAYO!S33+[11]JUNIO!S33+[11]JULIO!S33+[11]AGOSTO!S33+[11]SEPTIEMBRE!S33+[11]OCTUBRE!S33+[11]NOVIEMBRE!S33+[11]DICIEMBRE!S33</f>
        <v>0</v>
      </c>
      <c r="U36" s="333">
        <f t="shared" si="6"/>
        <v>0</v>
      </c>
    </row>
    <row r="37" spans="1:21" s="334" customFormat="1" ht="13.5" x14ac:dyDescent="0.25">
      <c r="A37" s="377">
        <v>20</v>
      </c>
      <c r="B37" s="372" t="s">
        <v>504</v>
      </c>
      <c r="C37" s="373" t="s">
        <v>517</v>
      </c>
      <c r="D37" s="374">
        <v>0</v>
      </c>
      <c r="E37" s="375">
        <f t="shared" si="3"/>
        <v>0</v>
      </c>
      <c r="F37" s="375">
        <v>0</v>
      </c>
      <c r="G37" s="374">
        <v>0</v>
      </c>
      <c r="H37" s="376">
        <f t="shared" si="4"/>
        <v>0</v>
      </c>
      <c r="I37" s="376"/>
      <c r="J37" s="374">
        <v>0</v>
      </c>
      <c r="K37" s="374">
        <v>0</v>
      </c>
      <c r="L37" s="374">
        <v>0</v>
      </c>
      <c r="M37" s="374">
        <v>0</v>
      </c>
      <c r="N37" s="374">
        <f t="shared" si="5"/>
        <v>0</v>
      </c>
      <c r="O37" s="376" t="str">
        <f t="shared" si="1"/>
        <v>N.A.</v>
      </c>
      <c r="P37" s="332">
        <f>'[11]ENERO '!O34+[11]FEBRERO!O34+[11]MARZO!O34+[11]ABRIL!O34+[11]MAYO!O34+[11]JUNIO!O34+[11]JULIO!O34+[11]AGOSTO!O34+[11]SEPTIEMBRE!O34+[11]OCTUBRE!O34+[11]NOVIEMBRE!O34+[11]DICIEMBRE!O34</f>
        <v>0</v>
      </c>
      <c r="Q37" s="332">
        <f>'[11]ENERO '!P34+[11]FEBRERO!P34+[11]MARZO!P34+[11]ABRIL!P34+[11]MAYO!P34+[11]JUNIO!P34+[11]JULIO!P34+[11]AGOSTO!P34+[11]SEPTIEMBRE!P34+[11]OCTUBRE!P34+[11]NOVIEMBRE!P34+[11]DICIEMBRE!P34</f>
        <v>0</v>
      </c>
      <c r="R37" s="333">
        <f t="shared" si="2"/>
        <v>0</v>
      </c>
      <c r="S37" s="332">
        <f>'[11]ENERO '!R34+[11]FEBRERO!R34+[11]MARZO!R34+[11]ABRIL!R34+[11]MAYO!R34+[11]JUNIO!R34+[11]JULIO!R34+[11]AGOSTO!R34+[11]SEPTIEMBRE!R34+[11]OCTUBRE!R34+[11]NOVIEMBRE!R34+[11]DICIEMBRE!R34</f>
        <v>0</v>
      </c>
      <c r="T37" s="332">
        <f>'[11]ENERO '!S34+[11]FEBRERO!S34+[11]MARZO!S34+[11]ABRIL!S34+[11]MAYO!S34+[11]JUNIO!S34+[11]JULIO!S34+[11]AGOSTO!S34+[11]SEPTIEMBRE!S34+[11]OCTUBRE!S34+[11]NOVIEMBRE!S34+[11]DICIEMBRE!S34</f>
        <v>0</v>
      </c>
      <c r="U37" s="333">
        <f t="shared" si="6"/>
        <v>0</v>
      </c>
    </row>
    <row r="38" spans="1:21" s="334" customFormat="1" ht="13.5" x14ac:dyDescent="0.25">
      <c r="A38" s="377">
        <v>21</v>
      </c>
      <c r="B38" s="372" t="s">
        <v>508</v>
      </c>
      <c r="C38" s="373" t="s">
        <v>518</v>
      </c>
      <c r="D38" s="374">
        <v>0</v>
      </c>
      <c r="E38" s="375">
        <f t="shared" si="3"/>
        <v>0</v>
      </c>
      <c r="F38" s="375">
        <v>0</v>
      </c>
      <c r="G38" s="374">
        <v>0</v>
      </c>
      <c r="H38" s="376">
        <f t="shared" si="4"/>
        <v>0</v>
      </c>
      <c r="I38" s="376"/>
      <c r="J38" s="374">
        <v>0</v>
      </c>
      <c r="K38" s="374">
        <v>0</v>
      </c>
      <c r="L38" s="374">
        <v>0</v>
      </c>
      <c r="M38" s="374">
        <v>0</v>
      </c>
      <c r="N38" s="374">
        <f t="shared" si="5"/>
        <v>0</v>
      </c>
      <c r="O38" s="376" t="str">
        <f t="shared" si="1"/>
        <v>N.A.</v>
      </c>
      <c r="P38" s="332">
        <f>'[11]ENERO '!O35+[11]FEBRERO!O35+[11]MARZO!O35+[11]ABRIL!O35+[11]MAYO!O35+[11]JUNIO!O35+[11]JULIO!O35+[11]AGOSTO!O35+[11]SEPTIEMBRE!O35+[11]OCTUBRE!O35+[11]NOVIEMBRE!O35+[11]DICIEMBRE!O35</f>
        <v>0</v>
      </c>
      <c r="Q38" s="332">
        <f>'[11]ENERO '!P35+[11]FEBRERO!P35+[11]MARZO!P35+[11]ABRIL!P35+[11]MAYO!P35+[11]JUNIO!P35+[11]JULIO!P35+[11]AGOSTO!P35+[11]SEPTIEMBRE!P35+[11]OCTUBRE!P35+[11]NOVIEMBRE!P35+[11]DICIEMBRE!P35</f>
        <v>0</v>
      </c>
      <c r="R38" s="333">
        <f t="shared" si="2"/>
        <v>0</v>
      </c>
      <c r="S38" s="332">
        <f>'[11]ENERO '!R35+[11]FEBRERO!R35+[11]MARZO!R35+[11]ABRIL!R35+[11]MAYO!R35+[11]JUNIO!R35+[11]JULIO!R35+[11]AGOSTO!R35+[11]SEPTIEMBRE!R35+[11]OCTUBRE!R35+[11]NOVIEMBRE!R35+[11]DICIEMBRE!R35</f>
        <v>0</v>
      </c>
      <c r="T38" s="332">
        <f>'[11]ENERO '!S35+[11]FEBRERO!S35+[11]MARZO!S35+[11]ABRIL!S35+[11]MAYO!S35+[11]JUNIO!S35+[11]JULIO!S35+[11]AGOSTO!S35+[11]SEPTIEMBRE!S35+[11]OCTUBRE!S35+[11]NOVIEMBRE!S35+[11]DICIEMBRE!S35</f>
        <v>0</v>
      </c>
      <c r="U38" s="333">
        <f t="shared" si="6"/>
        <v>0</v>
      </c>
    </row>
    <row r="39" spans="1:21" s="334" customFormat="1" ht="13.5" x14ac:dyDescent="0.25">
      <c r="A39" s="377">
        <v>22</v>
      </c>
      <c r="B39" s="372" t="s">
        <v>508</v>
      </c>
      <c r="C39" s="373" t="s">
        <v>519</v>
      </c>
      <c r="D39" s="374">
        <v>0</v>
      </c>
      <c r="E39" s="375">
        <f t="shared" si="3"/>
        <v>0</v>
      </c>
      <c r="F39" s="375">
        <v>0</v>
      </c>
      <c r="G39" s="374">
        <v>0</v>
      </c>
      <c r="H39" s="376">
        <f t="shared" si="4"/>
        <v>0</v>
      </c>
      <c r="I39" s="376"/>
      <c r="J39" s="374">
        <v>0</v>
      </c>
      <c r="K39" s="374">
        <v>0</v>
      </c>
      <c r="L39" s="374">
        <v>0</v>
      </c>
      <c r="M39" s="374">
        <v>0</v>
      </c>
      <c r="N39" s="374">
        <f t="shared" si="5"/>
        <v>0</v>
      </c>
      <c r="O39" s="376" t="str">
        <f t="shared" si="1"/>
        <v>N.A.</v>
      </c>
      <c r="P39" s="332">
        <f>'[11]ENERO '!O36+[11]FEBRERO!O36+[11]MARZO!O36+[11]ABRIL!O36+[11]MAYO!O36+[11]JUNIO!O36+[11]JULIO!O36+[11]AGOSTO!O36+[11]SEPTIEMBRE!O36+[11]OCTUBRE!O36+[11]NOVIEMBRE!O36+[11]DICIEMBRE!O36</f>
        <v>0</v>
      </c>
      <c r="Q39" s="332">
        <f>'[11]ENERO '!P36+[11]FEBRERO!P36+[11]MARZO!P36+[11]ABRIL!P36+[11]MAYO!P36+[11]JUNIO!P36+[11]JULIO!P36+[11]AGOSTO!P36+[11]SEPTIEMBRE!P36+[11]OCTUBRE!P36+[11]NOVIEMBRE!P36+[11]DICIEMBRE!P36</f>
        <v>0</v>
      </c>
      <c r="R39" s="333">
        <f t="shared" si="2"/>
        <v>0</v>
      </c>
      <c r="S39" s="332">
        <f>'[11]ENERO '!R36+[11]FEBRERO!R36+[11]MARZO!R36+[11]ABRIL!R36+[11]MAYO!R36+[11]JUNIO!R36+[11]JULIO!R36+[11]AGOSTO!R36+[11]SEPTIEMBRE!R36+[11]OCTUBRE!R36+[11]NOVIEMBRE!R36+[11]DICIEMBRE!R36</f>
        <v>0</v>
      </c>
      <c r="T39" s="332">
        <f>'[11]ENERO '!S36+[11]FEBRERO!S36+[11]MARZO!S36+[11]ABRIL!S36+[11]MAYO!S36+[11]JUNIO!S36+[11]JULIO!S36+[11]AGOSTO!S36+[11]SEPTIEMBRE!S36+[11]OCTUBRE!S36+[11]NOVIEMBRE!S36+[11]DICIEMBRE!S36</f>
        <v>0</v>
      </c>
      <c r="U39" s="333">
        <f t="shared" si="6"/>
        <v>0</v>
      </c>
    </row>
    <row r="40" spans="1:21" s="334" customFormat="1" ht="13.5" x14ac:dyDescent="0.25">
      <c r="A40" s="377">
        <v>23</v>
      </c>
      <c r="B40" s="372" t="s">
        <v>508</v>
      </c>
      <c r="C40" s="373" t="s">
        <v>520</v>
      </c>
      <c r="D40" s="374">
        <v>0</v>
      </c>
      <c r="E40" s="375">
        <f t="shared" si="3"/>
        <v>0</v>
      </c>
      <c r="F40" s="375">
        <v>0</v>
      </c>
      <c r="G40" s="374">
        <v>0</v>
      </c>
      <c r="H40" s="376">
        <f t="shared" si="4"/>
        <v>0</v>
      </c>
      <c r="I40" s="376"/>
      <c r="J40" s="374">
        <v>0</v>
      </c>
      <c r="K40" s="374">
        <v>0</v>
      </c>
      <c r="L40" s="374">
        <v>0</v>
      </c>
      <c r="M40" s="374">
        <v>0</v>
      </c>
      <c r="N40" s="374">
        <f t="shared" si="5"/>
        <v>0</v>
      </c>
      <c r="O40" s="376" t="str">
        <f t="shared" si="1"/>
        <v>N.A.</v>
      </c>
      <c r="P40" s="332">
        <f>'[11]ENERO '!O37+[11]FEBRERO!O37+[11]MARZO!O37+[11]ABRIL!O37+[11]MAYO!O37+[11]JUNIO!O37+[11]JULIO!O37+[11]AGOSTO!O37+[11]SEPTIEMBRE!O37+[11]OCTUBRE!O37+[11]NOVIEMBRE!O37+[11]DICIEMBRE!O37</f>
        <v>0</v>
      </c>
      <c r="Q40" s="332">
        <f>'[11]ENERO '!P37+[11]FEBRERO!P37+[11]MARZO!P37+[11]ABRIL!P37+[11]MAYO!P37+[11]JUNIO!P37+[11]JULIO!P37+[11]AGOSTO!P37+[11]SEPTIEMBRE!P37+[11]OCTUBRE!P37+[11]NOVIEMBRE!P37+[11]DICIEMBRE!P37</f>
        <v>0</v>
      </c>
      <c r="R40" s="333">
        <f t="shared" si="2"/>
        <v>0</v>
      </c>
      <c r="S40" s="332">
        <f>'[11]ENERO '!R37+[11]FEBRERO!R37+[11]MARZO!R37+[11]ABRIL!R37+[11]MAYO!R37+[11]JUNIO!R37+[11]JULIO!R37+[11]AGOSTO!R37+[11]SEPTIEMBRE!R37+[11]OCTUBRE!R37+[11]NOVIEMBRE!R37+[11]DICIEMBRE!R37</f>
        <v>0</v>
      </c>
      <c r="T40" s="332">
        <f>'[11]ENERO '!S37+[11]FEBRERO!S37+[11]MARZO!S37+[11]ABRIL!S37+[11]MAYO!S37+[11]JUNIO!S37+[11]JULIO!S37+[11]AGOSTO!S37+[11]SEPTIEMBRE!S37+[11]OCTUBRE!S37+[11]NOVIEMBRE!S37+[11]DICIEMBRE!S37</f>
        <v>0</v>
      </c>
      <c r="U40" s="333">
        <f t="shared" si="6"/>
        <v>0</v>
      </c>
    </row>
    <row r="41" spans="1:21" s="334" customFormat="1" ht="13.5" x14ac:dyDescent="0.25">
      <c r="A41" s="377">
        <v>24</v>
      </c>
      <c r="B41" s="372" t="s">
        <v>508</v>
      </c>
      <c r="C41" s="373" t="s">
        <v>521</v>
      </c>
      <c r="D41" s="374">
        <v>0</v>
      </c>
      <c r="E41" s="375">
        <f t="shared" si="3"/>
        <v>0</v>
      </c>
      <c r="F41" s="375">
        <v>0</v>
      </c>
      <c r="G41" s="374">
        <v>0</v>
      </c>
      <c r="H41" s="376">
        <f t="shared" si="4"/>
        <v>0</v>
      </c>
      <c r="I41" s="376"/>
      <c r="J41" s="374">
        <v>0</v>
      </c>
      <c r="K41" s="374">
        <v>0</v>
      </c>
      <c r="L41" s="374">
        <v>0</v>
      </c>
      <c r="M41" s="374">
        <v>0</v>
      </c>
      <c r="N41" s="374">
        <f t="shared" si="5"/>
        <v>0</v>
      </c>
      <c r="O41" s="376" t="str">
        <f t="shared" si="1"/>
        <v>N.A.</v>
      </c>
      <c r="P41" s="332">
        <f>'[11]ENERO '!O38+[11]FEBRERO!O38+[11]MARZO!O38+[11]ABRIL!O38+[11]MAYO!O38+[11]JUNIO!O38+[11]JULIO!O38+[11]AGOSTO!O38+[11]SEPTIEMBRE!O38+[11]OCTUBRE!O38+[11]NOVIEMBRE!O38+[11]DICIEMBRE!O38</f>
        <v>0</v>
      </c>
      <c r="Q41" s="332">
        <f>'[11]ENERO '!P38+[11]FEBRERO!P38+[11]MARZO!P38+[11]ABRIL!P38+[11]MAYO!P38+[11]JUNIO!P38+[11]JULIO!P38+[11]AGOSTO!P38+[11]SEPTIEMBRE!P38+[11]OCTUBRE!P38+[11]NOVIEMBRE!P38+[11]DICIEMBRE!P38</f>
        <v>0</v>
      </c>
      <c r="R41" s="333">
        <f t="shared" si="2"/>
        <v>0</v>
      </c>
      <c r="S41" s="332">
        <f>'[11]ENERO '!R38+[11]FEBRERO!R38+[11]MARZO!R38+[11]ABRIL!R38+[11]MAYO!R38+[11]JUNIO!R38+[11]JULIO!R38+[11]AGOSTO!R38+[11]SEPTIEMBRE!R38+[11]OCTUBRE!R38+[11]NOVIEMBRE!R38+[11]DICIEMBRE!R38</f>
        <v>0</v>
      </c>
      <c r="T41" s="332">
        <f>'[11]ENERO '!S38+[11]FEBRERO!S38+[11]MARZO!S38+[11]ABRIL!S38+[11]MAYO!S38+[11]JUNIO!S38+[11]JULIO!S38+[11]AGOSTO!S38+[11]SEPTIEMBRE!S38+[11]OCTUBRE!S38+[11]NOVIEMBRE!S38+[11]DICIEMBRE!S38</f>
        <v>0</v>
      </c>
      <c r="U41" s="333">
        <f t="shared" si="6"/>
        <v>0</v>
      </c>
    </row>
    <row r="42" spans="1:21" s="334" customFormat="1" ht="13.5" x14ac:dyDescent="0.25">
      <c r="A42" s="377">
        <v>25</v>
      </c>
      <c r="B42" s="372" t="s">
        <v>492</v>
      </c>
      <c r="C42" s="373" t="s">
        <v>522</v>
      </c>
      <c r="D42" s="374">
        <v>0</v>
      </c>
      <c r="E42" s="375">
        <f t="shared" si="3"/>
        <v>0</v>
      </c>
      <c r="F42" s="375">
        <v>0</v>
      </c>
      <c r="G42" s="374">
        <v>0</v>
      </c>
      <c r="H42" s="376">
        <f t="shared" si="4"/>
        <v>0</v>
      </c>
      <c r="I42" s="376"/>
      <c r="J42" s="374">
        <v>0</v>
      </c>
      <c r="K42" s="374">
        <v>0</v>
      </c>
      <c r="L42" s="374">
        <v>0</v>
      </c>
      <c r="M42" s="374">
        <v>0</v>
      </c>
      <c r="N42" s="374">
        <f t="shared" si="5"/>
        <v>0</v>
      </c>
      <c r="O42" s="376" t="str">
        <f t="shared" si="1"/>
        <v>N.A.</v>
      </c>
      <c r="P42" s="332">
        <f>'[11]ENERO '!O39+[11]FEBRERO!O39+[11]MARZO!O39+[11]ABRIL!O39+[11]MAYO!O39+[11]JUNIO!O39+[11]JULIO!O39+[11]AGOSTO!O39+[11]SEPTIEMBRE!O39+[11]OCTUBRE!O39+[11]NOVIEMBRE!O39+[11]DICIEMBRE!O39</f>
        <v>0</v>
      </c>
      <c r="Q42" s="332">
        <f>'[11]ENERO '!P39+[11]FEBRERO!P39+[11]MARZO!P39+[11]ABRIL!P39+[11]MAYO!P39+[11]JUNIO!P39+[11]JULIO!P39+[11]AGOSTO!P39+[11]SEPTIEMBRE!P39+[11]OCTUBRE!P39+[11]NOVIEMBRE!P39+[11]DICIEMBRE!P39</f>
        <v>0</v>
      </c>
      <c r="R42" s="333">
        <f t="shared" si="2"/>
        <v>0</v>
      </c>
      <c r="S42" s="332">
        <f>'[11]ENERO '!R39+[11]FEBRERO!R39+[11]MARZO!R39+[11]ABRIL!R39+[11]MAYO!R39+[11]JUNIO!R39+[11]JULIO!R39+[11]AGOSTO!R39+[11]SEPTIEMBRE!R39+[11]OCTUBRE!R39+[11]NOVIEMBRE!R39+[11]DICIEMBRE!R39</f>
        <v>0</v>
      </c>
      <c r="T42" s="332">
        <f>'[11]ENERO '!S39+[11]FEBRERO!S39+[11]MARZO!S39+[11]ABRIL!S39+[11]MAYO!S39+[11]JUNIO!S39+[11]JULIO!S39+[11]AGOSTO!S39+[11]SEPTIEMBRE!S39+[11]OCTUBRE!S39+[11]NOVIEMBRE!S39+[11]DICIEMBRE!S39</f>
        <v>0</v>
      </c>
      <c r="U42" s="333">
        <f t="shared" si="6"/>
        <v>0</v>
      </c>
    </row>
    <row r="43" spans="1:21" s="334" customFormat="1" ht="13.5" x14ac:dyDescent="0.25">
      <c r="A43" s="377">
        <v>26</v>
      </c>
      <c r="B43" s="372" t="s">
        <v>523</v>
      </c>
      <c r="C43" s="373" t="s">
        <v>524</v>
      </c>
      <c r="D43" s="374">
        <v>0</v>
      </c>
      <c r="E43" s="375">
        <f t="shared" si="3"/>
        <v>0</v>
      </c>
      <c r="F43" s="375">
        <v>0</v>
      </c>
      <c r="G43" s="374">
        <v>0</v>
      </c>
      <c r="H43" s="376">
        <f t="shared" si="4"/>
        <v>0</v>
      </c>
      <c r="I43" s="376"/>
      <c r="J43" s="374">
        <v>0</v>
      </c>
      <c r="K43" s="374">
        <v>0</v>
      </c>
      <c r="L43" s="374">
        <v>0</v>
      </c>
      <c r="M43" s="374">
        <v>0</v>
      </c>
      <c r="N43" s="374">
        <f t="shared" si="5"/>
        <v>0</v>
      </c>
      <c r="O43" s="376" t="str">
        <f t="shared" si="1"/>
        <v>N.A.</v>
      </c>
      <c r="P43" s="332">
        <f>'[11]ENERO '!O40+[11]FEBRERO!O40+[11]MARZO!O40+[11]ABRIL!O40+[11]MAYO!O40+[11]JUNIO!O40+[11]JULIO!O40+[11]AGOSTO!O40+[11]SEPTIEMBRE!O40+[11]OCTUBRE!O40+[11]NOVIEMBRE!O40+[11]DICIEMBRE!O40</f>
        <v>0</v>
      </c>
      <c r="Q43" s="332">
        <f>'[11]ENERO '!P40+[11]FEBRERO!P40+[11]MARZO!P40+[11]ABRIL!P40+[11]MAYO!P40+[11]JUNIO!P40+[11]JULIO!P40+[11]AGOSTO!P40+[11]SEPTIEMBRE!P40+[11]OCTUBRE!P40+[11]NOVIEMBRE!P40+[11]DICIEMBRE!P40</f>
        <v>0</v>
      </c>
      <c r="R43" s="333">
        <f t="shared" si="2"/>
        <v>0</v>
      </c>
      <c r="S43" s="332">
        <f>'[11]ENERO '!R40+[11]FEBRERO!R40+[11]MARZO!R40+[11]ABRIL!R40+[11]MAYO!R40+[11]JUNIO!R40+[11]JULIO!R40+[11]AGOSTO!R40+[11]SEPTIEMBRE!R40+[11]OCTUBRE!R40+[11]NOVIEMBRE!R40+[11]DICIEMBRE!R40</f>
        <v>0</v>
      </c>
      <c r="T43" s="332">
        <f>'[11]ENERO '!S40+[11]FEBRERO!S40+[11]MARZO!S40+[11]ABRIL!S40+[11]MAYO!S40+[11]JUNIO!S40+[11]JULIO!S40+[11]AGOSTO!S40+[11]SEPTIEMBRE!S40+[11]OCTUBRE!S40+[11]NOVIEMBRE!S40+[11]DICIEMBRE!S40</f>
        <v>0</v>
      </c>
      <c r="U43" s="333">
        <f t="shared" si="6"/>
        <v>0</v>
      </c>
    </row>
    <row r="44" spans="1:21" s="334" customFormat="1" ht="13.5" x14ac:dyDescent="0.25">
      <c r="A44" s="377">
        <v>27</v>
      </c>
      <c r="B44" s="372" t="s">
        <v>504</v>
      </c>
      <c r="C44" s="373" t="s">
        <v>525</v>
      </c>
      <c r="D44" s="374">
        <v>0</v>
      </c>
      <c r="E44" s="375">
        <f t="shared" si="3"/>
        <v>0</v>
      </c>
      <c r="F44" s="375">
        <v>0</v>
      </c>
      <c r="G44" s="374">
        <v>0</v>
      </c>
      <c r="H44" s="376">
        <f t="shared" si="4"/>
        <v>0</v>
      </c>
      <c r="I44" s="376"/>
      <c r="J44" s="374">
        <v>0</v>
      </c>
      <c r="K44" s="374">
        <v>0</v>
      </c>
      <c r="L44" s="374">
        <v>0</v>
      </c>
      <c r="M44" s="374">
        <v>0</v>
      </c>
      <c r="N44" s="374">
        <f t="shared" si="5"/>
        <v>0</v>
      </c>
      <c r="O44" s="376" t="str">
        <f t="shared" si="1"/>
        <v>N.A.</v>
      </c>
      <c r="P44" s="332">
        <f>'[11]ENERO '!O41+[11]FEBRERO!O41+[11]MARZO!O41+[11]ABRIL!O41+[11]MAYO!O41+[11]JUNIO!O41+[11]JULIO!O41+[11]AGOSTO!O41+[11]SEPTIEMBRE!O41+[11]OCTUBRE!O41+[11]NOVIEMBRE!O41+[11]DICIEMBRE!O41</f>
        <v>0</v>
      </c>
      <c r="Q44" s="332">
        <f>'[11]ENERO '!P41+[11]FEBRERO!P41+[11]MARZO!P41+[11]ABRIL!P41+[11]MAYO!P41+[11]JUNIO!P41+[11]JULIO!P41+[11]AGOSTO!P41+[11]SEPTIEMBRE!P41+[11]OCTUBRE!P41+[11]NOVIEMBRE!P41+[11]DICIEMBRE!P41</f>
        <v>0</v>
      </c>
      <c r="R44" s="333">
        <f t="shared" si="2"/>
        <v>0</v>
      </c>
      <c r="S44" s="332">
        <f>'[11]ENERO '!R41+[11]FEBRERO!R41+[11]MARZO!R41+[11]ABRIL!R41+[11]MAYO!R41+[11]JUNIO!R41+[11]JULIO!R41+[11]AGOSTO!R41+[11]SEPTIEMBRE!R41+[11]OCTUBRE!R41+[11]NOVIEMBRE!R41+[11]DICIEMBRE!R41</f>
        <v>0</v>
      </c>
      <c r="T44" s="332">
        <f>'[11]ENERO '!S41+[11]FEBRERO!S41+[11]MARZO!S41+[11]ABRIL!S41+[11]MAYO!S41+[11]JUNIO!S41+[11]JULIO!S41+[11]AGOSTO!S41+[11]SEPTIEMBRE!S41+[11]OCTUBRE!S41+[11]NOVIEMBRE!S41+[11]DICIEMBRE!S41</f>
        <v>0</v>
      </c>
      <c r="U44" s="333">
        <f t="shared" si="6"/>
        <v>0</v>
      </c>
    </row>
    <row r="45" spans="1:21" s="334" customFormat="1" ht="13.5" x14ac:dyDescent="0.25">
      <c r="A45" s="377">
        <v>28</v>
      </c>
      <c r="B45" s="372" t="s">
        <v>504</v>
      </c>
      <c r="C45" s="373" t="s">
        <v>526</v>
      </c>
      <c r="D45" s="374">
        <v>0</v>
      </c>
      <c r="E45" s="375">
        <f t="shared" si="3"/>
        <v>0</v>
      </c>
      <c r="F45" s="375">
        <v>0</v>
      </c>
      <c r="G45" s="374">
        <v>0</v>
      </c>
      <c r="H45" s="376">
        <f t="shared" si="4"/>
        <v>0</v>
      </c>
      <c r="I45" s="376"/>
      <c r="J45" s="374">
        <v>0</v>
      </c>
      <c r="K45" s="374">
        <v>0</v>
      </c>
      <c r="L45" s="374">
        <v>0</v>
      </c>
      <c r="M45" s="374">
        <v>0</v>
      </c>
      <c r="N45" s="374">
        <f t="shared" si="5"/>
        <v>0</v>
      </c>
      <c r="O45" s="376" t="str">
        <f t="shared" si="1"/>
        <v>N.A.</v>
      </c>
      <c r="P45" s="332">
        <f>'[11]ENERO '!O42+[11]FEBRERO!O42+[11]MARZO!O42+[11]ABRIL!O42+[11]MAYO!O42+[11]JUNIO!O42+[11]JULIO!O42+[11]AGOSTO!O42+[11]SEPTIEMBRE!O42+[11]OCTUBRE!O42+[11]NOVIEMBRE!O42+[11]DICIEMBRE!O42</f>
        <v>0</v>
      </c>
      <c r="Q45" s="332">
        <f>'[11]ENERO '!P42+[11]FEBRERO!P42+[11]MARZO!P42+[11]ABRIL!P42+[11]MAYO!P42+[11]JUNIO!P42+[11]JULIO!P42+[11]AGOSTO!P42+[11]SEPTIEMBRE!P42+[11]OCTUBRE!P42+[11]NOVIEMBRE!P42+[11]DICIEMBRE!P42</f>
        <v>0</v>
      </c>
      <c r="R45" s="333">
        <f t="shared" si="2"/>
        <v>0</v>
      </c>
      <c r="S45" s="332">
        <f>'[11]ENERO '!R42+[11]FEBRERO!R42+[11]MARZO!R42+[11]ABRIL!R42+[11]MAYO!R42+[11]JUNIO!R42+[11]JULIO!R42+[11]AGOSTO!R42+[11]SEPTIEMBRE!R42+[11]OCTUBRE!R42+[11]NOVIEMBRE!R42+[11]DICIEMBRE!R42</f>
        <v>0</v>
      </c>
      <c r="T45" s="332">
        <f>'[11]ENERO '!S42+[11]FEBRERO!S42+[11]MARZO!S42+[11]ABRIL!S42+[11]MAYO!S42+[11]JUNIO!S42+[11]JULIO!S42+[11]AGOSTO!S42+[11]SEPTIEMBRE!S42+[11]OCTUBRE!S42+[11]NOVIEMBRE!S42+[11]DICIEMBRE!S42</f>
        <v>0</v>
      </c>
      <c r="U45" s="333">
        <f t="shared" si="6"/>
        <v>0</v>
      </c>
    </row>
    <row r="46" spans="1:21" s="334" customFormat="1" ht="13.5" x14ac:dyDescent="0.25">
      <c r="A46" s="377">
        <v>29</v>
      </c>
      <c r="B46" s="372" t="s">
        <v>504</v>
      </c>
      <c r="C46" s="373" t="s">
        <v>527</v>
      </c>
      <c r="D46" s="374">
        <v>0</v>
      </c>
      <c r="E46" s="375">
        <f t="shared" si="3"/>
        <v>0</v>
      </c>
      <c r="F46" s="375">
        <v>0</v>
      </c>
      <c r="G46" s="374">
        <v>0</v>
      </c>
      <c r="H46" s="376">
        <f t="shared" si="4"/>
        <v>0</v>
      </c>
      <c r="I46" s="376"/>
      <c r="J46" s="374">
        <v>0</v>
      </c>
      <c r="K46" s="374">
        <v>0</v>
      </c>
      <c r="L46" s="374">
        <v>0</v>
      </c>
      <c r="M46" s="374">
        <v>0</v>
      </c>
      <c r="N46" s="374">
        <f t="shared" si="5"/>
        <v>0</v>
      </c>
      <c r="O46" s="376" t="str">
        <f t="shared" si="1"/>
        <v>N.A.</v>
      </c>
      <c r="P46" s="332">
        <f>'[11]ENERO '!O43+[11]FEBRERO!O43+[11]MARZO!O43+[11]ABRIL!O43+[11]MAYO!O43+[11]JUNIO!O43+[11]JULIO!O43+[11]AGOSTO!O43+[11]SEPTIEMBRE!O43+[11]OCTUBRE!O43+[11]NOVIEMBRE!O43+[11]DICIEMBRE!O43</f>
        <v>0</v>
      </c>
      <c r="Q46" s="332">
        <f>'[11]ENERO '!P43+[11]FEBRERO!P43+[11]MARZO!P43+[11]ABRIL!P43+[11]MAYO!P43+[11]JUNIO!P43+[11]JULIO!P43+[11]AGOSTO!P43+[11]SEPTIEMBRE!P43+[11]OCTUBRE!P43+[11]NOVIEMBRE!P43+[11]DICIEMBRE!P43</f>
        <v>0</v>
      </c>
      <c r="R46" s="333">
        <f t="shared" si="2"/>
        <v>0</v>
      </c>
      <c r="S46" s="332">
        <f>'[11]ENERO '!R43+[11]FEBRERO!R43+[11]MARZO!R43+[11]ABRIL!R43+[11]MAYO!R43+[11]JUNIO!R43+[11]JULIO!R43+[11]AGOSTO!R43+[11]SEPTIEMBRE!R43+[11]OCTUBRE!R43+[11]NOVIEMBRE!R43+[11]DICIEMBRE!R43</f>
        <v>0</v>
      </c>
      <c r="T46" s="332">
        <f>'[11]ENERO '!S43+[11]FEBRERO!S43+[11]MARZO!S43+[11]ABRIL!S43+[11]MAYO!S43+[11]JUNIO!S43+[11]JULIO!S43+[11]AGOSTO!S43+[11]SEPTIEMBRE!S43+[11]OCTUBRE!S43+[11]NOVIEMBRE!S43+[11]DICIEMBRE!S43</f>
        <v>0</v>
      </c>
      <c r="U46" s="333">
        <f t="shared" si="6"/>
        <v>0</v>
      </c>
    </row>
    <row r="47" spans="1:21" s="334" customFormat="1" ht="13.5" x14ac:dyDescent="0.25">
      <c r="A47" s="377">
        <v>30</v>
      </c>
      <c r="B47" s="372" t="s">
        <v>504</v>
      </c>
      <c r="C47" s="373" t="s">
        <v>528</v>
      </c>
      <c r="D47" s="374">
        <v>0</v>
      </c>
      <c r="E47" s="375">
        <f t="shared" si="3"/>
        <v>0</v>
      </c>
      <c r="F47" s="375">
        <v>0</v>
      </c>
      <c r="G47" s="374">
        <v>0</v>
      </c>
      <c r="H47" s="376">
        <f t="shared" si="4"/>
        <v>0</v>
      </c>
      <c r="I47" s="376"/>
      <c r="J47" s="374">
        <v>0</v>
      </c>
      <c r="K47" s="374">
        <v>0</v>
      </c>
      <c r="L47" s="374">
        <v>0</v>
      </c>
      <c r="M47" s="374">
        <v>0</v>
      </c>
      <c r="N47" s="374">
        <f t="shared" si="5"/>
        <v>0</v>
      </c>
      <c r="O47" s="376" t="str">
        <f t="shared" si="1"/>
        <v>N.A.</v>
      </c>
      <c r="P47" s="332">
        <f>'[11]ENERO '!O44+[11]FEBRERO!O44+[11]MARZO!O44+[11]ABRIL!O44+[11]MAYO!O44+[11]JUNIO!O44+[11]JULIO!O44+[11]AGOSTO!O44+[11]SEPTIEMBRE!O44+[11]OCTUBRE!O44+[11]NOVIEMBRE!O44+[11]DICIEMBRE!O44</f>
        <v>0</v>
      </c>
      <c r="Q47" s="332">
        <f>'[11]ENERO '!P44+[11]FEBRERO!P44+[11]MARZO!P44+[11]ABRIL!P44+[11]MAYO!P44+[11]JUNIO!P44+[11]JULIO!P44+[11]AGOSTO!P44+[11]SEPTIEMBRE!P44+[11]OCTUBRE!P44+[11]NOVIEMBRE!P44+[11]DICIEMBRE!P44</f>
        <v>0</v>
      </c>
      <c r="R47" s="333">
        <f t="shared" si="2"/>
        <v>0</v>
      </c>
      <c r="S47" s="332">
        <f>'[11]ENERO '!R44+[11]FEBRERO!R44+[11]MARZO!R44+[11]ABRIL!R44+[11]MAYO!R44+[11]JUNIO!R44+[11]JULIO!R44+[11]AGOSTO!R44+[11]SEPTIEMBRE!R44+[11]OCTUBRE!R44+[11]NOVIEMBRE!R44+[11]DICIEMBRE!R44</f>
        <v>0</v>
      </c>
      <c r="T47" s="332">
        <f>'[11]ENERO '!S44+[11]FEBRERO!S44+[11]MARZO!S44+[11]ABRIL!S44+[11]MAYO!S44+[11]JUNIO!S44+[11]JULIO!S44+[11]AGOSTO!S44+[11]SEPTIEMBRE!S44+[11]OCTUBRE!S44+[11]NOVIEMBRE!S44+[11]DICIEMBRE!S44</f>
        <v>0</v>
      </c>
      <c r="U47" s="333">
        <f t="shared" si="6"/>
        <v>0</v>
      </c>
    </row>
    <row r="48" spans="1:21" s="334" customFormat="1" ht="27" x14ac:dyDescent="0.25">
      <c r="A48" s="377">
        <v>31</v>
      </c>
      <c r="B48" s="372" t="s">
        <v>504</v>
      </c>
      <c r="C48" s="373" t="s">
        <v>529</v>
      </c>
      <c r="D48" s="374">
        <v>0</v>
      </c>
      <c r="E48" s="375">
        <f t="shared" si="3"/>
        <v>0</v>
      </c>
      <c r="F48" s="375">
        <v>0</v>
      </c>
      <c r="G48" s="374">
        <v>0</v>
      </c>
      <c r="H48" s="376">
        <f t="shared" si="4"/>
        <v>0</v>
      </c>
      <c r="I48" s="376"/>
      <c r="J48" s="374">
        <v>0</v>
      </c>
      <c r="K48" s="374">
        <v>0</v>
      </c>
      <c r="L48" s="374">
        <v>0</v>
      </c>
      <c r="M48" s="374">
        <v>0</v>
      </c>
      <c r="N48" s="374">
        <f t="shared" si="5"/>
        <v>0</v>
      </c>
      <c r="O48" s="376" t="str">
        <f t="shared" si="1"/>
        <v>N.A.</v>
      </c>
      <c r="P48" s="332">
        <f>'[11]ENERO '!O45+[11]FEBRERO!O45+[11]MARZO!O45+[11]ABRIL!O45+[11]MAYO!O45+[11]JUNIO!O45+[11]JULIO!O45+[11]AGOSTO!O45+[11]SEPTIEMBRE!O45+[11]OCTUBRE!O45+[11]NOVIEMBRE!O45+[11]DICIEMBRE!O45</f>
        <v>0</v>
      </c>
      <c r="Q48" s="332">
        <f>'[11]ENERO '!P45+[11]FEBRERO!P45+[11]MARZO!P45+[11]ABRIL!P45+[11]MAYO!P45+[11]JUNIO!P45+[11]JULIO!P45+[11]AGOSTO!P45+[11]SEPTIEMBRE!P45+[11]OCTUBRE!P45+[11]NOVIEMBRE!P45+[11]DICIEMBRE!P45</f>
        <v>0</v>
      </c>
      <c r="R48" s="333">
        <f t="shared" si="2"/>
        <v>0</v>
      </c>
      <c r="S48" s="332">
        <f>'[11]ENERO '!R45+[11]FEBRERO!R45+[11]MARZO!R45+[11]ABRIL!R45+[11]MAYO!R45+[11]JUNIO!R45+[11]JULIO!R45+[11]AGOSTO!R45+[11]SEPTIEMBRE!R45+[11]OCTUBRE!R45+[11]NOVIEMBRE!R45+[11]DICIEMBRE!R45</f>
        <v>0</v>
      </c>
      <c r="T48" s="332">
        <f>'[11]ENERO '!S45+[11]FEBRERO!S45+[11]MARZO!S45+[11]ABRIL!S45+[11]MAYO!S45+[11]JUNIO!S45+[11]JULIO!S45+[11]AGOSTO!S45+[11]SEPTIEMBRE!S45+[11]OCTUBRE!S45+[11]NOVIEMBRE!S45+[11]DICIEMBRE!S45</f>
        <v>0</v>
      </c>
      <c r="U48" s="333">
        <f t="shared" si="6"/>
        <v>0</v>
      </c>
    </row>
    <row r="49" spans="1:21" s="334" customFormat="1" ht="13.5" x14ac:dyDescent="0.25">
      <c r="A49" s="377">
        <v>32</v>
      </c>
      <c r="B49" s="372" t="s">
        <v>508</v>
      </c>
      <c r="C49" s="373" t="s">
        <v>530</v>
      </c>
      <c r="D49" s="374">
        <v>0</v>
      </c>
      <c r="E49" s="375">
        <f t="shared" si="3"/>
        <v>0</v>
      </c>
      <c r="F49" s="375">
        <v>0</v>
      </c>
      <c r="G49" s="374">
        <v>0</v>
      </c>
      <c r="H49" s="376">
        <f t="shared" si="4"/>
        <v>0</v>
      </c>
      <c r="I49" s="376"/>
      <c r="J49" s="374">
        <v>0</v>
      </c>
      <c r="K49" s="374">
        <v>0</v>
      </c>
      <c r="L49" s="374">
        <v>0</v>
      </c>
      <c r="M49" s="374">
        <v>0</v>
      </c>
      <c r="N49" s="374">
        <f t="shared" si="5"/>
        <v>0</v>
      </c>
      <c r="O49" s="376" t="str">
        <f t="shared" si="1"/>
        <v>N.A.</v>
      </c>
      <c r="P49" s="332">
        <f>'[11]ENERO '!O46+[11]FEBRERO!O46+[11]MARZO!O46+[11]ABRIL!O46+[11]MAYO!O46+[11]JUNIO!O46+[11]JULIO!O46+[11]AGOSTO!O46+[11]SEPTIEMBRE!O46+[11]OCTUBRE!O46+[11]NOVIEMBRE!O46+[11]DICIEMBRE!O46</f>
        <v>0</v>
      </c>
      <c r="Q49" s="332">
        <f>'[11]ENERO '!P46+[11]FEBRERO!P46+[11]MARZO!P46+[11]ABRIL!P46+[11]MAYO!P46+[11]JUNIO!P46+[11]JULIO!P46+[11]AGOSTO!P46+[11]SEPTIEMBRE!P46+[11]OCTUBRE!P46+[11]NOVIEMBRE!P46+[11]DICIEMBRE!P46</f>
        <v>0</v>
      </c>
      <c r="R49" s="333">
        <f t="shared" si="2"/>
        <v>0</v>
      </c>
      <c r="S49" s="332">
        <f>'[11]ENERO '!R46+[11]FEBRERO!R46+[11]MARZO!R46+[11]ABRIL!R46+[11]MAYO!R46+[11]JUNIO!R46+[11]JULIO!R46+[11]AGOSTO!R46+[11]SEPTIEMBRE!R46+[11]OCTUBRE!R46+[11]NOVIEMBRE!R46+[11]DICIEMBRE!R46</f>
        <v>0</v>
      </c>
      <c r="T49" s="332">
        <f>'[11]ENERO '!S46+[11]FEBRERO!S46+[11]MARZO!S46+[11]ABRIL!S46+[11]MAYO!S46+[11]JUNIO!S46+[11]JULIO!S46+[11]AGOSTO!S46+[11]SEPTIEMBRE!S46+[11]OCTUBRE!S46+[11]NOVIEMBRE!S46+[11]DICIEMBRE!S46</f>
        <v>0</v>
      </c>
      <c r="U49" s="333">
        <f t="shared" si="6"/>
        <v>0</v>
      </c>
    </row>
    <row r="50" spans="1:21" s="334" customFormat="1" ht="13.5" x14ac:dyDescent="0.25">
      <c r="A50" s="377">
        <v>33</v>
      </c>
      <c r="B50" s="372" t="s">
        <v>508</v>
      </c>
      <c r="C50" s="373" t="s">
        <v>531</v>
      </c>
      <c r="D50" s="374">
        <v>0</v>
      </c>
      <c r="E50" s="375">
        <f t="shared" si="3"/>
        <v>0</v>
      </c>
      <c r="F50" s="375">
        <v>0</v>
      </c>
      <c r="G50" s="374">
        <v>0</v>
      </c>
      <c r="H50" s="376">
        <f t="shared" si="4"/>
        <v>0</v>
      </c>
      <c r="I50" s="376"/>
      <c r="J50" s="374">
        <v>0</v>
      </c>
      <c r="K50" s="374">
        <v>0</v>
      </c>
      <c r="L50" s="374">
        <v>0</v>
      </c>
      <c r="M50" s="374">
        <v>0</v>
      </c>
      <c r="N50" s="374">
        <f t="shared" si="5"/>
        <v>0</v>
      </c>
      <c r="O50" s="376" t="str">
        <f t="shared" si="1"/>
        <v>N.A.</v>
      </c>
      <c r="P50" s="332">
        <f>'[11]ENERO '!O47+[11]FEBRERO!O47+[11]MARZO!O47+[11]ABRIL!O47+[11]MAYO!O47+[11]JUNIO!O47+[11]JULIO!O47+[11]AGOSTO!O47+[11]SEPTIEMBRE!O47+[11]OCTUBRE!O47+[11]NOVIEMBRE!O47+[11]DICIEMBRE!O47</f>
        <v>0</v>
      </c>
      <c r="Q50" s="332">
        <f>'[11]ENERO '!P47+[11]FEBRERO!P47+[11]MARZO!P47+[11]ABRIL!P47+[11]MAYO!P47+[11]JUNIO!P47+[11]JULIO!P47+[11]AGOSTO!P47+[11]SEPTIEMBRE!P47+[11]OCTUBRE!P47+[11]NOVIEMBRE!P47+[11]DICIEMBRE!P47</f>
        <v>0</v>
      </c>
      <c r="R50" s="333">
        <f t="shared" si="2"/>
        <v>0</v>
      </c>
      <c r="S50" s="332">
        <f>'[11]ENERO '!R47+[11]FEBRERO!R47+[11]MARZO!R47+[11]ABRIL!R47+[11]MAYO!R47+[11]JUNIO!R47+[11]JULIO!R47+[11]AGOSTO!R47+[11]SEPTIEMBRE!R47+[11]OCTUBRE!R47+[11]NOVIEMBRE!R47+[11]DICIEMBRE!R47</f>
        <v>0</v>
      </c>
      <c r="T50" s="332">
        <f>'[11]ENERO '!S47+[11]FEBRERO!S47+[11]MARZO!S47+[11]ABRIL!S47+[11]MAYO!S47+[11]JUNIO!S47+[11]JULIO!S47+[11]AGOSTO!S47+[11]SEPTIEMBRE!S47+[11]OCTUBRE!S47+[11]NOVIEMBRE!S47+[11]DICIEMBRE!S47</f>
        <v>0</v>
      </c>
      <c r="U50" s="333">
        <f t="shared" si="6"/>
        <v>0</v>
      </c>
    </row>
    <row r="51" spans="1:21" s="334" customFormat="1" ht="13.5" x14ac:dyDescent="0.25">
      <c r="A51" s="377">
        <v>34</v>
      </c>
      <c r="B51" s="372" t="s">
        <v>508</v>
      </c>
      <c r="C51" s="373" t="s">
        <v>532</v>
      </c>
      <c r="D51" s="374">
        <v>0</v>
      </c>
      <c r="E51" s="375">
        <f t="shared" si="3"/>
        <v>0</v>
      </c>
      <c r="F51" s="375">
        <v>0</v>
      </c>
      <c r="G51" s="374">
        <v>0</v>
      </c>
      <c r="H51" s="376">
        <f t="shared" si="4"/>
        <v>0</v>
      </c>
      <c r="I51" s="376"/>
      <c r="J51" s="374">
        <v>0</v>
      </c>
      <c r="K51" s="374">
        <v>0</v>
      </c>
      <c r="L51" s="374">
        <v>0</v>
      </c>
      <c r="M51" s="374">
        <v>0</v>
      </c>
      <c r="N51" s="374">
        <f t="shared" si="5"/>
        <v>0</v>
      </c>
      <c r="O51" s="376" t="str">
        <f t="shared" si="1"/>
        <v>N.A.</v>
      </c>
      <c r="P51" s="332">
        <f>'[11]ENERO '!O48+[11]FEBRERO!O48+[11]MARZO!O48+[11]ABRIL!O48+[11]MAYO!O48+[11]JUNIO!O48+[11]JULIO!O48+[11]AGOSTO!O48+[11]SEPTIEMBRE!O48+[11]OCTUBRE!O48+[11]NOVIEMBRE!O48+[11]DICIEMBRE!O48</f>
        <v>0</v>
      </c>
      <c r="Q51" s="332">
        <f>'[11]ENERO '!P48+[11]FEBRERO!P48+[11]MARZO!P48+[11]ABRIL!P48+[11]MAYO!P48+[11]JUNIO!P48+[11]JULIO!P48+[11]AGOSTO!P48+[11]SEPTIEMBRE!P48+[11]OCTUBRE!P48+[11]NOVIEMBRE!P48+[11]DICIEMBRE!P48</f>
        <v>0</v>
      </c>
      <c r="R51" s="333">
        <f t="shared" si="2"/>
        <v>0</v>
      </c>
      <c r="S51" s="332">
        <f>'[11]ENERO '!R48+[11]FEBRERO!R48+[11]MARZO!R48+[11]ABRIL!R48+[11]MAYO!R48+[11]JUNIO!R48+[11]JULIO!R48+[11]AGOSTO!R48+[11]SEPTIEMBRE!R48+[11]OCTUBRE!R48+[11]NOVIEMBRE!R48+[11]DICIEMBRE!R48</f>
        <v>0</v>
      </c>
      <c r="T51" s="332">
        <f>'[11]ENERO '!S48+[11]FEBRERO!S48+[11]MARZO!S48+[11]ABRIL!S48+[11]MAYO!S48+[11]JUNIO!S48+[11]JULIO!S48+[11]AGOSTO!S48+[11]SEPTIEMBRE!S48+[11]OCTUBRE!S48+[11]NOVIEMBRE!S48+[11]DICIEMBRE!S48</f>
        <v>0</v>
      </c>
      <c r="U51" s="333">
        <f t="shared" si="6"/>
        <v>0</v>
      </c>
    </row>
    <row r="52" spans="1:21" s="334" customFormat="1" ht="13.5" x14ac:dyDescent="0.25">
      <c r="A52" s="378">
        <v>35</v>
      </c>
      <c r="B52" s="379" t="s">
        <v>508</v>
      </c>
      <c r="C52" s="380" t="s">
        <v>533</v>
      </c>
      <c r="D52" s="374">
        <v>0</v>
      </c>
      <c r="E52" s="375">
        <f t="shared" si="3"/>
        <v>0</v>
      </c>
      <c r="F52" s="375">
        <v>0</v>
      </c>
      <c r="G52" s="374">
        <v>0</v>
      </c>
      <c r="H52" s="376">
        <f t="shared" si="4"/>
        <v>0</v>
      </c>
      <c r="I52" s="376"/>
      <c r="J52" s="374">
        <v>0</v>
      </c>
      <c r="K52" s="374">
        <v>0</v>
      </c>
      <c r="L52" s="374">
        <v>0</v>
      </c>
      <c r="M52" s="374">
        <v>0</v>
      </c>
      <c r="N52" s="374">
        <f t="shared" si="5"/>
        <v>0</v>
      </c>
      <c r="O52" s="376" t="str">
        <f t="shared" si="1"/>
        <v>N.A.</v>
      </c>
      <c r="P52" s="332">
        <f>'[11]ENERO '!O49+[11]FEBRERO!O49+[11]MARZO!O49+[11]ABRIL!O49+[11]MAYO!O49+[11]JUNIO!O49+[11]JULIO!O49+[11]AGOSTO!O49+[11]SEPTIEMBRE!O49+[11]OCTUBRE!O49+[11]NOVIEMBRE!O49+[11]DICIEMBRE!O49</f>
        <v>0</v>
      </c>
      <c r="Q52" s="332">
        <f>'[11]ENERO '!P49+[11]FEBRERO!P49+[11]MARZO!P49+[11]ABRIL!P49+[11]MAYO!P49+[11]JUNIO!P49+[11]JULIO!P49+[11]AGOSTO!P49+[11]SEPTIEMBRE!P49+[11]OCTUBRE!P49+[11]NOVIEMBRE!P49+[11]DICIEMBRE!P49</f>
        <v>0</v>
      </c>
      <c r="R52" s="333">
        <f t="shared" si="2"/>
        <v>0</v>
      </c>
      <c r="S52" s="332">
        <f>'[11]ENERO '!R49+[11]FEBRERO!R49+[11]MARZO!R49+[11]ABRIL!R49+[11]MAYO!R49+[11]JUNIO!R49+[11]JULIO!R49+[11]AGOSTO!R49+[11]SEPTIEMBRE!R49+[11]OCTUBRE!R49+[11]NOVIEMBRE!R49+[11]DICIEMBRE!R49</f>
        <v>0</v>
      </c>
      <c r="T52" s="332">
        <f>'[11]ENERO '!S49+[11]FEBRERO!S49+[11]MARZO!S49+[11]ABRIL!S49+[11]MAYO!S49+[11]JUNIO!S49+[11]JULIO!S49+[11]AGOSTO!S49+[11]SEPTIEMBRE!S49+[11]OCTUBRE!S49+[11]NOVIEMBRE!S49+[11]DICIEMBRE!S49</f>
        <v>0</v>
      </c>
      <c r="U52" s="333">
        <f t="shared" si="6"/>
        <v>0</v>
      </c>
    </row>
    <row r="53" spans="1:21" s="334" customFormat="1" ht="13.5" x14ac:dyDescent="0.25">
      <c r="A53" s="378">
        <v>36</v>
      </c>
      <c r="B53" s="379" t="s">
        <v>508</v>
      </c>
      <c r="C53" s="380" t="s">
        <v>534</v>
      </c>
      <c r="D53" s="374">
        <v>0</v>
      </c>
      <c r="E53" s="375">
        <f t="shared" si="3"/>
        <v>0</v>
      </c>
      <c r="F53" s="375">
        <v>0</v>
      </c>
      <c r="G53" s="374">
        <v>0</v>
      </c>
      <c r="H53" s="376">
        <f t="shared" si="4"/>
        <v>0</v>
      </c>
      <c r="I53" s="376"/>
      <c r="J53" s="374">
        <v>0</v>
      </c>
      <c r="K53" s="374">
        <v>0</v>
      </c>
      <c r="L53" s="374">
        <v>0</v>
      </c>
      <c r="M53" s="374">
        <v>0</v>
      </c>
      <c r="N53" s="374">
        <f t="shared" si="5"/>
        <v>0</v>
      </c>
      <c r="O53" s="376" t="str">
        <f t="shared" si="1"/>
        <v>N.A.</v>
      </c>
      <c r="P53" s="332">
        <f>'[11]ENERO '!O50+[11]FEBRERO!O50+[11]MARZO!O50+[11]ABRIL!O50+[11]MAYO!O50+[11]JUNIO!O50+[11]JULIO!O50+[11]AGOSTO!O50+[11]SEPTIEMBRE!O50+[11]OCTUBRE!O50+[11]NOVIEMBRE!O50+[11]DICIEMBRE!O50</f>
        <v>0</v>
      </c>
      <c r="Q53" s="332">
        <f>'[11]ENERO '!P50+[11]FEBRERO!P50+[11]MARZO!P50+[11]ABRIL!P50+[11]MAYO!P50+[11]JUNIO!P50+[11]JULIO!P50+[11]AGOSTO!P50+[11]SEPTIEMBRE!P50+[11]OCTUBRE!P50+[11]NOVIEMBRE!P50+[11]DICIEMBRE!P50</f>
        <v>0</v>
      </c>
      <c r="R53" s="333">
        <f t="shared" si="2"/>
        <v>0</v>
      </c>
      <c r="S53" s="332">
        <f>'[11]ENERO '!R50+[11]FEBRERO!R50+[11]MARZO!R50+[11]ABRIL!R50+[11]MAYO!R50+[11]JUNIO!R50+[11]JULIO!R50+[11]AGOSTO!R50+[11]SEPTIEMBRE!R50+[11]OCTUBRE!R50+[11]NOVIEMBRE!R50+[11]DICIEMBRE!R50</f>
        <v>0</v>
      </c>
      <c r="T53" s="332">
        <f>'[11]ENERO '!S50+[11]FEBRERO!S50+[11]MARZO!S50+[11]ABRIL!S50+[11]MAYO!S50+[11]JUNIO!S50+[11]JULIO!S50+[11]AGOSTO!S50+[11]SEPTIEMBRE!S50+[11]OCTUBRE!S50+[11]NOVIEMBRE!S50+[11]DICIEMBRE!S50</f>
        <v>0</v>
      </c>
      <c r="U53" s="333">
        <f t="shared" si="6"/>
        <v>0</v>
      </c>
    </row>
    <row r="54" spans="1:21" s="334" customFormat="1" ht="13.5" x14ac:dyDescent="0.25">
      <c r="A54" s="377">
        <v>37</v>
      </c>
      <c r="B54" s="372" t="s">
        <v>508</v>
      </c>
      <c r="C54" s="373" t="s">
        <v>535</v>
      </c>
      <c r="D54" s="374">
        <v>0</v>
      </c>
      <c r="E54" s="375">
        <f t="shared" si="3"/>
        <v>0</v>
      </c>
      <c r="F54" s="375">
        <v>0</v>
      </c>
      <c r="G54" s="374">
        <v>0</v>
      </c>
      <c r="H54" s="376">
        <f t="shared" si="4"/>
        <v>0</v>
      </c>
      <c r="I54" s="376"/>
      <c r="J54" s="374">
        <v>0</v>
      </c>
      <c r="K54" s="374">
        <v>0</v>
      </c>
      <c r="L54" s="374">
        <v>0</v>
      </c>
      <c r="M54" s="374">
        <v>0</v>
      </c>
      <c r="N54" s="374">
        <f t="shared" si="5"/>
        <v>0</v>
      </c>
      <c r="O54" s="376" t="str">
        <f t="shared" si="1"/>
        <v>N.A.</v>
      </c>
      <c r="P54" s="332">
        <f>'[11]ENERO '!O51+[11]FEBRERO!O51+[11]MARZO!O51+[11]ABRIL!O51+[11]MAYO!O51+[11]JUNIO!O51+[11]JULIO!O51+[11]AGOSTO!O51+[11]SEPTIEMBRE!O51+[11]OCTUBRE!O51+[11]NOVIEMBRE!O51+[11]DICIEMBRE!O51</f>
        <v>0</v>
      </c>
      <c r="Q54" s="332">
        <f>'[11]ENERO '!P51+[11]FEBRERO!P51+[11]MARZO!P51+[11]ABRIL!P51+[11]MAYO!P51+[11]JUNIO!P51+[11]JULIO!P51+[11]AGOSTO!P51+[11]SEPTIEMBRE!P51+[11]OCTUBRE!P51+[11]NOVIEMBRE!P51+[11]DICIEMBRE!P51</f>
        <v>0</v>
      </c>
      <c r="R54" s="333">
        <f t="shared" si="2"/>
        <v>0</v>
      </c>
      <c r="S54" s="332">
        <f>'[11]ENERO '!R51+[11]FEBRERO!R51+[11]MARZO!R51+[11]ABRIL!R51+[11]MAYO!R51+[11]JUNIO!R51+[11]JULIO!R51+[11]AGOSTO!R51+[11]SEPTIEMBRE!R51+[11]OCTUBRE!R51+[11]NOVIEMBRE!R51+[11]DICIEMBRE!R51</f>
        <v>0</v>
      </c>
      <c r="T54" s="332">
        <f>'[11]ENERO '!S51+[11]FEBRERO!S51+[11]MARZO!S51+[11]ABRIL!S51+[11]MAYO!S51+[11]JUNIO!S51+[11]JULIO!S51+[11]AGOSTO!S51+[11]SEPTIEMBRE!S51+[11]OCTUBRE!S51+[11]NOVIEMBRE!S51+[11]DICIEMBRE!S51</f>
        <v>0</v>
      </c>
      <c r="U54" s="333">
        <f t="shared" si="6"/>
        <v>0</v>
      </c>
    </row>
    <row r="55" spans="1:21" s="334" customFormat="1" ht="13.5" x14ac:dyDescent="0.25">
      <c r="A55" s="377">
        <v>38</v>
      </c>
      <c r="B55" s="372" t="s">
        <v>494</v>
      </c>
      <c r="C55" s="373" t="s">
        <v>536</v>
      </c>
      <c r="D55" s="374">
        <v>0</v>
      </c>
      <c r="E55" s="375">
        <f t="shared" si="3"/>
        <v>0</v>
      </c>
      <c r="F55" s="375">
        <v>0</v>
      </c>
      <c r="G55" s="374">
        <v>0</v>
      </c>
      <c r="H55" s="376">
        <f t="shared" si="4"/>
        <v>0</v>
      </c>
      <c r="I55" s="376"/>
      <c r="J55" s="374">
        <v>0</v>
      </c>
      <c r="K55" s="374">
        <v>0</v>
      </c>
      <c r="L55" s="374">
        <v>0</v>
      </c>
      <c r="M55" s="374">
        <v>0</v>
      </c>
      <c r="N55" s="374">
        <f t="shared" si="5"/>
        <v>0</v>
      </c>
      <c r="O55" s="376" t="str">
        <f t="shared" si="1"/>
        <v>N.A.</v>
      </c>
      <c r="P55" s="332">
        <f>'[11]ENERO '!O52+[11]FEBRERO!O52+[11]MARZO!O52+[11]ABRIL!O52+[11]MAYO!O52+[11]JUNIO!O52+[11]JULIO!O52+[11]AGOSTO!O52+[11]SEPTIEMBRE!O52+[11]OCTUBRE!O52+[11]NOVIEMBRE!O52+[11]DICIEMBRE!O52</f>
        <v>0</v>
      </c>
      <c r="Q55" s="332">
        <f>'[11]ENERO '!P52+[11]FEBRERO!P52+[11]MARZO!P52+[11]ABRIL!P52+[11]MAYO!P52+[11]JUNIO!P52+[11]JULIO!P52+[11]AGOSTO!P52+[11]SEPTIEMBRE!P52+[11]OCTUBRE!P52+[11]NOVIEMBRE!P52+[11]DICIEMBRE!P52</f>
        <v>0</v>
      </c>
      <c r="R55" s="333">
        <f t="shared" si="2"/>
        <v>0</v>
      </c>
      <c r="S55" s="332">
        <f>'[11]ENERO '!R52+[11]FEBRERO!R52+[11]MARZO!R52+[11]ABRIL!R52+[11]MAYO!R52+[11]JUNIO!R52+[11]JULIO!R52+[11]AGOSTO!R52+[11]SEPTIEMBRE!R52+[11]OCTUBRE!R52+[11]NOVIEMBRE!R52+[11]DICIEMBRE!R52</f>
        <v>0</v>
      </c>
      <c r="T55" s="332">
        <f>'[11]ENERO '!S52+[11]FEBRERO!S52+[11]MARZO!S52+[11]ABRIL!S52+[11]MAYO!S52+[11]JUNIO!S52+[11]JULIO!S52+[11]AGOSTO!S52+[11]SEPTIEMBRE!S52+[11]OCTUBRE!S52+[11]NOVIEMBRE!S52+[11]DICIEMBRE!S52</f>
        <v>0</v>
      </c>
      <c r="U55" s="333">
        <f t="shared" si="6"/>
        <v>0</v>
      </c>
    </row>
    <row r="56" spans="1:21" s="334" customFormat="1" ht="13.5" x14ac:dyDescent="0.25">
      <c r="A56" s="377">
        <v>39</v>
      </c>
      <c r="B56" s="372" t="s">
        <v>504</v>
      </c>
      <c r="C56" s="373" t="s">
        <v>537</v>
      </c>
      <c r="D56" s="374">
        <v>0</v>
      </c>
      <c r="E56" s="375">
        <f t="shared" si="3"/>
        <v>0</v>
      </c>
      <c r="F56" s="375">
        <v>0</v>
      </c>
      <c r="G56" s="374">
        <v>0</v>
      </c>
      <c r="H56" s="376">
        <f t="shared" si="4"/>
        <v>0</v>
      </c>
      <c r="I56" s="376"/>
      <c r="J56" s="374">
        <v>0</v>
      </c>
      <c r="K56" s="374">
        <v>0</v>
      </c>
      <c r="L56" s="374">
        <v>0</v>
      </c>
      <c r="M56" s="374">
        <v>0</v>
      </c>
      <c r="N56" s="374">
        <f t="shared" si="5"/>
        <v>0</v>
      </c>
      <c r="O56" s="376" t="str">
        <f t="shared" si="1"/>
        <v>N.A.</v>
      </c>
      <c r="P56" s="332">
        <f>'[11]ENERO '!O53+[11]FEBRERO!O53+[11]MARZO!O53+[11]ABRIL!O53+[11]MAYO!O53+[11]JUNIO!O53+[11]JULIO!O53+[11]AGOSTO!O53+[11]SEPTIEMBRE!O53+[11]OCTUBRE!O53+[11]NOVIEMBRE!O53+[11]DICIEMBRE!O53</f>
        <v>0</v>
      </c>
      <c r="Q56" s="332">
        <f>'[11]ENERO '!P53+[11]FEBRERO!P53+[11]MARZO!P53+[11]ABRIL!P53+[11]MAYO!P53+[11]JUNIO!P53+[11]JULIO!P53+[11]AGOSTO!P53+[11]SEPTIEMBRE!P53+[11]OCTUBRE!P53+[11]NOVIEMBRE!P53+[11]DICIEMBRE!P53</f>
        <v>0</v>
      </c>
      <c r="R56" s="333">
        <f t="shared" si="2"/>
        <v>0</v>
      </c>
      <c r="S56" s="332">
        <f>'[11]ENERO '!R53+[11]FEBRERO!R53+[11]MARZO!R53+[11]ABRIL!R53+[11]MAYO!R53+[11]JUNIO!R53+[11]JULIO!R53+[11]AGOSTO!R53+[11]SEPTIEMBRE!R53+[11]OCTUBRE!R53+[11]NOVIEMBRE!R53+[11]DICIEMBRE!R53</f>
        <v>0</v>
      </c>
      <c r="T56" s="332">
        <f>'[11]ENERO '!S53+[11]FEBRERO!S53+[11]MARZO!S53+[11]ABRIL!S53+[11]MAYO!S53+[11]JUNIO!S53+[11]JULIO!S53+[11]AGOSTO!S53+[11]SEPTIEMBRE!S53+[11]OCTUBRE!S53+[11]NOVIEMBRE!S53+[11]DICIEMBRE!S53</f>
        <v>0</v>
      </c>
      <c r="U56" s="333">
        <f t="shared" si="6"/>
        <v>0</v>
      </c>
    </row>
    <row r="57" spans="1:21" s="334" customFormat="1" ht="13.5" x14ac:dyDescent="0.25">
      <c r="A57" s="377">
        <v>40</v>
      </c>
      <c r="B57" s="372" t="s">
        <v>504</v>
      </c>
      <c r="C57" s="373" t="s">
        <v>538</v>
      </c>
      <c r="D57" s="374">
        <v>0</v>
      </c>
      <c r="E57" s="375">
        <f t="shared" si="3"/>
        <v>0</v>
      </c>
      <c r="F57" s="375">
        <v>0</v>
      </c>
      <c r="G57" s="374">
        <v>0</v>
      </c>
      <c r="H57" s="376">
        <f t="shared" si="4"/>
        <v>0</v>
      </c>
      <c r="I57" s="376"/>
      <c r="J57" s="374">
        <v>0</v>
      </c>
      <c r="K57" s="374">
        <v>0</v>
      </c>
      <c r="L57" s="374">
        <v>0</v>
      </c>
      <c r="M57" s="374">
        <v>0</v>
      </c>
      <c r="N57" s="374">
        <f t="shared" si="5"/>
        <v>0</v>
      </c>
      <c r="O57" s="376" t="str">
        <f t="shared" si="1"/>
        <v>N.A.</v>
      </c>
      <c r="P57" s="332">
        <f>'[11]ENERO '!O54+[11]FEBRERO!O54+[11]MARZO!O54+[11]ABRIL!O54+[11]MAYO!O54+[11]JUNIO!O54+[11]JULIO!O54+[11]AGOSTO!O54+[11]SEPTIEMBRE!O54+[11]OCTUBRE!O54+[11]NOVIEMBRE!O54+[11]DICIEMBRE!O54</f>
        <v>0</v>
      </c>
      <c r="Q57" s="332">
        <f>'[11]ENERO '!P54+[11]FEBRERO!P54+[11]MARZO!P54+[11]ABRIL!P54+[11]MAYO!P54+[11]JUNIO!P54+[11]JULIO!P54+[11]AGOSTO!P54+[11]SEPTIEMBRE!P54+[11]OCTUBRE!P54+[11]NOVIEMBRE!P54+[11]DICIEMBRE!P54</f>
        <v>0</v>
      </c>
      <c r="R57" s="333">
        <f t="shared" si="2"/>
        <v>0</v>
      </c>
      <c r="S57" s="332">
        <f>'[11]ENERO '!R54+[11]FEBRERO!R54+[11]MARZO!R54+[11]ABRIL!R54+[11]MAYO!R54+[11]JUNIO!R54+[11]JULIO!R54+[11]AGOSTO!R54+[11]SEPTIEMBRE!R54+[11]OCTUBRE!R54+[11]NOVIEMBRE!R54+[11]DICIEMBRE!R54</f>
        <v>0</v>
      </c>
      <c r="T57" s="332">
        <f>'[11]ENERO '!S54+[11]FEBRERO!S54+[11]MARZO!S54+[11]ABRIL!S54+[11]MAYO!S54+[11]JUNIO!S54+[11]JULIO!S54+[11]AGOSTO!S54+[11]SEPTIEMBRE!S54+[11]OCTUBRE!S54+[11]NOVIEMBRE!S54+[11]DICIEMBRE!S54</f>
        <v>0</v>
      </c>
      <c r="U57" s="333">
        <f t="shared" si="6"/>
        <v>0</v>
      </c>
    </row>
    <row r="58" spans="1:21" s="334" customFormat="1" ht="13.5" x14ac:dyDescent="0.25">
      <c r="A58" s="377">
        <v>41</v>
      </c>
      <c r="B58" s="372" t="s">
        <v>504</v>
      </c>
      <c r="C58" s="373" t="s">
        <v>539</v>
      </c>
      <c r="D58" s="374">
        <v>0</v>
      </c>
      <c r="E58" s="375">
        <f t="shared" si="3"/>
        <v>0</v>
      </c>
      <c r="F58" s="375">
        <v>0</v>
      </c>
      <c r="G58" s="374">
        <v>0</v>
      </c>
      <c r="H58" s="376">
        <f t="shared" si="4"/>
        <v>0</v>
      </c>
      <c r="I58" s="376"/>
      <c r="J58" s="374">
        <v>0</v>
      </c>
      <c r="K58" s="374">
        <v>0</v>
      </c>
      <c r="L58" s="374">
        <v>0</v>
      </c>
      <c r="M58" s="374">
        <v>0</v>
      </c>
      <c r="N58" s="374">
        <f t="shared" si="5"/>
        <v>0</v>
      </c>
      <c r="O58" s="376" t="str">
        <f t="shared" si="1"/>
        <v>N.A.</v>
      </c>
      <c r="P58" s="332">
        <f>'[11]ENERO '!O55+[11]FEBRERO!O55+[11]MARZO!O55+[11]ABRIL!O55+[11]MAYO!O55+[11]JUNIO!O55+[11]JULIO!O55+[11]AGOSTO!O55+[11]SEPTIEMBRE!O55+[11]OCTUBRE!O55+[11]NOVIEMBRE!O55+[11]DICIEMBRE!O55</f>
        <v>0</v>
      </c>
      <c r="Q58" s="332">
        <f>'[11]ENERO '!P55+[11]FEBRERO!P55+[11]MARZO!P55+[11]ABRIL!P55+[11]MAYO!P55+[11]JUNIO!P55+[11]JULIO!P55+[11]AGOSTO!P55+[11]SEPTIEMBRE!P55+[11]OCTUBRE!P55+[11]NOVIEMBRE!P55+[11]DICIEMBRE!P55</f>
        <v>0</v>
      </c>
      <c r="R58" s="333">
        <f t="shared" si="2"/>
        <v>0</v>
      </c>
      <c r="S58" s="332">
        <f>'[11]ENERO '!R55+[11]FEBRERO!R55+[11]MARZO!R55+[11]ABRIL!R55+[11]MAYO!R55+[11]JUNIO!R55+[11]JULIO!R55+[11]AGOSTO!R55+[11]SEPTIEMBRE!R55+[11]OCTUBRE!R55+[11]NOVIEMBRE!R55+[11]DICIEMBRE!R55</f>
        <v>0</v>
      </c>
      <c r="T58" s="332">
        <f>'[11]ENERO '!S55+[11]FEBRERO!S55+[11]MARZO!S55+[11]ABRIL!S55+[11]MAYO!S55+[11]JUNIO!S55+[11]JULIO!S55+[11]AGOSTO!S55+[11]SEPTIEMBRE!S55+[11]OCTUBRE!S55+[11]NOVIEMBRE!S55+[11]DICIEMBRE!S55</f>
        <v>0</v>
      </c>
      <c r="U58" s="333">
        <f t="shared" si="6"/>
        <v>0</v>
      </c>
    </row>
    <row r="59" spans="1:21" s="334" customFormat="1" ht="13.5" x14ac:dyDescent="0.25">
      <c r="A59" s="377">
        <v>42</v>
      </c>
      <c r="B59" s="372" t="s">
        <v>504</v>
      </c>
      <c r="C59" s="373" t="s">
        <v>540</v>
      </c>
      <c r="D59" s="374">
        <v>0</v>
      </c>
      <c r="E59" s="375">
        <f t="shared" si="3"/>
        <v>0</v>
      </c>
      <c r="F59" s="375">
        <v>0</v>
      </c>
      <c r="G59" s="374">
        <v>0</v>
      </c>
      <c r="H59" s="376">
        <f t="shared" si="4"/>
        <v>0</v>
      </c>
      <c r="I59" s="376"/>
      <c r="J59" s="374">
        <v>0</v>
      </c>
      <c r="K59" s="374">
        <v>0</v>
      </c>
      <c r="L59" s="374">
        <v>0</v>
      </c>
      <c r="M59" s="374">
        <v>0</v>
      </c>
      <c r="N59" s="374">
        <f t="shared" si="5"/>
        <v>0</v>
      </c>
      <c r="O59" s="376" t="str">
        <f t="shared" si="1"/>
        <v>N.A.</v>
      </c>
      <c r="P59" s="332">
        <f>'[11]ENERO '!O56+[11]FEBRERO!O56+[11]MARZO!O56+[11]ABRIL!O56+[11]MAYO!O56+[11]JUNIO!O56+[11]JULIO!O56+[11]AGOSTO!O56+[11]SEPTIEMBRE!O56+[11]OCTUBRE!O56+[11]NOVIEMBRE!O56+[11]DICIEMBRE!O56</f>
        <v>0</v>
      </c>
      <c r="Q59" s="332">
        <f>'[11]ENERO '!P56+[11]FEBRERO!P56+[11]MARZO!P56+[11]ABRIL!P56+[11]MAYO!P56+[11]JUNIO!P56+[11]JULIO!P56+[11]AGOSTO!P56+[11]SEPTIEMBRE!P56+[11]OCTUBRE!P56+[11]NOVIEMBRE!P56+[11]DICIEMBRE!P56</f>
        <v>0</v>
      </c>
      <c r="R59" s="333">
        <f t="shared" si="2"/>
        <v>0</v>
      </c>
      <c r="S59" s="332">
        <f>'[11]ENERO '!R56+[11]FEBRERO!R56+[11]MARZO!R56+[11]ABRIL!R56+[11]MAYO!R56+[11]JUNIO!R56+[11]JULIO!R56+[11]AGOSTO!R56+[11]SEPTIEMBRE!R56+[11]OCTUBRE!R56+[11]NOVIEMBRE!R56+[11]DICIEMBRE!R56</f>
        <v>0</v>
      </c>
      <c r="T59" s="332">
        <f>'[11]ENERO '!S56+[11]FEBRERO!S56+[11]MARZO!S56+[11]ABRIL!S56+[11]MAYO!S56+[11]JUNIO!S56+[11]JULIO!S56+[11]AGOSTO!S56+[11]SEPTIEMBRE!S56+[11]OCTUBRE!S56+[11]NOVIEMBRE!S56+[11]DICIEMBRE!S56</f>
        <v>0</v>
      </c>
      <c r="U59" s="333">
        <f t="shared" si="6"/>
        <v>0</v>
      </c>
    </row>
    <row r="60" spans="1:21" s="334" customFormat="1" ht="13.5" x14ac:dyDescent="0.25">
      <c r="A60" s="378">
        <v>43</v>
      </c>
      <c r="B60" s="379" t="s">
        <v>504</v>
      </c>
      <c r="C60" s="380" t="s">
        <v>541</v>
      </c>
      <c r="D60" s="374">
        <v>0</v>
      </c>
      <c r="E60" s="375">
        <f t="shared" si="3"/>
        <v>0</v>
      </c>
      <c r="F60" s="375">
        <v>0</v>
      </c>
      <c r="G60" s="374">
        <v>0</v>
      </c>
      <c r="H60" s="376">
        <f t="shared" si="4"/>
        <v>0</v>
      </c>
      <c r="I60" s="376"/>
      <c r="J60" s="374">
        <v>0</v>
      </c>
      <c r="K60" s="374">
        <v>0</v>
      </c>
      <c r="L60" s="374">
        <v>0</v>
      </c>
      <c r="M60" s="374">
        <v>0</v>
      </c>
      <c r="N60" s="374">
        <f t="shared" si="5"/>
        <v>0</v>
      </c>
      <c r="O60" s="376" t="str">
        <f t="shared" si="1"/>
        <v>N.A.</v>
      </c>
      <c r="P60" s="332">
        <f>'[11]ENERO '!O57+[11]FEBRERO!O57+[11]MARZO!O57+[11]ABRIL!O57+[11]MAYO!O57+[11]JUNIO!O57+[11]JULIO!O57+[11]AGOSTO!O57+[11]SEPTIEMBRE!O57+[11]OCTUBRE!O57+[11]NOVIEMBRE!O57+[11]DICIEMBRE!O57</f>
        <v>0</v>
      </c>
      <c r="Q60" s="332">
        <f>'[11]ENERO '!P57+[11]FEBRERO!P57+[11]MARZO!P57+[11]ABRIL!P57+[11]MAYO!P57+[11]JUNIO!P57+[11]JULIO!P57+[11]AGOSTO!P57+[11]SEPTIEMBRE!P57+[11]OCTUBRE!P57+[11]NOVIEMBRE!P57+[11]DICIEMBRE!P57</f>
        <v>0</v>
      </c>
      <c r="R60" s="333">
        <f t="shared" si="2"/>
        <v>0</v>
      </c>
      <c r="S60" s="332">
        <f>'[11]ENERO '!R57+[11]FEBRERO!R57+[11]MARZO!R57+[11]ABRIL!R57+[11]MAYO!R57+[11]JUNIO!R57+[11]JULIO!R57+[11]AGOSTO!R57+[11]SEPTIEMBRE!R57+[11]OCTUBRE!R57+[11]NOVIEMBRE!R57+[11]DICIEMBRE!R57</f>
        <v>0</v>
      </c>
      <c r="T60" s="332">
        <f>'[11]ENERO '!S57+[11]FEBRERO!S57+[11]MARZO!S57+[11]ABRIL!S57+[11]MAYO!S57+[11]JUNIO!S57+[11]JULIO!S57+[11]AGOSTO!S57+[11]SEPTIEMBRE!S57+[11]OCTUBRE!S57+[11]NOVIEMBRE!S57+[11]DICIEMBRE!S57</f>
        <v>0</v>
      </c>
      <c r="U60" s="333">
        <f t="shared" si="6"/>
        <v>0</v>
      </c>
    </row>
    <row r="61" spans="1:21" s="335" customFormat="1" ht="13.5" x14ac:dyDescent="0.25">
      <c r="A61" s="378">
        <v>44</v>
      </c>
      <c r="B61" s="379" t="s">
        <v>508</v>
      </c>
      <c r="C61" s="380" t="s">
        <v>542</v>
      </c>
      <c r="D61" s="374">
        <v>0</v>
      </c>
      <c r="E61" s="375">
        <f t="shared" si="3"/>
        <v>0</v>
      </c>
      <c r="F61" s="375">
        <v>0</v>
      </c>
      <c r="G61" s="374">
        <v>0</v>
      </c>
      <c r="H61" s="376">
        <f t="shared" si="4"/>
        <v>0</v>
      </c>
      <c r="I61" s="376"/>
      <c r="J61" s="374">
        <v>0</v>
      </c>
      <c r="K61" s="374">
        <v>0</v>
      </c>
      <c r="L61" s="374">
        <v>0</v>
      </c>
      <c r="M61" s="374">
        <v>0</v>
      </c>
      <c r="N61" s="374">
        <f t="shared" si="5"/>
        <v>0</v>
      </c>
      <c r="O61" s="376" t="str">
        <f t="shared" si="1"/>
        <v>N.A.</v>
      </c>
      <c r="P61" s="332">
        <f>'[11]ENERO '!O58+[11]FEBRERO!O58+[11]MARZO!O58+[11]ABRIL!O58+[11]MAYO!O58+[11]JUNIO!O58+[11]JULIO!O58+[11]AGOSTO!O58+[11]SEPTIEMBRE!O58+[11]OCTUBRE!O58+[11]NOVIEMBRE!O58+[11]DICIEMBRE!O58</f>
        <v>0</v>
      </c>
      <c r="Q61" s="332">
        <f>'[11]ENERO '!P58+[11]FEBRERO!P58+[11]MARZO!P58+[11]ABRIL!P58+[11]MAYO!P58+[11]JUNIO!P58+[11]JULIO!P58+[11]AGOSTO!P58+[11]SEPTIEMBRE!P58+[11]OCTUBRE!P58+[11]NOVIEMBRE!P58+[11]DICIEMBRE!P58</f>
        <v>0</v>
      </c>
      <c r="R61" s="333">
        <f t="shared" si="2"/>
        <v>0</v>
      </c>
      <c r="S61" s="332">
        <f>'[11]ENERO '!R58+[11]FEBRERO!R58+[11]MARZO!R58+[11]ABRIL!R58+[11]MAYO!R58+[11]JUNIO!R58+[11]JULIO!R58+[11]AGOSTO!R58+[11]SEPTIEMBRE!R58+[11]OCTUBRE!R58+[11]NOVIEMBRE!R58+[11]DICIEMBRE!R58</f>
        <v>0</v>
      </c>
      <c r="T61" s="332">
        <f>'[11]ENERO '!S58+[11]FEBRERO!S58+[11]MARZO!S58+[11]ABRIL!S58+[11]MAYO!S58+[11]JUNIO!S58+[11]JULIO!S58+[11]AGOSTO!S58+[11]SEPTIEMBRE!S58+[11]OCTUBRE!S58+[11]NOVIEMBRE!S58+[11]DICIEMBRE!S58</f>
        <v>0</v>
      </c>
      <c r="U61" s="333">
        <f t="shared" si="6"/>
        <v>0</v>
      </c>
    </row>
    <row r="62" spans="1:21" s="334" customFormat="1" ht="13.5" x14ac:dyDescent="0.25">
      <c r="A62" s="377">
        <v>45</v>
      </c>
      <c r="B62" s="372" t="s">
        <v>508</v>
      </c>
      <c r="C62" s="373" t="s">
        <v>543</v>
      </c>
      <c r="D62" s="374">
        <v>0</v>
      </c>
      <c r="E62" s="375">
        <f t="shared" si="3"/>
        <v>0</v>
      </c>
      <c r="F62" s="375">
        <v>0</v>
      </c>
      <c r="G62" s="374">
        <v>0</v>
      </c>
      <c r="H62" s="376">
        <f t="shared" si="4"/>
        <v>0</v>
      </c>
      <c r="I62" s="376"/>
      <c r="J62" s="374">
        <v>0</v>
      </c>
      <c r="K62" s="374">
        <v>0</v>
      </c>
      <c r="L62" s="374">
        <v>0</v>
      </c>
      <c r="M62" s="374">
        <v>0</v>
      </c>
      <c r="N62" s="374">
        <f t="shared" si="5"/>
        <v>0</v>
      </c>
      <c r="O62" s="376" t="str">
        <f t="shared" si="1"/>
        <v>N.A.</v>
      </c>
      <c r="P62" s="332">
        <f>'[11]ENERO '!O59+[11]FEBRERO!O59+[11]MARZO!O59+[11]ABRIL!O59+[11]MAYO!O59+[11]JUNIO!O59+[11]JULIO!O59+[11]AGOSTO!O59+[11]SEPTIEMBRE!O59+[11]OCTUBRE!O59+[11]NOVIEMBRE!O59+[11]DICIEMBRE!O59</f>
        <v>0</v>
      </c>
      <c r="Q62" s="332">
        <f>'[11]ENERO '!P59+[11]FEBRERO!P59+[11]MARZO!P59+[11]ABRIL!P59+[11]MAYO!P59+[11]JUNIO!P59+[11]JULIO!P59+[11]AGOSTO!P59+[11]SEPTIEMBRE!P59+[11]OCTUBRE!P59+[11]NOVIEMBRE!P59+[11]DICIEMBRE!P59</f>
        <v>0</v>
      </c>
      <c r="R62" s="333">
        <f t="shared" si="2"/>
        <v>0</v>
      </c>
      <c r="S62" s="332">
        <f>'[11]ENERO '!R59+[11]FEBRERO!R59+[11]MARZO!R59+[11]ABRIL!R59+[11]MAYO!R59+[11]JUNIO!R59+[11]JULIO!R59+[11]AGOSTO!R59+[11]SEPTIEMBRE!R59+[11]OCTUBRE!R59+[11]NOVIEMBRE!R59+[11]DICIEMBRE!R59</f>
        <v>0</v>
      </c>
      <c r="T62" s="332">
        <f>'[11]ENERO '!S59+[11]FEBRERO!S59+[11]MARZO!S59+[11]ABRIL!S59+[11]MAYO!S59+[11]JUNIO!S59+[11]JULIO!S59+[11]AGOSTO!S59+[11]SEPTIEMBRE!S59+[11]OCTUBRE!S59+[11]NOVIEMBRE!S59+[11]DICIEMBRE!S59</f>
        <v>0</v>
      </c>
      <c r="U62" s="333">
        <f t="shared" si="6"/>
        <v>0</v>
      </c>
    </row>
    <row r="63" spans="1:21" s="334" customFormat="1" ht="13.5" x14ac:dyDescent="0.25">
      <c r="A63" s="377">
        <v>46</v>
      </c>
      <c r="B63" s="372" t="s">
        <v>508</v>
      </c>
      <c r="C63" s="373" t="s">
        <v>544</v>
      </c>
      <c r="D63" s="374">
        <v>0</v>
      </c>
      <c r="E63" s="375">
        <f t="shared" si="3"/>
        <v>0</v>
      </c>
      <c r="F63" s="375">
        <v>0</v>
      </c>
      <c r="G63" s="374">
        <v>0</v>
      </c>
      <c r="H63" s="376">
        <f t="shared" si="4"/>
        <v>0</v>
      </c>
      <c r="I63" s="376"/>
      <c r="J63" s="374">
        <v>0</v>
      </c>
      <c r="K63" s="374">
        <v>0</v>
      </c>
      <c r="L63" s="374">
        <v>0</v>
      </c>
      <c r="M63" s="374">
        <v>0</v>
      </c>
      <c r="N63" s="374">
        <f t="shared" si="5"/>
        <v>0</v>
      </c>
      <c r="O63" s="376" t="str">
        <f t="shared" si="1"/>
        <v>N.A.</v>
      </c>
      <c r="P63" s="332">
        <f>'[11]ENERO '!O60+[11]FEBRERO!O60+[11]MARZO!O60+[11]ABRIL!O60+[11]MAYO!O60+[11]JUNIO!O60+[11]JULIO!O60+[11]AGOSTO!O60+[11]SEPTIEMBRE!O60+[11]OCTUBRE!O60+[11]NOVIEMBRE!O60+[11]DICIEMBRE!O60</f>
        <v>0</v>
      </c>
      <c r="Q63" s="332">
        <f>'[11]ENERO '!P60+[11]FEBRERO!P60+[11]MARZO!P60+[11]ABRIL!P60+[11]MAYO!P60+[11]JUNIO!P60+[11]JULIO!P60+[11]AGOSTO!P60+[11]SEPTIEMBRE!P60+[11]OCTUBRE!P60+[11]NOVIEMBRE!P60+[11]DICIEMBRE!P60</f>
        <v>0</v>
      </c>
      <c r="R63" s="333">
        <f t="shared" si="2"/>
        <v>0</v>
      </c>
      <c r="S63" s="332">
        <f>'[11]ENERO '!R60+[11]FEBRERO!R60+[11]MARZO!R60+[11]ABRIL!R60+[11]MAYO!R60+[11]JUNIO!R60+[11]JULIO!R60+[11]AGOSTO!R60+[11]SEPTIEMBRE!R60+[11]OCTUBRE!R60+[11]NOVIEMBRE!R60+[11]DICIEMBRE!R60</f>
        <v>0</v>
      </c>
      <c r="T63" s="332">
        <f>'[11]ENERO '!S60+[11]FEBRERO!S60+[11]MARZO!S60+[11]ABRIL!S60+[11]MAYO!S60+[11]JUNIO!S60+[11]JULIO!S60+[11]AGOSTO!S60+[11]SEPTIEMBRE!S60+[11]OCTUBRE!S60+[11]NOVIEMBRE!S60+[11]DICIEMBRE!S60</f>
        <v>0</v>
      </c>
      <c r="U63" s="333">
        <f t="shared" si="6"/>
        <v>0</v>
      </c>
    </row>
    <row r="64" spans="1:21" s="334" customFormat="1" ht="13.5" x14ac:dyDescent="0.25">
      <c r="A64" s="377">
        <v>47</v>
      </c>
      <c r="B64" s="372" t="s">
        <v>508</v>
      </c>
      <c r="C64" s="373" t="s">
        <v>545</v>
      </c>
      <c r="D64" s="374">
        <v>0</v>
      </c>
      <c r="E64" s="375">
        <f t="shared" si="3"/>
        <v>0</v>
      </c>
      <c r="F64" s="375">
        <v>0</v>
      </c>
      <c r="G64" s="374">
        <v>0</v>
      </c>
      <c r="H64" s="376">
        <f t="shared" si="4"/>
        <v>0</v>
      </c>
      <c r="I64" s="376"/>
      <c r="J64" s="374">
        <v>0</v>
      </c>
      <c r="K64" s="374">
        <v>0</v>
      </c>
      <c r="L64" s="374">
        <v>0</v>
      </c>
      <c r="M64" s="374">
        <v>0</v>
      </c>
      <c r="N64" s="374">
        <f t="shared" si="5"/>
        <v>0</v>
      </c>
      <c r="O64" s="376" t="str">
        <f t="shared" si="1"/>
        <v>N.A.</v>
      </c>
      <c r="P64" s="332">
        <f>'[11]ENERO '!O61+[11]FEBRERO!O61+[11]MARZO!O61+[11]ABRIL!O61+[11]MAYO!O61+[11]JUNIO!O61+[11]JULIO!O61+[11]AGOSTO!O61+[11]SEPTIEMBRE!O61+[11]OCTUBRE!O61+[11]NOVIEMBRE!O61+[11]DICIEMBRE!O61</f>
        <v>0</v>
      </c>
      <c r="Q64" s="332">
        <f>'[11]ENERO '!P61+[11]FEBRERO!P61+[11]MARZO!P61+[11]ABRIL!P61+[11]MAYO!P61+[11]JUNIO!P61+[11]JULIO!P61+[11]AGOSTO!P61+[11]SEPTIEMBRE!P61+[11]OCTUBRE!P61+[11]NOVIEMBRE!P61+[11]DICIEMBRE!P61</f>
        <v>0</v>
      </c>
      <c r="R64" s="333">
        <f t="shared" si="2"/>
        <v>0</v>
      </c>
      <c r="S64" s="332">
        <f>'[11]ENERO '!R61+[11]FEBRERO!R61+[11]MARZO!R61+[11]ABRIL!R61+[11]MAYO!R61+[11]JUNIO!R61+[11]JULIO!R61+[11]AGOSTO!R61+[11]SEPTIEMBRE!R61+[11]OCTUBRE!R61+[11]NOVIEMBRE!R61+[11]DICIEMBRE!R61</f>
        <v>0</v>
      </c>
      <c r="T64" s="332">
        <f>'[11]ENERO '!S61+[11]FEBRERO!S61+[11]MARZO!S61+[11]ABRIL!S61+[11]MAYO!S61+[11]JUNIO!S61+[11]JULIO!S61+[11]AGOSTO!S61+[11]SEPTIEMBRE!S61+[11]OCTUBRE!S61+[11]NOVIEMBRE!S61+[11]DICIEMBRE!S61</f>
        <v>0</v>
      </c>
      <c r="U64" s="333">
        <f t="shared" si="6"/>
        <v>0</v>
      </c>
    </row>
    <row r="65" spans="1:21" s="334" customFormat="1" ht="13.5" x14ac:dyDescent="0.25">
      <c r="A65" s="377">
        <v>48</v>
      </c>
      <c r="B65" s="372" t="s">
        <v>496</v>
      </c>
      <c r="C65" s="373" t="s">
        <v>546</v>
      </c>
      <c r="D65" s="374">
        <v>0</v>
      </c>
      <c r="E65" s="375">
        <f t="shared" si="3"/>
        <v>0</v>
      </c>
      <c r="F65" s="375">
        <v>0</v>
      </c>
      <c r="G65" s="374">
        <v>0</v>
      </c>
      <c r="H65" s="376">
        <f t="shared" si="4"/>
        <v>0</v>
      </c>
      <c r="I65" s="376"/>
      <c r="J65" s="374">
        <v>0</v>
      </c>
      <c r="K65" s="374">
        <v>0</v>
      </c>
      <c r="L65" s="374">
        <v>0</v>
      </c>
      <c r="M65" s="374">
        <v>0</v>
      </c>
      <c r="N65" s="374">
        <f t="shared" si="5"/>
        <v>0</v>
      </c>
      <c r="O65" s="376" t="str">
        <f t="shared" si="1"/>
        <v>N.A.</v>
      </c>
      <c r="P65" s="332">
        <f>'[11]ENERO '!O62+[11]FEBRERO!O62+[11]MARZO!O62+[11]ABRIL!O62+[11]MAYO!O62+[11]JUNIO!O62+[11]JULIO!O62+[11]AGOSTO!O62+[11]SEPTIEMBRE!O62+[11]OCTUBRE!O62+[11]NOVIEMBRE!O62+[11]DICIEMBRE!O62</f>
        <v>0</v>
      </c>
      <c r="Q65" s="332">
        <f>'[11]ENERO '!P62+[11]FEBRERO!P62+[11]MARZO!P62+[11]ABRIL!P62+[11]MAYO!P62+[11]JUNIO!P62+[11]JULIO!P62+[11]AGOSTO!P62+[11]SEPTIEMBRE!P62+[11]OCTUBRE!P62+[11]NOVIEMBRE!P62+[11]DICIEMBRE!P62</f>
        <v>0</v>
      </c>
      <c r="R65" s="333">
        <f t="shared" si="2"/>
        <v>0</v>
      </c>
      <c r="S65" s="332">
        <f>'[11]ENERO '!R62+[11]FEBRERO!R62+[11]MARZO!R62+[11]ABRIL!R62+[11]MAYO!R62+[11]JUNIO!R62+[11]JULIO!R62+[11]AGOSTO!R62+[11]SEPTIEMBRE!R62+[11]OCTUBRE!R62+[11]NOVIEMBRE!R62+[11]DICIEMBRE!R62</f>
        <v>0</v>
      </c>
      <c r="T65" s="332">
        <f>'[11]ENERO '!S62+[11]FEBRERO!S62+[11]MARZO!S62+[11]ABRIL!S62+[11]MAYO!S62+[11]JUNIO!S62+[11]JULIO!S62+[11]AGOSTO!S62+[11]SEPTIEMBRE!S62+[11]OCTUBRE!S62+[11]NOVIEMBRE!S62+[11]DICIEMBRE!S62</f>
        <v>0</v>
      </c>
      <c r="U65" s="333">
        <f t="shared" si="6"/>
        <v>0</v>
      </c>
    </row>
    <row r="66" spans="1:21" s="334" customFormat="1" ht="13.5" x14ac:dyDescent="0.25">
      <c r="A66" s="377">
        <v>49</v>
      </c>
      <c r="B66" s="372" t="s">
        <v>504</v>
      </c>
      <c r="C66" s="373" t="s">
        <v>547</v>
      </c>
      <c r="D66" s="374">
        <v>0</v>
      </c>
      <c r="E66" s="375">
        <f t="shared" si="3"/>
        <v>0</v>
      </c>
      <c r="F66" s="375">
        <v>0</v>
      </c>
      <c r="G66" s="374">
        <v>0</v>
      </c>
      <c r="H66" s="376">
        <f t="shared" si="4"/>
        <v>0</v>
      </c>
      <c r="I66" s="376"/>
      <c r="J66" s="374">
        <v>0</v>
      </c>
      <c r="K66" s="374">
        <v>0</v>
      </c>
      <c r="L66" s="374">
        <v>0</v>
      </c>
      <c r="M66" s="374">
        <v>0</v>
      </c>
      <c r="N66" s="374">
        <f t="shared" si="5"/>
        <v>0</v>
      </c>
      <c r="O66" s="376" t="str">
        <f t="shared" si="1"/>
        <v>N.A.</v>
      </c>
      <c r="P66" s="332">
        <f>'[11]ENERO '!O63+[11]FEBRERO!O63+[11]MARZO!O63+[11]ABRIL!O63+[11]MAYO!O63+[11]JUNIO!O63+[11]JULIO!O63+[11]AGOSTO!O63+[11]SEPTIEMBRE!O63+[11]OCTUBRE!O63+[11]NOVIEMBRE!O63+[11]DICIEMBRE!O63</f>
        <v>0</v>
      </c>
      <c r="Q66" s="332">
        <f>'[11]ENERO '!P63+[11]FEBRERO!P63+[11]MARZO!P63+[11]ABRIL!P63+[11]MAYO!P63+[11]JUNIO!P63+[11]JULIO!P63+[11]AGOSTO!P63+[11]SEPTIEMBRE!P63+[11]OCTUBRE!P63+[11]NOVIEMBRE!P63+[11]DICIEMBRE!P63</f>
        <v>0</v>
      </c>
      <c r="R66" s="333">
        <f t="shared" si="2"/>
        <v>0</v>
      </c>
      <c r="S66" s="332">
        <f>'[11]ENERO '!R63+[11]FEBRERO!R63+[11]MARZO!R63+[11]ABRIL!R63+[11]MAYO!R63+[11]JUNIO!R63+[11]JULIO!R63+[11]AGOSTO!R63+[11]SEPTIEMBRE!R63+[11]OCTUBRE!R63+[11]NOVIEMBRE!R63+[11]DICIEMBRE!R63</f>
        <v>0</v>
      </c>
      <c r="T66" s="332">
        <f>'[11]ENERO '!S63+[11]FEBRERO!S63+[11]MARZO!S63+[11]ABRIL!S63+[11]MAYO!S63+[11]JUNIO!S63+[11]JULIO!S63+[11]AGOSTO!S63+[11]SEPTIEMBRE!S63+[11]OCTUBRE!S63+[11]NOVIEMBRE!S63+[11]DICIEMBRE!S63</f>
        <v>0</v>
      </c>
      <c r="U66" s="333">
        <f t="shared" si="6"/>
        <v>0</v>
      </c>
    </row>
    <row r="67" spans="1:21" s="334" customFormat="1" ht="13.5" x14ac:dyDescent="0.25">
      <c r="A67" s="378">
        <v>50</v>
      </c>
      <c r="B67" s="379" t="s">
        <v>504</v>
      </c>
      <c r="C67" s="380" t="s">
        <v>548</v>
      </c>
      <c r="D67" s="374">
        <v>0</v>
      </c>
      <c r="E67" s="375">
        <f t="shared" si="3"/>
        <v>0</v>
      </c>
      <c r="F67" s="375">
        <v>0</v>
      </c>
      <c r="G67" s="374">
        <v>0</v>
      </c>
      <c r="H67" s="376">
        <f t="shared" si="4"/>
        <v>0</v>
      </c>
      <c r="I67" s="376"/>
      <c r="J67" s="374">
        <v>0</v>
      </c>
      <c r="K67" s="374">
        <v>0</v>
      </c>
      <c r="L67" s="374">
        <v>0</v>
      </c>
      <c r="M67" s="374">
        <v>0</v>
      </c>
      <c r="N67" s="374">
        <f t="shared" si="5"/>
        <v>0</v>
      </c>
      <c r="O67" s="376" t="str">
        <f t="shared" si="1"/>
        <v>N.A.</v>
      </c>
      <c r="P67" s="332">
        <f>'[11]ENERO '!O64+[11]FEBRERO!O64+[11]MARZO!O64+[11]ABRIL!O64+[11]MAYO!O64+[11]JUNIO!O64+[11]JULIO!O64+[11]AGOSTO!O64+[11]SEPTIEMBRE!O64+[11]OCTUBRE!O64+[11]NOVIEMBRE!O64+[11]DICIEMBRE!O64</f>
        <v>0</v>
      </c>
      <c r="Q67" s="332">
        <f>'[11]ENERO '!P64+[11]FEBRERO!P64+[11]MARZO!P64+[11]ABRIL!P64+[11]MAYO!P64+[11]JUNIO!P64+[11]JULIO!P64+[11]AGOSTO!P64+[11]SEPTIEMBRE!P64+[11]OCTUBRE!P64+[11]NOVIEMBRE!P64+[11]DICIEMBRE!P64</f>
        <v>0</v>
      </c>
      <c r="R67" s="333">
        <f t="shared" si="2"/>
        <v>0</v>
      </c>
      <c r="S67" s="332">
        <f>'[11]ENERO '!R64+[11]FEBRERO!R64+[11]MARZO!R64+[11]ABRIL!R64+[11]MAYO!R64+[11]JUNIO!R64+[11]JULIO!R64+[11]AGOSTO!R64+[11]SEPTIEMBRE!R64+[11]OCTUBRE!R64+[11]NOVIEMBRE!R64+[11]DICIEMBRE!R64</f>
        <v>0</v>
      </c>
      <c r="T67" s="332">
        <f>'[11]ENERO '!S64+[11]FEBRERO!S64+[11]MARZO!S64+[11]ABRIL!S64+[11]MAYO!S64+[11]JUNIO!S64+[11]JULIO!S64+[11]AGOSTO!S64+[11]SEPTIEMBRE!S64+[11]OCTUBRE!S64+[11]NOVIEMBRE!S64+[11]DICIEMBRE!S64</f>
        <v>0</v>
      </c>
      <c r="U67" s="333">
        <f t="shared" si="6"/>
        <v>0</v>
      </c>
    </row>
    <row r="68" spans="1:21" s="334" customFormat="1" ht="13.5" x14ac:dyDescent="0.25">
      <c r="A68" s="377">
        <v>51</v>
      </c>
      <c r="B68" s="372" t="s">
        <v>504</v>
      </c>
      <c r="C68" s="373" t="s">
        <v>549</v>
      </c>
      <c r="D68" s="374">
        <v>0</v>
      </c>
      <c r="E68" s="375">
        <f t="shared" si="3"/>
        <v>0</v>
      </c>
      <c r="F68" s="375">
        <v>0</v>
      </c>
      <c r="G68" s="374">
        <v>0</v>
      </c>
      <c r="H68" s="376">
        <f t="shared" si="4"/>
        <v>0</v>
      </c>
      <c r="I68" s="376"/>
      <c r="J68" s="374">
        <v>0</v>
      </c>
      <c r="K68" s="374">
        <v>0</v>
      </c>
      <c r="L68" s="374">
        <v>0</v>
      </c>
      <c r="M68" s="374">
        <v>0</v>
      </c>
      <c r="N68" s="374">
        <f t="shared" si="5"/>
        <v>0</v>
      </c>
      <c r="O68" s="376" t="str">
        <f t="shared" si="1"/>
        <v>N.A.</v>
      </c>
      <c r="P68" s="332">
        <f>'[11]ENERO '!O65+[11]FEBRERO!O65+[11]MARZO!O65+[11]ABRIL!O65+[11]MAYO!O65+[11]JUNIO!O65+[11]JULIO!O65+[11]AGOSTO!O65+[11]SEPTIEMBRE!O65+[11]OCTUBRE!O65+[11]NOVIEMBRE!O65+[11]DICIEMBRE!O65</f>
        <v>0</v>
      </c>
      <c r="Q68" s="332">
        <f>'[11]ENERO '!P65+[11]FEBRERO!P65+[11]MARZO!P65+[11]ABRIL!P65+[11]MAYO!P65+[11]JUNIO!P65+[11]JULIO!P65+[11]AGOSTO!P65+[11]SEPTIEMBRE!P65+[11]OCTUBRE!P65+[11]NOVIEMBRE!P65+[11]DICIEMBRE!P65</f>
        <v>0</v>
      </c>
      <c r="R68" s="333">
        <f t="shared" si="2"/>
        <v>0</v>
      </c>
      <c r="S68" s="332">
        <f>'[11]ENERO '!R65+[11]FEBRERO!R65+[11]MARZO!R65+[11]ABRIL!R65+[11]MAYO!R65+[11]JUNIO!R65+[11]JULIO!R65+[11]AGOSTO!R65+[11]SEPTIEMBRE!R65+[11]OCTUBRE!R65+[11]NOVIEMBRE!R65+[11]DICIEMBRE!R65</f>
        <v>0</v>
      </c>
      <c r="T68" s="332">
        <f>'[11]ENERO '!S65+[11]FEBRERO!S65+[11]MARZO!S65+[11]ABRIL!S65+[11]MAYO!S65+[11]JUNIO!S65+[11]JULIO!S65+[11]AGOSTO!S65+[11]SEPTIEMBRE!S65+[11]OCTUBRE!S65+[11]NOVIEMBRE!S65+[11]DICIEMBRE!S65</f>
        <v>0</v>
      </c>
      <c r="U68" s="333">
        <f t="shared" si="6"/>
        <v>0</v>
      </c>
    </row>
    <row r="69" spans="1:21" s="334" customFormat="1" ht="13.5" x14ac:dyDescent="0.25">
      <c r="A69" s="377">
        <v>52</v>
      </c>
      <c r="B69" s="372" t="s">
        <v>504</v>
      </c>
      <c r="C69" s="373" t="s">
        <v>550</v>
      </c>
      <c r="D69" s="374">
        <v>0</v>
      </c>
      <c r="E69" s="375">
        <f t="shared" si="3"/>
        <v>0</v>
      </c>
      <c r="F69" s="375">
        <v>0</v>
      </c>
      <c r="G69" s="374">
        <v>0</v>
      </c>
      <c r="H69" s="376">
        <f t="shared" si="4"/>
        <v>0</v>
      </c>
      <c r="I69" s="376"/>
      <c r="J69" s="374">
        <v>0</v>
      </c>
      <c r="K69" s="374">
        <v>0</v>
      </c>
      <c r="L69" s="374">
        <v>0</v>
      </c>
      <c r="M69" s="374">
        <v>0</v>
      </c>
      <c r="N69" s="374">
        <f t="shared" si="5"/>
        <v>0</v>
      </c>
      <c r="O69" s="376" t="str">
        <f t="shared" si="1"/>
        <v>N.A.</v>
      </c>
      <c r="P69" s="332">
        <f>'[11]ENERO '!O66+[11]FEBRERO!O66+[11]MARZO!O66+[11]ABRIL!O66+[11]MAYO!O66+[11]JUNIO!O66+[11]JULIO!O66+[11]AGOSTO!O66+[11]SEPTIEMBRE!O66+[11]OCTUBRE!O66+[11]NOVIEMBRE!O66+[11]DICIEMBRE!O66</f>
        <v>0</v>
      </c>
      <c r="Q69" s="332">
        <f>'[11]ENERO '!P66+[11]FEBRERO!P66+[11]MARZO!P66+[11]ABRIL!P66+[11]MAYO!P66+[11]JUNIO!P66+[11]JULIO!P66+[11]AGOSTO!P66+[11]SEPTIEMBRE!P66+[11]OCTUBRE!P66+[11]NOVIEMBRE!P66+[11]DICIEMBRE!P66</f>
        <v>0</v>
      </c>
      <c r="R69" s="333">
        <f t="shared" si="2"/>
        <v>0</v>
      </c>
      <c r="S69" s="332">
        <f>'[11]ENERO '!R66+[11]FEBRERO!R66+[11]MARZO!R66+[11]ABRIL!R66+[11]MAYO!R66+[11]JUNIO!R66+[11]JULIO!R66+[11]AGOSTO!R66+[11]SEPTIEMBRE!R66+[11]OCTUBRE!R66+[11]NOVIEMBRE!R66+[11]DICIEMBRE!R66</f>
        <v>0</v>
      </c>
      <c r="T69" s="332">
        <f>'[11]ENERO '!S66+[11]FEBRERO!S66+[11]MARZO!S66+[11]ABRIL!S66+[11]MAYO!S66+[11]JUNIO!S66+[11]JULIO!S66+[11]AGOSTO!S66+[11]SEPTIEMBRE!S66+[11]OCTUBRE!S66+[11]NOVIEMBRE!S66+[11]DICIEMBRE!S66</f>
        <v>0</v>
      </c>
      <c r="U69" s="333">
        <f t="shared" si="6"/>
        <v>0</v>
      </c>
    </row>
    <row r="70" spans="1:21" s="334" customFormat="1" ht="13.5" x14ac:dyDescent="0.25">
      <c r="A70" s="377">
        <v>53</v>
      </c>
      <c r="B70" s="372" t="s">
        <v>504</v>
      </c>
      <c r="C70" s="373" t="s">
        <v>551</v>
      </c>
      <c r="D70" s="374">
        <v>0</v>
      </c>
      <c r="E70" s="375">
        <f t="shared" si="3"/>
        <v>0</v>
      </c>
      <c r="F70" s="375">
        <v>0</v>
      </c>
      <c r="G70" s="374">
        <v>0</v>
      </c>
      <c r="H70" s="376">
        <f t="shared" si="4"/>
        <v>0</v>
      </c>
      <c r="I70" s="376"/>
      <c r="J70" s="374">
        <v>0</v>
      </c>
      <c r="K70" s="374">
        <v>0</v>
      </c>
      <c r="L70" s="374">
        <v>0</v>
      </c>
      <c r="M70" s="374">
        <v>0</v>
      </c>
      <c r="N70" s="374">
        <f t="shared" si="5"/>
        <v>0</v>
      </c>
      <c r="O70" s="376" t="str">
        <f t="shared" si="1"/>
        <v>N.A.</v>
      </c>
      <c r="P70" s="332">
        <f>'[11]ENERO '!O67+[11]FEBRERO!O67+[11]MARZO!O67+[11]ABRIL!O67+[11]MAYO!O67+[11]JUNIO!O67+[11]JULIO!O67+[11]AGOSTO!O67+[11]SEPTIEMBRE!O67+[11]OCTUBRE!O67+[11]NOVIEMBRE!O67+[11]DICIEMBRE!O67</f>
        <v>0</v>
      </c>
      <c r="Q70" s="332">
        <f>'[11]ENERO '!P67+[11]FEBRERO!P67+[11]MARZO!P67+[11]ABRIL!P67+[11]MAYO!P67+[11]JUNIO!P67+[11]JULIO!P67+[11]AGOSTO!P67+[11]SEPTIEMBRE!P67+[11]OCTUBRE!P67+[11]NOVIEMBRE!P67+[11]DICIEMBRE!P67</f>
        <v>0</v>
      </c>
      <c r="R70" s="333">
        <f t="shared" si="2"/>
        <v>0</v>
      </c>
      <c r="S70" s="332">
        <f>'[11]ENERO '!R67+[11]FEBRERO!R67+[11]MARZO!R67+[11]ABRIL!R67+[11]MAYO!R67+[11]JUNIO!R67+[11]JULIO!R67+[11]AGOSTO!R67+[11]SEPTIEMBRE!R67+[11]OCTUBRE!R67+[11]NOVIEMBRE!R67+[11]DICIEMBRE!R67</f>
        <v>0</v>
      </c>
      <c r="T70" s="332">
        <f>'[11]ENERO '!S67+[11]FEBRERO!S67+[11]MARZO!S67+[11]ABRIL!S67+[11]MAYO!S67+[11]JUNIO!S67+[11]JULIO!S67+[11]AGOSTO!S67+[11]SEPTIEMBRE!S67+[11]OCTUBRE!S67+[11]NOVIEMBRE!S67+[11]DICIEMBRE!S67</f>
        <v>0</v>
      </c>
      <c r="U70" s="333">
        <f t="shared" si="6"/>
        <v>0</v>
      </c>
    </row>
    <row r="71" spans="1:21" s="334" customFormat="1" ht="13.5" x14ac:dyDescent="0.25">
      <c r="A71" s="377">
        <v>54</v>
      </c>
      <c r="B71" s="372" t="s">
        <v>504</v>
      </c>
      <c r="C71" s="373" t="s">
        <v>552</v>
      </c>
      <c r="D71" s="374">
        <v>0</v>
      </c>
      <c r="E71" s="375">
        <f t="shared" si="3"/>
        <v>0</v>
      </c>
      <c r="F71" s="375">
        <v>0</v>
      </c>
      <c r="G71" s="374">
        <v>0</v>
      </c>
      <c r="H71" s="376">
        <f t="shared" si="4"/>
        <v>0</v>
      </c>
      <c r="I71" s="376"/>
      <c r="J71" s="374">
        <v>0</v>
      </c>
      <c r="K71" s="374">
        <v>0</v>
      </c>
      <c r="L71" s="374">
        <v>0</v>
      </c>
      <c r="M71" s="374">
        <v>0</v>
      </c>
      <c r="N71" s="374">
        <f t="shared" si="5"/>
        <v>0</v>
      </c>
      <c r="O71" s="376" t="str">
        <f t="shared" si="1"/>
        <v>N.A.</v>
      </c>
      <c r="P71" s="332">
        <f>'[11]ENERO '!O68+[11]FEBRERO!O68+[11]MARZO!O68+[11]ABRIL!O68+[11]MAYO!O68+[11]JUNIO!O68+[11]JULIO!O68+[11]AGOSTO!O68+[11]SEPTIEMBRE!O68+[11]OCTUBRE!O68+[11]NOVIEMBRE!O68+[11]DICIEMBRE!O68</f>
        <v>0</v>
      </c>
      <c r="Q71" s="332">
        <f>'[11]ENERO '!P68+[11]FEBRERO!P68+[11]MARZO!P68+[11]ABRIL!P68+[11]MAYO!P68+[11]JUNIO!P68+[11]JULIO!P68+[11]AGOSTO!P68+[11]SEPTIEMBRE!P68+[11]OCTUBRE!P68+[11]NOVIEMBRE!P68+[11]DICIEMBRE!P68</f>
        <v>0</v>
      </c>
      <c r="R71" s="333">
        <f t="shared" si="2"/>
        <v>0</v>
      </c>
      <c r="S71" s="332">
        <f>'[11]ENERO '!R68+[11]FEBRERO!R68+[11]MARZO!R68+[11]ABRIL!R68+[11]MAYO!R68+[11]JUNIO!R68+[11]JULIO!R68+[11]AGOSTO!R68+[11]SEPTIEMBRE!R68+[11]OCTUBRE!R68+[11]NOVIEMBRE!R68+[11]DICIEMBRE!R68</f>
        <v>0</v>
      </c>
      <c r="T71" s="332">
        <f>'[11]ENERO '!S68+[11]FEBRERO!S68+[11]MARZO!S68+[11]ABRIL!S68+[11]MAYO!S68+[11]JUNIO!S68+[11]JULIO!S68+[11]AGOSTO!S68+[11]SEPTIEMBRE!S68+[11]OCTUBRE!S68+[11]NOVIEMBRE!S68+[11]DICIEMBRE!S68</f>
        <v>0</v>
      </c>
      <c r="U71" s="333">
        <f t="shared" si="6"/>
        <v>0</v>
      </c>
    </row>
    <row r="72" spans="1:21" s="334" customFormat="1" ht="27" x14ac:dyDescent="0.25">
      <c r="A72" s="377">
        <v>55</v>
      </c>
      <c r="B72" s="372" t="s">
        <v>504</v>
      </c>
      <c r="C72" s="373" t="s">
        <v>553</v>
      </c>
      <c r="D72" s="374">
        <v>0</v>
      </c>
      <c r="E72" s="375">
        <f t="shared" si="3"/>
        <v>0</v>
      </c>
      <c r="F72" s="375">
        <v>0</v>
      </c>
      <c r="G72" s="374">
        <v>0</v>
      </c>
      <c r="H72" s="376">
        <f t="shared" si="4"/>
        <v>0</v>
      </c>
      <c r="I72" s="376"/>
      <c r="J72" s="374">
        <v>0</v>
      </c>
      <c r="K72" s="374">
        <v>0</v>
      </c>
      <c r="L72" s="374">
        <v>0</v>
      </c>
      <c r="M72" s="374">
        <v>0</v>
      </c>
      <c r="N72" s="374">
        <f t="shared" si="5"/>
        <v>0</v>
      </c>
      <c r="O72" s="376" t="str">
        <f t="shared" si="1"/>
        <v>N.A.</v>
      </c>
      <c r="P72" s="332">
        <f>'[11]ENERO '!O69+[11]FEBRERO!O69+[11]MARZO!O69+[11]ABRIL!O69+[11]MAYO!O69+[11]JUNIO!O69+[11]JULIO!O69+[11]AGOSTO!O69+[11]SEPTIEMBRE!O69+[11]OCTUBRE!O69+[11]NOVIEMBRE!O69+[11]DICIEMBRE!O69</f>
        <v>0</v>
      </c>
      <c r="Q72" s="332">
        <f>'[11]ENERO '!P69+[11]FEBRERO!P69+[11]MARZO!P69+[11]ABRIL!P69+[11]MAYO!P69+[11]JUNIO!P69+[11]JULIO!P69+[11]AGOSTO!P69+[11]SEPTIEMBRE!P69+[11]OCTUBRE!P69+[11]NOVIEMBRE!P69+[11]DICIEMBRE!P69</f>
        <v>0</v>
      </c>
      <c r="R72" s="333">
        <f t="shared" si="2"/>
        <v>0</v>
      </c>
      <c r="S72" s="332">
        <f>'[11]ENERO '!R69+[11]FEBRERO!R69+[11]MARZO!R69+[11]ABRIL!R69+[11]MAYO!R69+[11]JUNIO!R69+[11]JULIO!R69+[11]AGOSTO!R69+[11]SEPTIEMBRE!R69+[11]OCTUBRE!R69+[11]NOVIEMBRE!R69+[11]DICIEMBRE!R69</f>
        <v>0</v>
      </c>
      <c r="T72" s="332">
        <f>'[11]ENERO '!S69+[11]FEBRERO!S69+[11]MARZO!S69+[11]ABRIL!S69+[11]MAYO!S69+[11]JUNIO!S69+[11]JULIO!S69+[11]AGOSTO!S69+[11]SEPTIEMBRE!S69+[11]OCTUBRE!S69+[11]NOVIEMBRE!S69+[11]DICIEMBRE!S69</f>
        <v>0</v>
      </c>
      <c r="U72" s="333">
        <f t="shared" si="6"/>
        <v>0</v>
      </c>
    </row>
    <row r="73" spans="1:21" s="334" customFormat="1" ht="27" x14ac:dyDescent="0.25">
      <c r="A73" s="377">
        <v>57</v>
      </c>
      <c r="B73" s="372" t="s">
        <v>504</v>
      </c>
      <c r="C73" s="373" t="s">
        <v>554</v>
      </c>
      <c r="D73" s="374">
        <v>0</v>
      </c>
      <c r="E73" s="375">
        <f t="shared" si="3"/>
        <v>0</v>
      </c>
      <c r="F73" s="375">
        <v>0</v>
      </c>
      <c r="G73" s="374">
        <v>0</v>
      </c>
      <c r="H73" s="376">
        <f t="shared" si="4"/>
        <v>0</v>
      </c>
      <c r="I73" s="376"/>
      <c r="J73" s="374">
        <v>0</v>
      </c>
      <c r="K73" s="374">
        <v>0</v>
      </c>
      <c r="L73" s="374">
        <v>0</v>
      </c>
      <c r="M73" s="374">
        <v>0</v>
      </c>
      <c r="N73" s="374">
        <f t="shared" si="5"/>
        <v>0</v>
      </c>
      <c r="O73" s="376" t="str">
        <f t="shared" si="1"/>
        <v>N.A.</v>
      </c>
      <c r="P73" s="332">
        <f>'[11]ENERO '!O70+[11]FEBRERO!O70+[11]MARZO!O70+[11]ABRIL!O70+[11]MAYO!O70+[11]JUNIO!O70+[11]JULIO!O70+[11]AGOSTO!O70+[11]SEPTIEMBRE!O70+[11]OCTUBRE!O70+[11]NOVIEMBRE!O70+[11]DICIEMBRE!O70</f>
        <v>0</v>
      </c>
      <c r="Q73" s="332">
        <f>'[11]ENERO '!P70+[11]FEBRERO!P70+[11]MARZO!P70+[11]ABRIL!P70+[11]MAYO!P70+[11]JUNIO!P70+[11]JULIO!P70+[11]AGOSTO!P70+[11]SEPTIEMBRE!P70+[11]OCTUBRE!P70+[11]NOVIEMBRE!P70+[11]DICIEMBRE!P70</f>
        <v>0</v>
      </c>
      <c r="R73" s="333">
        <f t="shared" si="2"/>
        <v>0</v>
      </c>
      <c r="S73" s="332">
        <f>'[11]ENERO '!R70+[11]FEBRERO!R70+[11]MARZO!R70+[11]ABRIL!R70+[11]MAYO!R70+[11]JUNIO!R70+[11]JULIO!R70+[11]AGOSTO!R70+[11]SEPTIEMBRE!R70+[11]OCTUBRE!R70+[11]NOVIEMBRE!R70+[11]DICIEMBRE!R70</f>
        <v>0</v>
      </c>
      <c r="T73" s="332">
        <f>'[11]ENERO '!S70+[11]FEBRERO!S70+[11]MARZO!S70+[11]ABRIL!S70+[11]MAYO!S70+[11]JUNIO!S70+[11]JULIO!S70+[11]AGOSTO!S70+[11]SEPTIEMBRE!S70+[11]OCTUBRE!S70+[11]NOVIEMBRE!S70+[11]DICIEMBRE!S70</f>
        <v>0</v>
      </c>
      <c r="U73" s="333">
        <f t="shared" si="6"/>
        <v>0</v>
      </c>
    </row>
    <row r="74" spans="1:21" s="334" customFormat="1" ht="13.5" x14ac:dyDescent="0.25">
      <c r="A74" s="377">
        <v>58</v>
      </c>
      <c r="B74" s="372" t="s">
        <v>508</v>
      </c>
      <c r="C74" s="373" t="s">
        <v>555</v>
      </c>
      <c r="D74" s="374">
        <v>0</v>
      </c>
      <c r="E74" s="375">
        <f t="shared" si="3"/>
        <v>0</v>
      </c>
      <c r="F74" s="375">
        <v>0</v>
      </c>
      <c r="G74" s="374">
        <v>0</v>
      </c>
      <c r="H74" s="376">
        <f t="shared" si="4"/>
        <v>0</v>
      </c>
      <c r="I74" s="376"/>
      <c r="J74" s="374">
        <v>0</v>
      </c>
      <c r="K74" s="374">
        <v>0</v>
      </c>
      <c r="L74" s="374">
        <v>0</v>
      </c>
      <c r="M74" s="374">
        <v>0</v>
      </c>
      <c r="N74" s="374">
        <f t="shared" si="5"/>
        <v>0</v>
      </c>
      <c r="O74" s="376" t="str">
        <f t="shared" si="1"/>
        <v>N.A.</v>
      </c>
      <c r="P74" s="332">
        <f>'[11]ENERO '!O71+[11]FEBRERO!O71+[11]MARZO!O71+[11]ABRIL!O71+[11]MAYO!O71+[11]JUNIO!O71+[11]JULIO!O71+[11]AGOSTO!O71+[11]SEPTIEMBRE!O71+[11]OCTUBRE!O71+[11]NOVIEMBRE!O71+[11]DICIEMBRE!O71</f>
        <v>0</v>
      </c>
      <c r="Q74" s="332">
        <f>'[11]ENERO '!P71+[11]FEBRERO!P71+[11]MARZO!P71+[11]ABRIL!P71+[11]MAYO!P71+[11]JUNIO!P71+[11]JULIO!P71+[11]AGOSTO!P71+[11]SEPTIEMBRE!P71+[11]OCTUBRE!P71+[11]NOVIEMBRE!P71+[11]DICIEMBRE!P71</f>
        <v>0</v>
      </c>
      <c r="R74" s="333">
        <f t="shared" si="2"/>
        <v>0</v>
      </c>
      <c r="S74" s="332">
        <f>'[11]ENERO '!R71+[11]FEBRERO!R71+[11]MARZO!R71+[11]ABRIL!R71+[11]MAYO!R71+[11]JUNIO!R71+[11]JULIO!R71+[11]AGOSTO!R71+[11]SEPTIEMBRE!R71+[11]OCTUBRE!R71+[11]NOVIEMBRE!R71+[11]DICIEMBRE!R71</f>
        <v>0</v>
      </c>
      <c r="T74" s="332">
        <f>'[11]ENERO '!S71+[11]FEBRERO!S71+[11]MARZO!S71+[11]ABRIL!S71+[11]MAYO!S71+[11]JUNIO!S71+[11]JULIO!S71+[11]AGOSTO!S71+[11]SEPTIEMBRE!S71+[11]OCTUBRE!S71+[11]NOVIEMBRE!S71+[11]DICIEMBRE!S71</f>
        <v>0</v>
      </c>
      <c r="U74" s="333">
        <f t="shared" si="6"/>
        <v>0</v>
      </c>
    </row>
    <row r="75" spans="1:21" s="334" customFormat="1" ht="27" x14ac:dyDescent="0.25">
      <c r="A75" s="377">
        <v>59</v>
      </c>
      <c r="B75" s="372" t="s">
        <v>508</v>
      </c>
      <c r="C75" s="373" t="s">
        <v>556</v>
      </c>
      <c r="D75" s="374">
        <v>0</v>
      </c>
      <c r="E75" s="375">
        <f t="shared" si="3"/>
        <v>0</v>
      </c>
      <c r="F75" s="375">
        <v>0</v>
      </c>
      <c r="G75" s="374">
        <v>0</v>
      </c>
      <c r="H75" s="376">
        <f t="shared" si="4"/>
        <v>0</v>
      </c>
      <c r="I75" s="376"/>
      <c r="J75" s="374">
        <v>0</v>
      </c>
      <c r="K75" s="374">
        <v>0</v>
      </c>
      <c r="L75" s="374">
        <v>0</v>
      </c>
      <c r="M75" s="374">
        <v>0</v>
      </c>
      <c r="N75" s="374">
        <f t="shared" si="5"/>
        <v>0</v>
      </c>
      <c r="O75" s="376" t="str">
        <f t="shared" si="1"/>
        <v>N.A.</v>
      </c>
      <c r="P75" s="332">
        <f>'[11]ENERO '!O72+[11]FEBRERO!O72+[11]MARZO!O72+[11]ABRIL!O72+[11]MAYO!O72+[11]JUNIO!O72+[11]JULIO!O72+[11]AGOSTO!O72+[11]SEPTIEMBRE!O72+[11]OCTUBRE!O72+[11]NOVIEMBRE!O72+[11]DICIEMBRE!O72</f>
        <v>0</v>
      </c>
      <c r="Q75" s="332">
        <f>'[11]ENERO '!P72+[11]FEBRERO!P72+[11]MARZO!P72+[11]ABRIL!P72+[11]MAYO!P72+[11]JUNIO!P72+[11]JULIO!P72+[11]AGOSTO!P72+[11]SEPTIEMBRE!P72+[11]OCTUBRE!P72+[11]NOVIEMBRE!P72+[11]DICIEMBRE!P72</f>
        <v>0</v>
      </c>
      <c r="R75" s="333">
        <f t="shared" si="2"/>
        <v>0</v>
      </c>
      <c r="S75" s="332">
        <f>'[11]ENERO '!R72+[11]FEBRERO!R72+[11]MARZO!R72+[11]ABRIL!R72+[11]MAYO!R72+[11]JUNIO!R72+[11]JULIO!R72+[11]AGOSTO!R72+[11]SEPTIEMBRE!R72+[11]OCTUBRE!R72+[11]NOVIEMBRE!R72+[11]DICIEMBRE!R72</f>
        <v>0</v>
      </c>
      <c r="T75" s="332">
        <f>'[11]ENERO '!S72+[11]FEBRERO!S72+[11]MARZO!S72+[11]ABRIL!S72+[11]MAYO!S72+[11]JUNIO!S72+[11]JULIO!S72+[11]AGOSTO!S72+[11]SEPTIEMBRE!S72+[11]OCTUBRE!S72+[11]NOVIEMBRE!S72+[11]DICIEMBRE!S72</f>
        <v>0</v>
      </c>
      <c r="U75" s="333">
        <f t="shared" si="6"/>
        <v>0</v>
      </c>
    </row>
    <row r="76" spans="1:21" s="334" customFormat="1" ht="27" x14ac:dyDescent="0.25">
      <c r="A76" s="377">
        <v>60</v>
      </c>
      <c r="B76" s="372" t="s">
        <v>557</v>
      </c>
      <c r="C76" s="373" t="s">
        <v>558</v>
      </c>
      <c r="D76" s="374">
        <v>0</v>
      </c>
      <c r="E76" s="375">
        <f t="shared" si="3"/>
        <v>0</v>
      </c>
      <c r="F76" s="375">
        <v>0</v>
      </c>
      <c r="G76" s="374">
        <v>0</v>
      </c>
      <c r="H76" s="376">
        <f t="shared" si="4"/>
        <v>0</v>
      </c>
      <c r="I76" s="376"/>
      <c r="J76" s="374">
        <v>0</v>
      </c>
      <c r="K76" s="374">
        <v>0</v>
      </c>
      <c r="L76" s="374">
        <v>0</v>
      </c>
      <c r="M76" s="374">
        <v>0</v>
      </c>
      <c r="N76" s="374">
        <f t="shared" si="5"/>
        <v>0</v>
      </c>
      <c r="O76" s="376" t="str">
        <f t="shared" si="1"/>
        <v>N.A.</v>
      </c>
      <c r="P76" s="332">
        <f>'[11]ENERO '!O73+[11]FEBRERO!O73+[11]MARZO!O73+[11]ABRIL!O73+[11]MAYO!O73+[11]JUNIO!O73+[11]JULIO!O73+[11]AGOSTO!O73+[11]SEPTIEMBRE!O73+[11]OCTUBRE!O73+[11]NOVIEMBRE!O73+[11]DICIEMBRE!O73</f>
        <v>0</v>
      </c>
      <c r="Q76" s="332">
        <f>'[11]ENERO '!P73+[11]FEBRERO!P73+[11]MARZO!P73+[11]ABRIL!P73+[11]MAYO!P73+[11]JUNIO!P73+[11]JULIO!P73+[11]AGOSTO!P73+[11]SEPTIEMBRE!P73+[11]OCTUBRE!P73+[11]NOVIEMBRE!P73+[11]DICIEMBRE!P73</f>
        <v>0</v>
      </c>
      <c r="R76" s="333">
        <f t="shared" si="2"/>
        <v>0</v>
      </c>
      <c r="S76" s="332">
        <f>'[11]ENERO '!R73+[11]FEBRERO!R73+[11]MARZO!R73+[11]ABRIL!R73+[11]MAYO!R73+[11]JUNIO!R73+[11]JULIO!R73+[11]AGOSTO!R73+[11]SEPTIEMBRE!R73+[11]OCTUBRE!R73+[11]NOVIEMBRE!R73+[11]DICIEMBRE!R73</f>
        <v>0</v>
      </c>
      <c r="T76" s="332">
        <f>'[11]ENERO '!S73+[11]FEBRERO!S73+[11]MARZO!S73+[11]ABRIL!S73+[11]MAYO!S73+[11]JUNIO!S73+[11]JULIO!S73+[11]AGOSTO!S73+[11]SEPTIEMBRE!S73+[11]OCTUBRE!S73+[11]NOVIEMBRE!S73+[11]DICIEMBRE!S73</f>
        <v>0</v>
      </c>
      <c r="U76" s="333">
        <f t="shared" si="6"/>
        <v>0</v>
      </c>
    </row>
    <row r="77" spans="1:21" s="334" customFormat="1" ht="13.5" x14ac:dyDescent="0.25">
      <c r="A77" s="377">
        <v>61</v>
      </c>
      <c r="B77" s="372" t="s">
        <v>494</v>
      </c>
      <c r="C77" s="373" t="s">
        <v>559</v>
      </c>
      <c r="D77" s="374">
        <v>0</v>
      </c>
      <c r="E77" s="375">
        <f t="shared" si="3"/>
        <v>0</v>
      </c>
      <c r="F77" s="375">
        <v>0</v>
      </c>
      <c r="G77" s="374">
        <v>0</v>
      </c>
      <c r="H77" s="376">
        <f t="shared" si="4"/>
        <v>0</v>
      </c>
      <c r="I77" s="376"/>
      <c r="J77" s="374">
        <v>0</v>
      </c>
      <c r="K77" s="374">
        <v>0</v>
      </c>
      <c r="L77" s="374">
        <v>0</v>
      </c>
      <c r="M77" s="374">
        <v>0</v>
      </c>
      <c r="N77" s="374">
        <f t="shared" si="5"/>
        <v>0</v>
      </c>
      <c r="O77" s="376" t="str">
        <f t="shared" si="1"/>
        <v>N.A.</v>
      </c>
      <c r="P77" s="332">
        <f>'[11]ENERO '!O74+[11]FEBRERO!O74+[11]MARZO!O74+[11]ABRIL!O74+[11]MAYO!O74+[11]JUNIO!O74+[11]JULIO!O74+[11]AGOSTO!O74+[11]SEPTIEMBRE!O74+[11]OCTUBRE!O74+[11]NOVIEMBRE!O74+[11]DICIEMBRE!O74</f>
        <v>0</v>
      </c>
      <c r="Q77" s="332">
        <f>'[11]ENERO '!P74+[11]FEBRERO!P74+[11]MARZO!P74+[11]ABRIL!P74+[11]MAYO!P74+[11]JUNIO!P74+[11]JULIO!P74+[11]AGOSTO!P74+[11]SEPTIEMBRE!P74+[11]OCTUBRE!P74+[11]NOVIEMBRE!P74+[11]DICIEMBRE!P74</f>
        <v>0</v>
      </c>
      <c r="R77" s="333">
        <f t="shared" si="2"/>
        <v>0</v>
      </c>
      <c r="S77" s="332">
        <f>'[11]ENERO '!R74+[11]FEBRERO!R74+[11]MARZO!R74+[11]ABRIL!R74+[11]MAYO!R74+[11]JUNIO!R74+[11]JULIO!R74+[11]AGOSTO!R74+[11]SEPTIEMBRE!R74+[11]OCTUBRE!R74+[11]NOVIEMBRE!R74+[11]DICIEMBRE!R74</f>
        <v>0</v>
      </c>
      <c r="T77" s="332">
        <f>'[11]ENERO '!S74+[11]FEBRERO!S74+[11]MARZO!S74+[11]ABRIL!S74+[11]MAYO!S74+[11]JUNIO!S74+[11]JULIO!S74+[11]AGOSTO!S74+[11]SEPTIEMBRE!S74+[11]OCTUBRE!S74+[11]NOVIEMBRE!S74+[11]DICIEMBRE!S74</f>
        <v>0</v>
      </c>
      <c r="U77" s="333">
        <f t="shared" si="6"/>
        <v>0</v>
      </c>
    </row>
    <row r="78" spans="1:21" s="334" customFormat="1" ht="13.5" x14ac:dyDescent="0.25">
      <c r="A78" s="377">
        <v>62</v>
      </c>
      <c r="B78" s="372" t="s">
        <v>560</v>
      </c>
      <c r="C78" s="373" t="s">
        <v>561</v>
      </c>
      <c r="D78" s="374">
        <v>3246.15</v>
      </c>
      <c r="E78" s="375">
        <f t="shared" si="3"/>
        <v>1858.3924884600001</v>
      </c>
      <c r="F78" s="375">
        <v>0</v>
      </c>
      <c r="G78" s="374">
        <v>33.482036870000002</v>
      </c>
      <c r="H78" s="376">
        <f t="shared" si="4"/>
        <v>1354.27547467</v>
      </c>
      <c r="I78" s="376"/>
      <c r="J78" s="374">
        <v>3838.6191366399999</v>
      </c>
      <c r="K78" s="374">
        <v>1579.4957613686349</v>
      </c>
      <c r="L78" s="374">
        <v>0</v>
      </c>
      <c r="M78" s="374">
        <v>32.648851400000005</v>
      </c>
      <c r="N78" s="374">
        <f t="shared" si="5"/>
        <v>2226.4745238713654</v>
      </c>
      <c r="O78" s="376">
        <f t="shared" si="1"/>
        <v>64.403370327140891</v>
      </c>
      <c r="P78" s="332">
        <f>'[11]ENERO '!O75+[11]FEBRERO!O75+[11]MARZO!O75+[11]ABRIL!O75+[11]MAYO!O75+[11]JUNIO!O75+[11]JULIO!O75+[11]AGOSTO!O75+[11]SEPTIEMBRE!O75+[11]OCTUBRE!O75+[11]NOVIEMBRE!O75+[11]DICIEMBRE!O75</f>
        <v>360.94248845999999</v>
      </c>
      <c r="Q78" s="332">
        <f>'[11]ENERO '!P75+[11]FEBRERO!P75+[11]MARZO!P75+[11]ABRIL!P75+[11]MAYO!P75+[11]JUNIO!P75+[11]JULIO!P75+[11]AGOSTO!P75+[11]SEPTIEMBRE!P75+[11]OCTUBRE!P75+[11]NOVIEMBRE!P75+[11]DICIEMBRE!P75</f>
        <v>1497.45</v>
      </c>
      <c r="R78" s="333">
        <f t="shared" si="2"/>
        <v>1858.3924884600001</v>
      </c>
      <c r="S78" s="332">
        <f>'[11]ENERO '!R75+[11]FEBRERO!R75+[11]MARZO!R75+[11]ABRIL!R75+[11]MAYO!R75+[11]JUNIO!R75+[11]JULIO!R75+[11]AGOSTO!R75+[11]SEPTIEMBRE!R75+[11]OCTUBRE!R75+[11]NOVIEMBRE!R75+[11]DICIEMBRE!R75</f>
        <v>350.34002860999999</v>
      </c>
      <c r="T78" s="332">
        <f>'[11]ENERO '!S75+[11]FEBRERO!S75+[11]MARZO!S75+[11]ABRIL!S75+[11]MAYO!S75+[11]JUNIO!S75+[11]JULIO!S75+[11]AGOSTO!S75+[11]SEPTIEMBRE!S75+[11]OCTUBRE!S75+[11]NOVIEMBRE!S75+[11]DICIEMBRE!S75</f>
        <v>1229.1557327586349</v>
      </c>
      <c r="U78" s="333">
        <f t="shared" si="6"/>
        <v>1579.4957613686349</v>
      </c>
    </row>
    <row r="79" spans="1:21" s="334" customFormat="1" ht="13.5" x14ac:dyDescent="0.25">
      <c r="A79" s="377">
        <v>63</v>
      </c>
      <c r="B79" s="372" t="s">
        <v>562</v>
      </c>
      <c r="C79" s="373" t="s">
        <v>563</v>
      </c>
      <c r="D79" s="374">
        <v>1257.1661479999998</v>
      </c>
      <c r="E79" s="375">
        <f t="shared" si="3"/>
        <v>306.10627920999997</v>
      </c>
      <c r="F79" s="375">
        <v>0</v>
      </c>
      <c r="G79" s="374">
        <v>170.00619487</v>
      </c>
      <c r="H79" s="376">
        <f t="shared" si="4"/>
        <v>781.05367391999994</v>
      </c>
      <c r="I79" s="376"/>
      <c r="J79" s="374">
        <v>1224.1661103523745</v>
      </c>
      <c r="K79" s="374">
        <v>258.31814883999999</v>
      </c>
      <c r="L79" s="374">
        <v>0</v>
      </c>
      <c r="M79" s="374">
        <v>206.75371759000001</v>
      </c>
      <c r="N79" s="374">
        <f t="shared" si="5"/>
        <v>759.09424392237452</v>
      </c>
      <c r="O79" s="376">
        <f t="shared" si="1"/>
        <v>-2.8115135656956953</v>
      </c>
      <c r="P79" s="332">
        <f>'[11]ENERO '!O76+[11]FEBRERO!O76+[11]MARZO!O76+[11]ABRIL!O76+[11]MAYO!O76+[11]JUNIO!O76+[11]JULIO!O76+[11]AGOSTO!O76+[11]SEPTIEMBRE!O76+[11]OCTUBRE!O76+[11]NOVIEMBRE!O76+[11]DICIEMBRE!O76</f>
        <v>246.48368920999999</v>
      </c>
      <c r="Q79" s="332">
        <f>'[11]ENERO '!P76+[11]FEBRERO!P76+[11]MARZO!P76+[11]ABRIL!P76+[11]MAYO!P76+[11]JUNIO!P76+[11]JULIO!P76+[11]AGOSTO!P76+[11]SEPTIEMBRE!P76+[11]OCTUBRE!P76+[11]NOVIEMBRE!P76+[11]DICIEMBRE!P76</f>
        <v>59.622589999999995</v>
      </c>
      <c r="R79" s="333">
        <f t="shared" si="2"/>
        <v>306.10627920999997</v>
      </c>
      <c r="S79" s="332">
        <f>'[11]ENERO '!R76+[11]FEBRERO!R76+[11]MARZO!R76+[11]ABRIL!R76+[11]MAYO!R76+[11]JUNIO!R76+[11]JULIO!R76+[11]AGOSTO!R76+[11]SEPTIEMBRE!R76+[11]OCTUBRE!R76+[11]NOVIEMBRE!R76+[11]DICIEMBRE!R76</f>
        <v>236.69198037000001</v>
      </c>
      <c r="T79" s="332">
        <f>'[11]ENERO '!S76+[11]FEBRERO!S76+[11]MARZO!S76+[11]ABRIL!S76+[11]MAYO!S76+[11]JUNIO!S76+[11]JULIO!S76+[11]AGOSTO!S76+[11]SEPTIEMBRE!S76+[11]OCTUBRE!S76+[11]NOVIEMBRE!S76+[11]DICIEMBRE!S76</f>
        <v>21.62616847</v>
      </c>
      <c r="U79" s="333">
        <f t="shared" si="6"/>
        <v>258.31814883999999</v>
      </c>
    </row>
    <row r="80" spans="1:21" s="336" customFormat="1" ht="13.5" x14ac:dyDescent="0.25">
      <c r="A80" s="377">
        <v>64</v>
      </c>
      <c r="B80" s="372" t="s">
        <v>504</v>
      </c>
      <c r="C80" s="373" t="s">
        <v>564</v>
      </c>
      <c r="D80" s="374">
        <v>0</v>
      </c>
      <c r="E80" s="375">
        <f t="shared" si="3"/>
        <v>0</v>
      </c>
      <c r="F80" s="375">
        <v>0</v>
      </c>
      <c r="G80" s="374">
        <v>0</v>
      </c>
      <c r="H80" s="376">
        <f t="shared" si="4"/>
        <v>0</v>
      </c>
      <c r="I80" s="376"/>
      <c r="J80" s="374">
        <v>0</v>
      </c>
      <c r="K80" s="374">
        <v>0</v>
      </c>
      <c r="L80" s="374">
        <v>0</v>
      </c>
      <c r="M80" s="374">
        <v>0</v>
      </c>
      <c r="N80" s="374">
        <f t="shared" si="5"/>
        <v>0</v>
      </c>
      <c r="O80" s="376" t="str">
        <f t="shared" si="1"/>
        <v>N.A.</v>
      </c>
      <c r="P80" s="332">
        <f>'[11]ENERO '!O77+[11]FEBRERO!O77+[11]MARZO!O77+[11]ABRIL!O77+[11]MAYO!O77+[11]JUNIO!O77+[11]JULIO!O77+[11]AGOSTO!O77+[11]SEPTIEMBRE!O77+[11]OCTUBRE!O77+[11]NOVIEMBRE!O77+[11]DICIEMBRE!O77</f>
        <v>0</v>
      </c>
      <c r="Q80" s="332">
        <f>'[11]ENERO '!P77+[11]FEBRERO!P77+[11]MARZO!P77+[11]ABRIL!P77+[11]MAYO!P77+[11]JUNIO!P77+[11]JULIO!P77+[11]AGOSTO!P77+[11]SEPTIEMBRE!P77+[11]OCTUBRE!P77+[11]NOVIEMBRE!P77+[11]DICIEMBRE!P77</f>
        <v>0</v>
      </c>
      <c r="R80" s="333">
        <f t="shared" si="2"/>
        <v>0</v>
      </c>
      <c r="S80" s="332">
        <f>'[11]ENERO '!R77+[11]FEBRERO!R77+[11]MARZO!R77+[11]ABRIL!R77+[11]MAYO!R77+[11]JUNIO!R77+[11]JULIO!R77+[11]AGOSTO!R77+[11]SEPTIEMBRE!R77+[11]OCTUBRE!R77+[11]NOVIEMBRE!R77+[11]DICIEMBRE!R77</f>
        <v>0</v>
      </c>
      <c r="T80" s="332">
        <f>'[11]ENERO '!S77+[11]FEBRERO!S77+[11]MARZO!S77+[11]ABRIL!S77+[11]MAYO!S77+[11]JUNIO!S77+[11]JULIO!S77+[11]AGOSTO!S77+[11]SEPTIEMBRE!S77+[11]OCTUBRE!S77+[11]NOVIEMBRE!S77+[11]DICIEMBRE!S77</f>
        <v>0</v>
      </c>
      <c r="U80" s="333">
        <f t="shared" si="6"/>
        <v>0</v>
      </c>
    </row>
    <row r="81" spans="1:21" s="336" customFormat="1" ht="27" x14ac:dyDescent="0.25">
      <c r="A81" s="377">
        <v>65</v>
      </c>
      <c r="B81" s="372" t="s">
        <v>504</v>
      </c>
      <c r="C81" s="373" t="s">
        <v>565</v>
      </c>
      <c r="D81" s="374">
        <v>0</v>
      </c>
      <c r="E81" s="375">
        <f t="shared" si="3"/>
        <v>0</v>
      </c>
      <c r="F81" s="375">
        <v>0</v>
      </c>
      <c r="G81" s="374">
        <v>0</v>
      </c>
      <c r="H81" s="376">
        <f t="shared" si="4"/>
        <v>0</v>
      </c>
      <c r="I81" s="376"/>
      <c r="J81" s="374">
        <v>0</v>
      </c>
      <c r="K81" s="374">
        <v>0</v>
      </c>
      <c r="L81" s="374">
        <v>0</v>
      </c>
      <c r="M81" s="374">
        <v>0</v>
      </c>
      <c r="N81" s="374">
        <f t="shared" si="5"/>
        <v>0</v>
      </c>
      <c r="O81" s="376" t="str">
        <f t="shared" si="1"/>
        <v>N.A.</v>
      </c>
      <c r="P81" s="332">
        <f>'[11]ENERO '!O78+[11]FEBRERO!O78+[11]MARZO!O78+[11]ABRIL!O78+[11]MAYO!O78+[11]JUNIO!O78+[11]JULIO!O78+[11]AGOSTO!O78+[11]SEPTIEMBRE!O78+[11]OCTUBRE!O78+[11]NOVIEMBRE!O78+[11]DICIEMBRE!O78</f>
        <v>0</v>
      </c>
      <c r="Q81" s="332">
        <f>'[11]ENERO '!P78+[11]FEBRERO!P78+[11]MARZO!P78+[11]ABRIL!P78+[11]MAYO!P78+[11]JUNIO!P78+[11]JULIO!P78+[11]AGOSTO!P78+[11]SEPTIEMBRE!P78+[11]OCTUBRE!P78+[11]NOVIEMBRE!P78+[11]DICIEMBRE!P78</f>
        <v>0</v>
      </c>
      <c r="R81" s="333">
        <f t="shared" si="2"/>
        <v>0</v>
      </c>
      <c r="S81" s="332">
        <f>'[11]ENERO '!R78+[11]FEBRERO!R78+[11]MARZO!R78+[11]ABRIL!R78+[11]MAYO!R78+[11]JUNIO!R78+[11]JULIO!R78+[11]AGOSTO!R78+[11]SEPTIEMBRE!R78+[11]OCTUBRE!R78+[11]NOVIEMBRE!R78+[11]DICIEMBRE!R78</f>
        <v>0</v>
      </c>
      <c r="T81" s="332">
        <f>'[11]ENERO '!S78+[11]FEBRERO!S78+[11]MARZO!S78+[11]ABRIL!S78+[11]MAYO!S78+[11]JUNIO!S78+[11]JULIO!S78+[11]AGOSTO!S78+[11]SEPTIEMBRE!S78+[11]OCTUBRE!S78+[11]NOVIEMBRE!S78+[11]DICIEMBRE!S78</f>
        <v>0</v>
      </c>
      <c r="U81" s="333">
        <f t="shared" si="6"/>
        <v>0</v>
      </c>
    </row>
    <row r="82" spans="1:21" s="334" customFormat="1" ht="13.5" x14ac:dyDescent="0.25">
      <c r="A82" s="377">
        <v>66</v>
      </c>
      <c r="B82" s="372" t="s">
        <v>504</v>
      </c>
      <c r="C82" s="373" t="s">
        <v>566</v>
      </c>
      <c r="D82" s="374">
        <v>0</v>
      </c>
      <c r="E82" s="375">
        <f t="shared" si="3"/>
        <v>0</v>
      </c>
      <c r="F82" s="375">
        <v>0</v>
      </c>
      <c r="G82" s="374">
        <v>0</v>
      </c>
      <c r="H82" s="376">
        <f t="shared" si="4"/>
        <v>0</v>
      </c>
      <c r="I82" s="376"/>
      <c r="J82" s="374">
        <v>0</v>
      </c>
      <c r="K82" s="374">
        <v>0</v>
      </c>
      <c r="L82" s="374">
        <v>0</v>
      </c>
      <c r="M82" s="374">
        <v>0</v>
      </c>
      <c r="N82" s="374">
        <f t="shared" si="5"/>
        <v>0</v>
      </c>
      <c r="O82" s="376" t="str">
        <f t="shared" si="1"/>
        <v>N.A.</v>
      </c>
      <c r="P82" s="332">
        <f>'[11]ENERO '!O79+[11]FEBRERO!O79+[11]MARZO!O79+[11]ABRIL!O79+[11]MAYO!O79+[11]JUNIO!O79+[11]JULIO!O79+[11]AGOSTO!O79+[11]SEPTIEMBRE!O79+[11]OCTUBRE!O79+[11]NOVIEMBRE!O79+[11]DICIEMBRE!O79</f>
        <v>0</v>
      </c>
      <c r="Q82" s="332">
        <f>'[11]ENERO '!P79+[11]FEBRERO!P79+[11]MARZO!P79+[11]ABRIL!P79+[11]MAYO!P79+[11]JUNIO!P79+[11]JULIO!P79+[11]AGOSTO!P79+[11]SEPTIEMBRE!P79+[11]OCTUBRE!P79+[11]NOVIEMBRE!P79+[11]DICIEMBRE!P79</f>
        <v>0</v>
      </c>
      <c r="R82" s="333">
        <f t="shared" si="2"/>
        <v>0</v>
      </c>
      <c r="S82" s="332">
        <f>'[11]ENERO '!R79+[11]FEBRERO!R79+[11]MARZO!R79+[11]ABRIL!R79+[11]MAYO!R79+[11]JUNIO!R79+[11]JULIO!R79+[11]AGOSTO!R79+[11]SEPTIEMBRE!R79+[11]OCTUBRE!R79+[11]NOVIEMBRE!R79+[11]DICIEMBRE!R79</f>
        <v>0</v>
      </c>
      <c r="T82" s="332">
        <f>'[11]ENERO '!S79+[11]FEBRERO!S79+[11]MARZO!S79+[11]ABRIL!S79+[11]MAYO!S79+[11]JUNIO!S79+[11]JULIO!S79+[11]AGOSTO!S79+[11]SEPTIEMBRE!S79+[11]OCTUBRE!S79+[11]NOVIEMBRE!S79+[11]DICIEMBRE!S79</f>
        <v>0</v>
      </c>
      <c r="U82" s="333">
        <f t="shared" si="6"/>
        <v>0</v>
      </c>
    </row>
    <row r="83" spans="1:21" s="334" customFormat="1" ht="13.5" x14ac:dyDescent="0.25">
      <c r="A83" s="377">
        <v>67</v>
      </c>
      <c r="B83" s="372" t="s">
        <v>504</v>
      </c>
      <c r="C83" s="373" t="s">
        <v>567</v>
      </c>
      <c r="D83" s="374">
        <v>0</v>
      </c>
      <c r="E83" s="375">
        <f t="shared" si="3"/>
        <v>0</v>
      </c>
      <c r="F83" s="375">
        <v>0</v>
      </c>
      <c r="G83" s="374">
        <v>0</v>
      </c>
      <c r="H83" s="376">
        <f t="shared" si="4"/>
        <v>0</v>
      </c>
      <c r="I83" s="376"/>
      <c r="J83" s="374">
        <v>0</v>
      </c>
      <c r="K83" s="374">
        <v>0</v>
      </c>
      <c r="L83" s="374">
        <v>0</v>
      </c>
      <c r="M83" s="374">
        <v>0</v>
      </c>
      <c r="N83" s="374">
        <f t="shared" si="5"/>
        <v>0</v>
      </c>
      <c r="O83" s="376" t="str">
        <f t="shared" ref="O83:O146" si="7">IF(OR(H83=0,N83=0),"N.A.",IF((((N83-H83)/H83))*100&gt;=500,"500&lt;",IF((((N83-H83)/H83))*100&lt;=-500,"&lt;-500",(((N83-H83)/H83))*100)))</f>
        <v>N.A.</v>
      </c>
      <c r="P83" s="332">
        <f>'[11]ENERO '!O80+[11]FEBRERO!O80+[11]MARZO!O80+[11]ABRIL!O80+[11]MAYO!O80+[11]JUNIO!O80+[11]JULIO!O80+[11]AGOSTO!O80+[11]SEPTIEMBRE!O80+[11]OCTUBRE!O80+[11]NOVIEMBRE!O80+[11]DICIEMBRE!O80</f>
        <v>0</v>
      </c>
      <c r="Q83" s="332">
        <f>'[11]ENERO '!P80+[11]FEBRERO!P80+[11]MARZO!P80+[11]ABRIL!P80+[11]MAYO!P80+[11]JUNIO!P80+[11]JULIO!P80+[11]AGOSTO!P80+[11]SEPTIEMBRE!P80+[11]OCTUBRE!P80+[11]NOVIEMBRE!P80+[11]DICIEMBRE!P80</f>
        <v>0</v>
      </c>
      <c r="R83" s="333">
        <f t="shared" ref="R83:R146" si="8">P83+Q83</f>
        <v>0</v>
      </c>
      <c r="S83" s="332">
        <f>'[11]ENERO '!R80+[11]FEBRERO!R80+[11]MARZO!R80+[11]ABRIL!R80+[11]MAYO!R80+[11]JUNIO!R80+[11]JULIO!R80+[11]AGOSTO!R80+[11]SEPTIEMBRE!R80+[11]OCTUBRE!R80+[11]NOVIEMBRE!R80+[11]DICIEMBRE!R80</f>
        <v>0</v>
      </c>
      <c r="T83" s="332">
        <f>'[11]ENERO '!S80+[11]FEBRERO!S80+[11]MARZO!S80+[11]ABRIL!S80+[11]MAYO!S80+[11]JUNIO!S80+[11]JULIO!S80+[11]AGOSTO!S80+[11]SEPTIEMBRE!S80+[11]OCTUBRE!S80+[11]NOVIEMBRE!S80+[11]DICIEMBRE!S80</f>
        <v>0</v>
      </c>
      <c r="U83" s="333">
        <f t="shared" si="6"/>
        <v>0</v>
      </c>
    </row>
    <row r="84" spans="1:21" s="334" customFormat="1" ht="13.5" x14ac:dyDescent="0.25">
      <c r="A84" s="377">
        <v>68</v>
      </c>
      <c r="B84" s="372" t="s">
        <v>504</v>
      </c>
      <c r="C84" s="373" t="s">
        <v>568</v>
      </c>
      <c r="D84" s="374">
        <v>258.00313749999998</v>
      </c>
      <c r="E84" s="375">
        <f t="shared" ref="E84:E89" si="9">R84</f>
        <v>84.357065710000001</v>
      </c>
      <c r="F84" s="375">
        <v>0</v>
      </c>
      <c r="G84" s="374">
        <v>11.993485280000002</v>
      </c>
      <c r="H84" s="376">
        <f t="shared" ref="H84:H147" si="10">D84-E84-G84</f>
        <v>161.65258650999999</v>
      </c>
      <c r="I84" s="376"/>
      <c r="J84" s="374">
        <v>216.22002403775707</v>
      </c>
      <c r="K84" s="374">
        <v>83.590671884380072</v>
      </c>
      <c r="L84" s="374">
        <v>0</v>
      </c>
      <c r="M84" s="374">
        <v>12.555800439999999</v>
      </c>
      <c r="N84" s="374">
        <f t="shared" ref="N84:N147" si="11">J84-K84-M84</f>
        <v>120.073551713377</v>
      </c>
      <c r="O84" s="376">
        <f t="shared" si="7"/>
        <v>-25.721230754356579</v>
      </c>
      <c r="P84" s="332">
        <f>'[11]ENERO '!O81+[11]FEBRERO!O81+[11]MARZO!O81+[11]ABRIL!O81+[11]MAYO!O81+[11]JUNIO!O81+[11]JULIO!O81+[11]AGOSTO!O81+[11]SEPTIEMBRE!O81+[11]OCTUBRE!O81+[11]NOVIEMBRE!O81+[11]DICIEMBRE!O81</f>
        <v>54.429130709999995</v>
      </c>
      <c r="Q84" s="332">
        <f>'[11]ENERO '!P81+[11]FEBRERO!P81+[11]MARZO!P81+[11]ABRIL!P81+[11]MAYO!P81+[11]JUNIO!P81+[11]JULIO!P81+[11]AGOSTO!P81+[11]SEPTIEMBRE!P81+[11]OCTUBRE!P81+[11]NOVIEMBRE!P81+[11]DICIEMBRE!P81</f>
        <v>29.927934999999998</v>
      </c>
      <c r="R84" s="333">
        <f t="shared" si="8"/>
        <v>84.357065710000001</v>
      </c>
      <c r="S84" s="332">
        <f>'[11]ENERO '!R81+[11]FEBRERO!R81+[11]MARZO!R81+[11]ABRIL!R81+[11]MAYO!R81+[11]JUNIO!R81+[11]JULIO!R81+[11]AGOSTO!R81+[11]SEPTIEMBRE!R81+[11]OCTUBRE!R81+[11]NOVIEMBRE!R81+[11]DICIEMBRE!R81</f>
        <v>54.429130709999995</v>
      </c>
      <c r="T84" s="332">
        <f>'[11]ENERO '!S81+[11]FEBRERO!S81+[11]MARZO!S81+[11]ABRIL!S81+[11]MAYO!S81+[11]JUNIO!S81+[11]JULIO!S81+[11]AGOSTO!S81+[11]SEPTIEMBRE!S81+[11]OCTUBRE!S81+[11]NOVIEMBRE!S81+[11]DICIEMBRE!S81</f>
        <v>29.16154117438008</v>
      </c>
      <c r="U84" s="333">
        <f t="shared" ref="U84:U147" si="12">S84+T84</f>
        <v>83.590671884380072</v>
      </c>
    </row>
    <row r="85" spans="1:21" s="334" customFormat="1" ht="13.5" x14ac:dyDescent="0.25">
      <c r="A85" s="377">
        <v>69</v>
      </c>
      <c r="B85" s="372" t="s">
        <v>504</v>
      </c>
      <c r="C85" s="373" t="s">
        <v>569</v>
      </c>
      <c r="D85" s="374">
        <v>0</v>
      </c>
      <c r="E85" s="375">
        <f t="shared" si="9"/>
        <v>0</v>
      </c>
      <c r="F85" s="375">
        <v>0</v>
      </c>
      <c r="G85" s="374">
        <v>0</v>
      </c>
      <c r="H85" s="376">
        <f t="shared" si="10"/>
        <v>0</v>
      </c>
      <c r="I85" s="376"/>
      <c r="J85" s="374">
        <v>0</v>
      </c>
      <c r="K85" s="374">
        <v>0</v>
      </c>
      <c r="L85" s="374">
        <v>0</v>
      </c>
      <c r="M85" s="374">
        <v>0</v>
      </c>
      <c r="N85" s="374">
        <f t="shared" si="11"/>
        <v>0</v>
      </c>
      <c r="O85" s="376" t="str">
        <f t="shared" si="7"/>
        <v>N.A.</v>
      </c>
      <c r="P85" s="332">
        <f>'[11]ENERO '!O82+[11]FEBRERO!O82+[11]MARZO!O82+[11]ABRIL!O82+[11]MAYO!O82+[11]JUNIO!O82+[11]JULIO!O82+[11]AGOSTO!O82+[11]SEPTIEMBRE!O82+[11]OCTUBRE!O82+[11]NOVIEMBRE!O82+[11]DICIEMBRE!O82</f>
        <v>0</v>
      </c>
      <c r="Q85" s="332">
        <f>'[11]ENERO '!P82+[11]FEBRERO!P82+[11]MARZO!P82+[11]ABRIL!P82+[11]MAYO!P82+[11]JUNIO!P82+[11]JULIO!P82+[11]AGOSTO!P82+[11]SEPTIEMBRE!P82+[11]OCTUBRE!P82+[11]NOVIEMBRE!P82+[11]DICIEMBRE!P82</f>
        <v>0</v>
      </c>
      <c r="R85" s="333">
        <f t="shared" si="8"/>
        <v>0</v>
      </c>
      <c r="S85" s="332">
        <f>'[11]ENERO '!R82+[11]FEBRERO!R82+[11]MARZO!R82+[11]ABRIL!R82+[11]MAYO!R82+[11]JUNIO!R82+[11]JULIO!R82+[11]AGOSTO!R82+[11]SEPTIEMBRE!R82+[11]OCTUBRE!R82+[11]NOVIEMBRE!R82+[11]DICIEMBRE!R82</f>
        <v>0</v>
      </c>
      <c r="T85" s="332">
        <f>'[11]ENERO '!S82+[11]FEBRERO!S82+[11]MARZO!S82+[11]ABRIL!S82+[11]MAYO!S82+[11]JUNIO!S82+[11]JULIO!S82+[11]AGOSTO!S82+[11]SEPTIEMBRE!S82+[11]OCTUBRE!S82+[11]NOVIEMBRE!S82+[11]DICIEMBRE!S82</f>
        <v>0</v>
      </c>
      <c r="U85" s="333">
        <f t="shared" si="12"/>
        <v>0</v>
      </c>
    </row>
    <row r="86" spans="1:21" s="334" customFormat="1" ht="13.5" x14ac:dyDescent="0.25">
      <c r="A86" s="377">
        <v>70</v>
      </c>
      <c r="B86" s="372" t="s">
        <v>504</v>
      </c>
      <c r="C86" s="373" t="s">
        <v>570</v>
      </c>
      <c r="D86" s="374">
        <v>0</v>
      </c>
      <c r="E86" s="375">
        <f t="shared" si="9"/>
        <v>0</v>
      </c>
      <c r="F86" s="375">
        <v>0</v>
      </c>
      <c r="G86" s="374">
        <v>0</v>
      </c>
      <c r="H86" s="376">
        <f t="shared" si="10"/>
        <v>0</v>
      </c>
      <c r="I86" s="376"/>
      <c r="J86" s="374">
        <v>0</v>
      </c>
      <c r="K86" s="374">
        <v>0</v>
      </c>
      <c r="L86" s="374">
        <v>0</v>
      </c>
      <c r="M86" s="374">
        <v>0</v>
      </c>
      <c r="N86" s="374">
        <f t="shared" si="11"/>
        <v>0</v>
      </c>
      <c r="O86" s="376" t="str">
        <f t="shared" si="7"/>
        <v>N.A.</v>
      </c>
      <c r="P86" s="332">
        <f>'[11]ENERO '!O83+[11]FEBRERO!O83+[11]MARZO!O83+[11]ABRIL!O83+[11]MAYO!O83+[11]JUNIO!O83+[11]JULIO!O83+[11]AGOSTO!O83+[11]SEPTIEMBRE!O83+[11]OCTUBRE!O83+[11]NOVIEMBRE!O83+[11]DICIEMBRE!O83</f>
        <v>0</v>
      </c>
      <c r="Q86" s="332">
        <f>'[11]ENERO '!P83+[11]FEBRERO!P83+[11]MARZO!P83+[11]ABRIL!P83+[11]MAYO!P83+[11]JUNIO!P83+[11]JULIO!P83+[11]AGOSTO!P83+[11]SEPTIEMBRE!P83+[11]OCTUBRE!P83+[11]NOVIEMBRE!P83+[11]DICIEMBRE!P83</f>
        <v>0</v>
      </c>
      <c r="R86" s="333">
        <f t="shared" si="8"/>
        <v>0</v>
      </c>
      <c r="S86" s="332">
        <f>'[11]ENERO '!R83+[11]FEBRERO!R83+[11]MARZO!R83+[11]ABRIL!R83+[11]MAYO!R83+[11]JUNIO!R83+[11]JULIO!R83+[11]AGOSTO!R83+[11]SEPTIEMBRE!R83+[11]OCTUBRE!R83+[11]NOVIEMBRE!R83+[11]DICIEMBRE!R83</f>
        <v>0</v>
      </c>
      <c r="T86" s="332">
        <f>'[11]ENERO '!S83+[11]FEBRERO!S83+[11]MARZO!S83+[11]ABRIL!S83+[11]MAYO!S83+[11]JUNIO!S83+[11]JULIO!S83+[11]AGOSTO!S83+[11]SEPTIEMBRE!S83+[11]OCTUBRE!S83+[11]NOVIEMBRE!S83+[11]DICIEMBRE!S83</f>
        <v>0</v>
      </c>
      <c r="U86" s="333">
        <f t="shared" si="12"/>
        <v>0</v>
      </c>
    </row>
    <row r="87" spans="1:21" s="334" customFormat="1" ht="13.5" x14ac:dyDescent="0.25">
      <c r="A87" s="377">
        <v>71</v>
      </c>
      <c r="B87" s="372" t="s">
        <v>571</v>
      </c>
      <c r="C87" s="373" t="s">
        <v>572</v>
      </c>
      <c r="D87" s="374">
        <v>0</v>
      </c>
      <c r="E87" s="375">
        <f t="shared" si="9"/>
        <v>0</v>
      </c>
      <c r="F87" s="375">
        <v>0</v>
      </c>
      <c r="G87" s="374">
        <v>0</v>
      </c>
      <c r="H87" s="376">
        <f t="shared" si="10"/>
        <v>0</v>
      </c>
      <c r="I87" s="376"/>
      <c r="J87" s="374">
        <v>0</v>
      </c>
      <c r="K87" s="374">
        <v>0</v>
      </c>
      <c r="L87" s="374">
        <v>0</v>
      </c>
      <c r="M87" s="374">
        <v>0</v>
      </c>
      <c r="N87" s="374">
        <f t="shared" si="11"/>
        <v>0</v>
      </c>
      <c r="O87" s="376" t="str">
        <f t="shared" si="7"/>
        <v>N.A.</v>
      </c>
      <c r="P87" s="332">
        <f>'[11]ENERO '!O84+[11]FEBRERO!O84+[11]MARZO!O84+[11]ABRIL!O84+[11]MAYO!O84+[11]JUNIO!O84+[11]JULIO!O84+[11]AGOSTO!O84+[11]SEPTIEMBRE!O84+[11]OCTUBRE!O84+[11]NOVIEMBRE!O84+[11]DICIEMBRE!O84</f>
        <v>0</v>
      </c>
      <c r="Q87" s="332">
        <f>'[11]ENERO '!P84+[11]FEBRERO!P84+[11]MARZO!P84+[11]ABRIL!P84+[11]MAYO!P84+[11]JUNIO!P84+[11]JULIO!P84+[11]AGOSTO!P84+[11]SEPTIEMBRE!P84+[11]OCTUBRE!P84+[11]NOVIEMBRE!P84+[11]DICIEMBRE!P84</f>
        <v>0</v>
      </c>
      <c r="R87" s="333">
        <f t="shared" si="8"/>
        <v>0</v>
      </c>
      <c r="S87" s="332">
        <f>'[11]ENERO '!R84+[11]FEBRERO!R84+[11]MARZO!R84+[11]ABRIL!R84+[11]MAYO!R84+[11]JUNIO!R84+[11]JULIO!R84+[11]AGOSTO!R84+[11]SEPTIEMBRE!R84+[11]OCTUBRE!R84+[11]NOVIEMBRE!R84+[11]DICIEMBRE!R84</f>
        <v>0</v>
      </c>
      <c r="T87" s="332">
        <f>'[11]ENERO '!S84+[11]FEBRERO!S84+[11]MARZO!S84+[11]ABRIL!S84+[11]MAYO!S84+[11]JUNIO!S84+[11]JULIO!S84+[11]AGOSTO!S84+[11]SEPTIEMBRE!S84+[11]OCTUBRE!S84+[11]NOVIEMBRE!S84+[11]DICIEMBRE!S84</f>
        <v>0</v>
      </c>
      <c r="U87" s="333">
        <f t="shared" si="12"/>
        <v>0</v>
      </c>
    </row>
    <row r="88" spans="1:21" s="334" customFormat="1" ht="13.5" x14ac:dyDescent="0.25">
      <c r="A88" s="377">
        <v>72</v>
      </c>
      <c r="B88" s="372" t="s">
        <v>573</v>
      </c>
      <c r="C88" s="373" t="s">
        <v>574</v>
      </c>
      <c r="D88" s="374">
        <v>0</v>
      </c>
      <c r="E88" s="375">
        <f t="shared" si="9"/>
        <v>0</v>
      </c>
      <c r="F88" s="375">
        <v>0</v>
      </c>
      <c r="G88" s="374">
        <v>0</v>
      </c>
      <c r="H88" s="376">
        <f t="shared" si="10"/>
        <v>0</v>
      </c>
      <c r="I88" s="376"/>
      <c r="J88" s="374">
        <v>0</v>
      </c>
      <c r="K88" s="374">
        <v>0</v>
      </c>
      <c r="L88" s="374">
        <v>0</v>
      </c>
      <c r="M88" s="374">
        <v>0</v>
      </c>
      <c r="N88" s="374">
        <f t="shared" si="11"/>
        <v>0</v>
      </c>
      <c r="O88" s="376" t="str">
        <f t="shared" si="7"/>
        <v>N.A.</v>
      </c>
      <c r="P88" s="332">
        <f>'[11]ENERO '!O85+[11]FEBRERO!O85+[11]MARZO!O85+[11]ABRIL!O85+[11]MAYO!O85+[11]JUNIO!O85+[11]JULIO!O85+[11]AGOSTO!O85+[11]SEPTIEMBRE!O85+[11]OCTUBRE!O85+[11]NOVIEMBRE!O85+[11]DICIEMBRE!O85</f>
        <v>0</v>
      </c>
      <c r="Q88" s="332">
        <f>'[11]ENERO '!P85+[11]FEBRERO!P85+[11]MARZO!P85+[11]ABRIL!P85+[11]MAYO!P85+[11]JUNIO!P85+[11]JULIO!P85+[11]AGOSTO!P85+[11]SEPTIEMBRE!P85+[11]OCTUBRE!P85+[11]NOVIEMBRE!P85+[11]DICIEMBRE!P85</f>
        <v>0</v>
      </c>
      <c r="R88" s="333">
        <f t="shared" si="8"/>
        <v>0</v>
      </c>
      <c r="S88" s="332">
        <f>'[11]ENERO '!R85+[11]FEBRERO!R85+[11]MARZO!R85+[11]ABRIL!R85+[11]MAYO!R85+[11]JUNIO!R85+[11]JULIO!R85+[11]AGOSTO!R85+[11]SEPTIEMBRE!R85+[11]OCTUBRE!R85+[11]NOVIEMBRE!R85+[11]DICIEMBRE!R85</f>
        <v>0</v>
      </c>
      <c r="T88" s="332">
        <f>'[11]ENERO '!S85+[11]FEBRERO!S85+[11]MARZO!S85+[11]ABRIL!S85+[11]MAYO!S85+[11]JUNIO!S85+[11]JULIO!S85+[11]AGOSTO!S85+[11]SEPTIEMBRE!S85+[11]OCTUBRE!S85+[11]NOVIEMBRE!S85+[11]DICIEMBRE!S85</f>
        <v>0</v>
      </c>
      <c r="U88" s="333">
        <f t="shared" si="12"/>
        <v>0</v>
      </c>
    </row>
    <row r="89" spans="1:21" s="334" customFormat="1" ht="13.5" x14ac:dyDescent="0.25">
      <c r="A89" s="377">
        <v>73</v>
      </c>
      <c r="B89" s="372" t="s">
        <v>573</v>
      </c>
      <c r="C89" s="138" t="s">
        <v>575</v>
      </c>
      <c r="D89" s="374">
        <v>530.213257</v>
      </c>
      <c r="E89" s="375">
        <f t="shared" si="9"/>
        <v>39.017030900000002</v>
      </c>
      <c r="F89" s="375">
        <v>0</v>
      </c>
      <c r="G89" s="374">
        <v>1.8147253699999999</v>
      </c>
      <c r="H89" s="376">
        <f t="shared" si="10"/>
        <v>489.38150072999997</v>
      </c>
      <c r="I89" s="376"/>
      <c r="J89" s="374">
        <v>791.55832117600005</v>
      </c>
      <c r="K89" s="374">
        <v>38.598731879999995</v>
      </c>
      <c r="L89" s="374">
        <v>0</v>
      </c>
      <c r="M89" s="374">
        <v>1.79526981</v>
      </c>
      <c r="N89" s="374">
        <f t="shared" si="11"/>
        <v>751.16431948600007</v>
      </c>
      <c r="O89" s="376">
        <f t="shared" si="7"/>
        <v>53.49258571595049</v>
      </c>
      <c r="P89" s="332">
        <f>'[11]ENERO '!O86+[11]FEBRERO!O86+[11]MARZO!O86+[11]ABRIL!O86+[11]MAYO!O86+[11]JUNIO!O86+[11]JULIO!O86+[11]AGOSTO!O86+[11]SEPTIEMBRE!O86+[11]OCTUBRE!O86+[11]NOVIEMBRE!O86+[11]DICIEMBRE!O86</f>
        <v>39.017030900000002</v>
      </c>
      <c r="Q89" s="332">
        <f>'[11]ENERO '!P86+[11]FEBRERO!P86+[11]MARZO!P86+[11]ABRIL!P86+[11]MAYO!P86+[11]JUNIO!P86+[11]JULIO!P86+[11]AGOSTO!P86+[11]SEPTIEMBRE!P86+[11]OCTUBRE!P86+[11]NOVIEMBRE!P86+[11]DICIEMBRE!P86</f>
        <v>0</v>
      </c>
      <c r="R89" s="333">
        <f t="shared" si="8"/>
        <v>39.017030900000002</v>
      </c>
      <c r="S89" s="332">
        <f>'[11]ENERO '!R86+[11]FEBRERO!R86+[11]MARZO!R86+[11]ABRIL!R86+[11]MAYO!R86+[11]JUNIO!R86+[11]JULIO!R86+[11]AGOSTO!R86+[11]SEPTIEMBRE!R86+[11]OCTUBRE!R86+[11]NOVIEMBRE!R86+[11]DICIEMBRE!R86</f>
        <v>38.598731879999995</v>
      </c>
      <c r="T89" s="332">
        <f>'[11]ENERO '!S86+[11]FEBRERO!S86+[11]MARZO!S86+[11]ABRIL!S86+[11]MAYO!S86+[11]JUNIO!S86+[11]JULIO!S86+[11]AGOSTO!S86+[11]SEPTIEMBRE!S86+[11]OCTUBRE!S86+[11]NOVIEMBRE!S86+[11]DICIEMBRE!S86</f>
        <v>0</v>
      </c>
      <c r="U89" s="333">
        <f t="shared" si="12"/>
        <v>38.598731879999995</v>
      </c>
    </row>
    <row r="90" spans="1:21" s="334" customFormat="1" ht="13.5" x14ac:dyDescent="0.25">
      <c r="A90" s="377">
        <v>74</v>
      </c>
      <c r="B90" s="372" t="s">
        <v>573</v>
      </c>
      <c r="C90" s="373" t="s">
        <v>576</v>
      </c>
      <c r="D90" s="374">
        <v>0</v>
      </c>
      <c r="E90" s="375">
        <v>0</v>
      </c>
      <c r="F90" s="375">
        <v>0</v>
      </c>
      <c r="G90" s="374">
        <v>0</v>
      </c>
      <c r="H90" s="376">
        <f t="shared" si="10"/>
        <v>0</v>
      </c>
      <c r="I90" s="376"/>
      <c r="J90" s="374">
        <v>0</v>
      </c>
      <c r="K90" s="374">
        <v>0</v>
      </c>
      <c r="L90" s="374">
        <v>0</v>
      </c>
      <c r="M90" s="374">
        <v>0</v>
      </c>
      <c r="N90" s="374">
        <f t="shared" si="11"/>
        <v>0</v>
      </c>
      <c r="O90" s="376" t="str">
        <f t="shared" si="7"/>
        <v>N.A.</v>
      </c>
      <c r="P90" s="332">
        <f>'[11]ENERO '!O87+[11]FEBRERO!O87+[11]MARZO!O87+[11]ABRIL!O87+[11]MAYO!O87+[11]JUNIO!O87+[11]JULIO!O87+[11]AGOSTO!O87+[11]SEPTIEMBRE!O87+[11]OCTUBRE!O87+[11]NOVIEMBRE!O87+[11]DICIEMBRE!O87</f>
        <v>0</v>
      </c>
      <c r="Q90" s="332">
        <f>'[11]ENERO '!P87+[11]FEBRERO!P87+[11]MARZO!P87+[11]ABRIL!P87+[11]MAYO!P87+[11]JUNIO!P87+[11]JULIO!P87+[11]AGOSTO!P87+[11]SEPTIEMBRE!P87+[11]OCTUBRE!P87+[11]NOVIEMBRE!P87+[11]DICIEMBRE!P87</f>
        <v>0</v>
      </c>
      <c r="R90" s="333">
        <f t="shared" si="8"/>
        <v>0</v>
      </c>
      <c r="S90" s="332">
        <f>'[11]ENERO '!R87+[11]FEBRERO!R87+[11]MARZO!R87+[11]ABRIL!R87+[11]MAYO!R87+[11]JUNIO!R87+[11]JULIO!R87+[11]AGOSTO!R87+[11]SEPTIEMBRE!R87+[11]OCTUBRE!R87+[11]NOVIEMBRE!R87+[11]DICIEMBRE!R87</f>
        <v>0</v>
      </c>
      <c r="T90" s="332">
        <f>'[11]ENERO '!S87+[11]FEBRERO!S87+[11]MARZO!S87+[11]ABRIL!S87+[11]MAYO!S87+[11]JUNIO!S87+[11]JULIO!S87+[11]AGOSTO!S87+[11]SEPTIEMBRE!S87+[11]OCTUBRE!S87+[11]NOVIEMBRE!S87+[11]DICIEMBRE!S87</f>
        <v>0</v>
      </c>
      <c r="U90" s="333">
        <f t="shared" si="12"/>
        <v>0</v>
      </c>
    </row>
    <row r="91" spans="1:21" s="334" customFormat="1" ht="13.5" x14ac:dyDescent="0.25">
      <c r="A91" s="377">
        <v>75</v>
      </c>
      <c r="B91" s="372" t="s">
        <v>573</v>
      </c>
      <c r="C91" s="373" t="s">
        <v>577</v>
      </c>
      <c r="D91" s="374">
        <v>0</v>
      </c>
      <c r="E91" s="375">
        <v>0</v>
      </c>
      <c r="F91" s="375">
        <v>0</v>
      </c>
      <c r="G91" s="374">
        <v>0</v>
      </c>
      <c r="H91" s="376">
        <f t="shared" si="10"/>
        <v>0</v>
      </c>
      <c r="I91" s="376"/>
      <c r="J91" s="374">
        <v>0</v>
      </c>
      <c r="K91" s="374">
        <v>0</v>
      </c>
      <c r="L91" s="374">
        <v>0</v>
      </c>
      <c r="M91" s="374">
        <v>0</v>
      </c>
      <c r="N91" s="374">
        <f t="shared" si="11"/>
        <v>0</v>
      </c>
      <c r="O91" s="376" t="str">
        <f t="shared" si="7"/>
        <v>N.A.</v>
      </c>
      <c r="P91" s="332">
        <f>'[11]ENERO '!O88+[11]FEBRERO!O88+[11]MARZO!O88+[11]ABRIL!O88+[11]MAYO!O88+[11]JUNIO!O88+[11]JULIO!O88+[11]AGOSTO!O88+[11]SEPTIEMBRE!O88+[11]OCTUBRE!O88+[11]NOVIEMBRE!O88+[11]DICIEMBRE!O88</f>
        <v>0</v>
      </c>
      <c r="Q91" s="332">
        <f>'[11]ENERO '!P88+[11]FEBRERO!P88+[11]MARZO!P88+[11]ABRIL!P88+[11]MAYO!P88+[11]JUNIO!P88+[11]JULIO!P88+[11]AGOSTO!P88+[11]SEPTIEMBRE!P88+[11]OCTUBRE!P88+[11]NOVIEMBRE!P88+[11]DICIEMBRE!P88</f>
        <v>0</v>
      </c>
      <c r="R91" s="333">
        <f t="shared" si="8"/>
        <v>0</v>
      </c>
      <c r="S91" s="332">
        <f>'[11]ENERO '!R88+[11]FEBRERO!R88+[11]MARZO!R88+[11]ABRIL!R88+[11]MAYO!R88+[11]JUNIO!R88+[11]JULIO!R88+[11]AGOSTO!R88+[11]SEPTIEMBRE!R88+[11]OCTUBRE!R88+[11]NOVIEMBRE!R88+[11]DICIEMBRE!R88</f>
        <v>0</v>
      </c>
      <c r="T91" s="332">
        <f>'[11]ENERO '!S88+[11]FEBRERO!S88+[11]MARZO!S88+[11]ABRIL!S88+[11]MAYO!S88+[11]JUNIO!S88+[11]JULIO!S88+[11]AGOSTO!S88+[11]SEPTIEMBRE!S88+[11]OCTUBRE!S88+[11]NOVIEMBRE!S88+[11]DICIEMBRE!S88</f>
        <v>0</v>
      </c>
      <c r="U91" s="333">
        <f t="shared" si="12"/>
        <v>0</v>
      </c>
    </row>
    <row r="92" spans="1:21" s="336" customFormat="1" ht="13.5" x14ac:dyDescent="0.25">
      <c r="A92" s="377">
        <v>76</v>
      </c>
      <c r="B92" s="372" t="s">
        <v>573</v>
      </c>
      <c r="C92" s="373" t="s">
        <v>578</v>
      </c>
      <c r="D92" s="374">
        <v>0</v>
      </c>
      <c r="E92" s="375">
        <v>0</v>
      </c>
      <c r="F92" s="375">
        <v>0</v>
      </c>
      <c r="G92" s="374">
        <v>0</v>
      </c>
      <c r="H92" s="376">
        <f t="shared" si="10"/>
        <v>0</v>
      </c>
      <c r="I92" s="376"/>
      <c r="J92" s="374">
        <v>0</v>
      </c>
      <c r="K92" s="374">
        <v>0</v>
      </c>
      <c r="L92" s="374">
        <v>0</v>
      </c>
      <c r="M92" s="374">
        <v>0</v>
      </c>
      <c r="N92" s="374">
        <f t="shared" si="11"/>
        <v>0</v>
      </c>
      <c r="O92" s="376" t="str">
        <f t="shared" si="7"/>
        <v>N.A.</v>
      </c>
      <c r="P92" s="332">
        <f>'[11]ENERO '!O89+[11]FEBRERO!O89+[11]MARZO!O89+[11]ABRIL!O89+[11]MAYO!O89+[11]JUNIO!O89+[11]JULIO!O89+[11]AGOSTO!O89+[11]SEPTIEMBRE!O89+[11]OCTUBRE!O89+[11]NOVIEMBRE!O89+[11]DICIEMBRE!O89</f>
        <v>0</v>
      </c>
      <c r="Q92" s="332">
        <f>'[11]ENERO '!P89+[11]FEBRERO!P89+[11]MARZO!P89+[11]ABRIL!P89+[11]MAYO!P89+[11]JUNIO!P89+[11]JULIO!P89+[11]AGOSTO!P89+[11]SEPTIEMBRE!P89+[11]OCTUBRE!P89+[11]NOVIEMBRE!P89+[11]DICIEMBRE!P89</f>
        <v>0</v>
      </c>
      <c r="R92" s="333">
        <f t="shared" si="8"/>
        <v>0</v>
      </c>
      <c r="S92" s="332">
        <f>'[11]ENERO '!R89+[11]FEBRERO!R89+[11]MARZO!R89+[11]ABRIL!R89+[11]MAYO!R89+[11]JUNIO!R89+[11]JULIO!R89+[11]AGOSTO!R89+[11]SEPTIEMBRE!R89+[11]OCTUBRE!R89+[11]NOVIEMBRE!R89+[11]DICIEMBRE!R89</f>
        <v>0</v>
      </c>
      <c r="T92" s="332">
        <f>'[11]ENERO '!S89+[11]FEBRERO!S89+[11]MARZO!S89+[11]ABRIL!S89+[11]MAYO!S89+[11]JUNIO!S89+[11]JULIO!S89+[11]AGOSTO!S89+[11]SEPTIEMBRE!S89+[11]OCTUBRE!S89+[11]NOVIEMBRE!S89+[11]DICIEMBRE!S89</f>
        <v>0</v>
      </c>
      <c r="U92" s="333">
        <f t="shared" si="12"/>
        <v>0</v>
      </c>
    </row>
    <row r="93" spans="1:21" s="334" customFormat="1" ht="13.5" x14ac:dyDescent="0.25">
      <c r="A93" s="377">
        <v>77</v>
      </c>
      <c r="B93" s="372" t="s">
        <v>573</v>
      </c>
      <c r="C93" s="373" t="s">
        <v>579</v>
      </c>
      <c r="D93" s="374">
        <v>0</v>
      </c>
      <c r="E93" s="375">
        <v>0</v>
      </c>
      <c r="F93" s="375">
        <v>0</v>
      </c>
      <c r="G93" s="374">
        <v>0</v>
      </c>
      <c r="H93" s="376">
        <f t="shared" si="10"/>
        <v>0</v>
      </c>
      <c r="I93" s="376"/>
      <c r="J93" s="374">
        <v>0</v>
      </c>
      <c r="K93" s="374">
        <v>0</v>
      </c>
      <c r="L93" s="374">
        <v>0</v>
      </c>
      <c r="M93" s="374">
        <v>0</v>
      </c>
      <c r="N93" s="374">
        <f t="shared" si="11"/>
        <v>0</v>
      </c>
      <c r="O93" s="376" t="str">
        <f t="shared" si="7"/>
        <v>N.A.</v>
      </c>
      <c r="P93" s="332">
        <f>'[11]ENERO '!O90+[11]FEBRERO!O90+[11]MARZO!O90+[11]ABRIL!O90+[11]MAYO!O90+[11]JUNIO!O90+[11]JULIO!O90+[11]AGOSTO!O90+[11]SEPTIEMBRE!O90+[11]OCTUBRE!O90+[11]NOVIEMBRE!O90+[11]DICIEMBRE!O90</f>
        <v>0</v>
      </c>
      <c r="Q93" s="332">
        <f>'[11]ENERO '!P90+[11]FEBRERO!P90+[11]MARZO!P90+[11]ABRIL!P90+[11]MAYO!P90+[11]JUNIO!P90+[11]JULIO!P90+[11]AGOSTO!P90+[11]SEPTIEMBRE!P90+[11]OCTUBRE!P90+[11]NOVIEMBRE!P90+[11]DICIEMBRE!P90</f>
        <v>0</v>
      </c>
      <c r="R93" s="333">
        <f t="shared" si="8"/>
        <v>0</v>
      </c>
      <c r="S93" s="332">
        <f>'[11]ENERO '!R90+[11]FEBRERO!R90+[11]MARZO!R90+[11]ABRIL!R90+[11]MAYO!R90+[11]JUNIO!R90+[11]JULIO!R90+[11]AGOSTO!R90+[11]SEPTIEMBRE!R90+[11]OCTUBRE!R90+[11]NOVIEMBRE!R90+[11]DICIEMBRE!R90</f>
        <v>0</v>
      </c>
      <c r="T93" s="332">
        <f>'[11]ENERO '!S90+[11]FEBRERO!S90+[11]MARZO!S90+[11]ABRIL!S90+[11]MAYO!S90+[11]JUNIO!S90+[11]JULIO!S90+[11]AGOSTO!S90+[11]SEPTIEMBRE!S90+[11]OCTUBRE!S90+[11]NOVIEMBRE!S90+[11]DICIEMBRE!S90</f>
        <v>0</v>
      </c>
      <c r="U93" s="333">
        <f t="shared" si="12"/>
        <v>0</v>
      </c>
    </row>
    <row r="94" spans="1:21" s="334" customFormat="1" ht="13.5" x14ac:dyDescent="0.25">
      <c r="A94" s="378">
        <v>78</v>
      </c>
      <c r="B94" s="379" t="s">
        <v>573</v>
      </c>
      <c r="C94" s="380" t="s">
        <v>580</v>
      </c>
      <c r="D94" s="374">
        <v>0</v>
      </c>
      <c r="E94" s="375">
        <v>0</v>
      </c>
      <c r="F94" s="375">
        <v>0</v>
      </c>
      <c r="G94" s="374">
        <v>0</v>
      </c>
      <c r="H94" s="376">
        <f t="shared" si="10"/>
        <v>0</v>
      </c>
      <c r="I94" s="376"/>
      <c r="J94" s="374">
        <v>0</v>
      </c>
      <c r="K94" s="374">
        <v>0</v>
      </c>
      <c r="L94" s="374">
        <v>0</v>
      </c>
      <c r="M94" s="374">
        <v>0</v>
      </c>
      <c r="N94" s="374">
        <f t="shared" si="11"/>
        <v>0</v>
      </c>
      <c r="O94" s="376" t="str">
        <f t="shared" si="7"/>
        <v>N.A.</v>
      </c>
      <c r="P94" s="332">
        <f>'[11]ENERO '!O91+[11]FEBRERO!O91+[11]MARZO!O91+[11]ABRIL!O91+[11]MAYO!O91+[11]JUNIO!O91+[11]JULIO!O91+[11]AGOSTO!O91+[11]SEPTIEMBRE!O91+[11]OCTUBRE!O91+[11]NOVIEMBRE!O91+[11]DICIEMBRE!O91</f>
        <v>0</v>
      </c>
      <c r="Q94" s="332">
        <f>'[11]ENERO '!P91+[11]FEBRERO!P91+[11]MARZO!P91+[11]ABRIL!P91+[11]MAYO!P91+[11]JUNIO!P91+[11]JULIO!P91+[11]AGOSTO!P91+[11]SEPTIEMBRE!P91+[11]OCTUBRE!P91+[11]NOVIEMBRE!P91+[11]DICIEMBRE!P91</f>
        <v>0</v>
      </c>
      <c r="R94" s="333">
        <f t="shared" si="8"/>
        <v>0</v>
      </c>
      <c r="S94" s="332">
        <f>'[11]ENERO '!R91+[11]FEBRERO!R91+[11]MARZO!R91+[11]ABRIL!R91+[11]MAYO!R91+[11]JUNIO!R91+[11]JULIO!R91+[11]AGOSTO!R91+[11]SEPTIEMBRE!R91+[11]OCTUBRE!R91+[11]NOVIEMBRE!R91+[11]DICIEMBRE!R91</f>
        <v>0</v>
      </c>
      <c r="T94" s="332">
        <f>'[11]ENERO '!S91+[11]FEBRERO!S91+[11]MARZO!S91+[11]ABRIL!S91+[11]MAYO!S91+[11]JUNIO!S91+[11]JULIO!S91+[11]AGOSTO!S91+[11]SEPTIEMBRE!S91+[11]OCTUBRE!S91+[11]NOVIEMBRE!S91+[11]DICIEMBRE!S91</f>
        <v>0</v>
      </c>
      <c r="U94" s="333">
        <f t="shared" si="12"/>
        <v>0</v>
      </c>
    </row>
    <row r="95" spans="1:21" s="334" customFormat="1" ht="13.5" x14ac:dyDescent="0.25">
      <c r="A95" s="378">
        <v>79</v>
      </c>
      <c r="B95" s="379" t="s">
        <v>581</v>
      </c>
      <c r="C95" s="380" t="s">
        <v>582</v>
      </c>
      <c r="D95" s="374">
        <v>0</v>
      </c>
      <c r="E95" s="375">
        <v>0</v>
      </c>
      <c r="F95" s="375">
        <v>0</v>
      </c>
      <c r="G95" s="374">
        <v>0</v>
      </c>
      <c r="H95" s="376">
        <f t="shared" si="10"/>
        <v>0</v>
      </c>
      <c r="I95" s="376"/>
      <c r="J95" s="374">
        <v>0</v>
      </c>
      <c r="K95" s="374">
        <v>0</v>
      </c>
      <c r="L95" s="374">
        <v>0</v>
      </c>
      <c r="M95" s="374">
        <v>0</v>
      </c>
      <c r="N95" s="374">
        <f t="shared" si="11"/>
        <v>0</v>
      </c>
      <c r="O95" s="376" t="str">
        <f t="shared" si="7"/>
        <v>N.A.</v>
      </c>
      <c r="P95" s="332">
        <f>'[11]ENERO '!O92+[11]FEBRERO!O92+[11]MARZO!O92+[11]ABRIL!O92+[11]MAYO!O92+[11]JUNIO!O92+[11]JULIO!O92+[11]AGOSTO!O92+[11]SEPTIEMBRE!O92+[11]OCTUBRE!O92+[11]NOVIEMBRE!O92+[11]DICIEMBRE!O92</f>
        <v>0</v>
      </c>
      <c r="Q95" s="332">
        <f>'[11]ENERO '!P92+[11]FEBRERO!P92+[11]MARZO!P92+[11]ABRIL!P92+[11]MAYO!P92+[11]JUNIO!P92+[11]JULIO!P92+[11]AGOSTO!P92+[11]SEPTIEMBRE!P92+[11]OCTUBRE!P92+[11]NOVIEMBRE!P92+[11]DICIEMBRE!P92</f>
        <v>0</v>
      </c>
      <c r="R95" s="333">
        <f t="shared" si="8"/>
        <v>0</v>
      </c>
      <c r="S95" s="332">
        <f>'[11]ENERO '!R92+[11]FEBRERO!R92+[11]MARZO!R92+[11]ABRIL!R92+[11]MAYO!R92+[11]JUNIO!R92+[11]JULIO!R92+[11]AGOSTO!R92+[11]SEPTIEMBRE!R92+[11]OCTUBRE!R92+[11]NOVIEMBRE!R92+[11]DICIEMBRE!R92</f>
        <v>0</v>
      </c>
      <c r="T95" s="332">
        <f>'[11]ENERO '!S92+[11]FEBRERO!S92+[11]MARZO!S92+[11]ABRIL!S92+[11]MAYO!S92+[11]JUNIO!S92+[11]JULIO!S92+[11]AGOSTO!S92+[11]SEPTIEMBRE!S92+[11]OCTUBRE!S92+[11]NOVIEMBRE!S92+[11]DICIEMBRE!S92</f>
        <v>0</v>
      </c>
      <c r="U95" s="333">
        <f t="shared" si="12"/>
        <v>0</v>
      </c>
    </row>
    <row r="96" spans="1:21" s="334" customFormat="1" ht="13.5" x14ac:dyDescent="0.25">
      <c r="A96" s="378">
        <v>80</v>
      </c>
      <c r="B96" s="379" t="s">
        <v>573</v>
      </c>
      <c r="C96" s="380" t="s">
        <v>583</v>
      </c>
      <c r="D96" s="374">
        <v>0</v>
      </c>
      <c r="E96" s="375">
        <v>0</v>
      </c>
      <c r="F96" s="375">
        <v>0</v>
      </c>
      <c r="G96" s="374">
        <v>0</v>
      </c>
      <c r="H96" s="376">
        <f t="shared" si="10"/>
        <v>0</v>
      </c>
      <c r="I96" s="376"/>
      <c r="J96" s="374">
        <v>0</v>
      </c>
      <c r="K96" s="374">
        <v>0</v>
      </c>
      <c r="L96" s="374">
        <v>0</v>
      </c>
      <c r="M96" s="374">
        <v>0</v>
      </c>
      <c r="N96" s="374">
        <f t="shared" si="11"/>
        <v>0</v>
      </c>
      <c r="O96" s="376" t="str">
        <f t="shared" si="7"/>
        <v>N.A.</v>
      </c>
      <c r="P96" s="332">
        <f>'[11]ENERO '!O93+[11]FEBRERO!O93+[11]MARZO!O93+[11]ABRIL!O93+[11]MAYO!O93+[11]JUNIO!O93+[11]JULIO!O93+[11]AGOSTO!O93+[11]SEPTIEMBRE!O93+[11]OCTUBRE!O93+[11]NOVIEMBRE!O93+[11]DICIEMBRE!O93</f>
        <v>0</v>
      </c>
      <c r="Q96" s="332">
        <f>'[11]ENERO '!P93+[11]FEBRERO!P93+[11]MARZO!P93+[11]ABRIL!P93+[11]MAYO!P93+[11]JUNIO!P93+[11]JULIO!P93+[11]AGOSTO!P93+[11]SEPTIEMBRE!P93+[11]OCTUBRE!P93+[11]NOVIEMBRE!P93+[11]DICIEMBRE!P93</f>
        <v>0</v>
      </c>
      <c r="R96" s="333">
        <f t="shared" si="8"/>
        <v>0</v>
      </c>
      <c r="S96" s="332">
        <f>'[11]ENERO '!R93+[11]FEBRERO!R93+[11]MARZO!R93+[11]ABRIL!R93+[11]MAYO!R93+[11]JUNIO!R93+[11]JULIO!R93+[11]AGOSTO!R93+[11]SEPTIEMBRE!R93+[11]OCTUBRE!R93+[11]NOVIEMBRE!R93+[11]DICIEMBRE!R93</f>
        <v>0</v>
      </c>
      <c r="T96" s="332">
        <f>'[11]ENERO '!S93+[11]FEBRERO!S93+[11]MARZO!S93+[11]ABRIL!S93+[11]MAYO!S93+[11]JUNIO!S93+[11]JULIO!S93+[11]AGOSTO!S93+[11]SEPTIEMBRE!S93+[11]OCTUBRE!S93+[11]NOVIEMBRE!S93+[11]DICIEMBRE!S93</f>
        <v>0</v>
      </c>
      <c r="U96" s="333">
        <f t="shared" si="12"/>
        <v>0</v>
      </c>
    </row>
    <row r="97" spans="1:21" s="336" customFormat="1" ht="13.5" x14ac:dyDescent="0.25">
      <c r="A97" s="377">
        <v>82</v>
      </c>
      <c r="B97" s="372" t="s">
        <v>581</v>
      </c>
      <c r="C97" s="373" t="s">
        <v>584</v>
      </c>
      <c r="D97" s="374">
        <v>0</v>
      </c>
      <c r="E97" s="375">
        <v>0</v>
      </c>
      <c r="F97" s="375">
        <v>0</v>
      </c>
      <c r="G97" s="374">
        <v>0</v>
      </c>
      <c r="H97" s="376">
        <f t="shared" si="10"/>
        <v>0</v>
      </c>
      <c r="I97" s="376"/>
      <c r="J97" s="374">
        <v>0</v>
      </c>
      <c r="K97" s="374">
        <v>0</v>
      </c>
      <c r="L97" s="374">
        <v>0</v>
      </c>
      <c r="M97" s="374">
        <v>0</v>
      </c>
      <c r="N97" s="374">
        <f t="shared" si="11"/>
        <v>0</v>
      </c>
      <c r="O97" s="376" t="str">
        <f t="shared" si="7"/>
        <v>N.A.</v>
      </c>
      <c r="P97" s="332">
        <f>'[11]ENERO '!O94+[11]FEBRERO!O94+[11]MARZO!O94+[11]ABRIL!O94+[11]MAYO!O94+[11]JUNIO!O94+[11]JULIO!O94+[11]AGOSTO!O94+[11]SEPTIEMBRE!O94+[11]OCTUBRE!O94+[11]NOVIEMBRE!O94+[11]DICIEMBRE!O94</f>
        <v>0</v>
      </c>
      <c r="Q97" s="332">
        <f>'[11]ENERO '!P94+[11]FEBRERO!P94+[11]MARZO!P94+[11]ABRIL!P94+[11]MAYO!P94+[11]JUNIO!P94+[11]JULIO!P94+[11]AGOSTO!P94+[11]SEPTIEMBRE!P94+[11]OCTUBRE!P94+[11]NOVIEMBRE!P94+[11]DICIEMBRE!P94</f>
        <v>0</v>
      </c>
      <c r="R97" s="333">
        <f t="shared" si="8"/>
        <v>0</v>
      </c>
      <c r="S97" s="332">
        <f>'[11]ENERO '!R94+[11]FEBRERO!R94+[11]MARZO!R94+[11]ABRIL!R94+[11]MAYO!R94+[11]JUNIO!R94+[11]JULIO!R94+[11]AGOSTO!R94+[11]SEPTIEMBRE!R94+[11]OCTUBRE!R94+[11]NOVIEMBRE!R94+[11]DICIEMBRE!R94</f>
        <v>0</v>
      </c>
      <c r="T97" s="332">
        <f>'[11]ENERO '!S94+[11]FEBRERO!S94+[11]MARZO!S94+[11]ABRIL!S94+[11]MAYO!S94+[11]JUNIO!S94+[11]JULIO!S94+[11]AGOSTO!S94+[11]SEPTIEMBRE!S94+[11]OCTUBRE!S94+[11]NOVIEMBRE!S94+[11]DICIEMBRE!S94</f>
        <v>0</v>
      </c>
      <c r="U97" s="333">
        <f t="shared" si="12"/>
        <v>0</v>
      </c>
    </row>
    <row r="98" spans="1:21" s="334" customFormat="1" ht="13.5" x14ac:dyDescent="0.25">
      <c r="A98" s="378">
        <v>83</v>
      </c>
      <c r="B98" s="379" t="s">
        <v>573</v>
      </c>
      <c r="C98" s="380" t="s">
        <v>585</v>
      </c>
      <c r="D98" s="374">
        <v>0</v>
      </c>
      <c r="E98" s="375">
        <v>0</v>
      </c>
      <c r="F98" s="375">
        <v>0</v>
      </c>
      <c r="G98" s="374">
        <v>0</v>
      </c>
      <c r="H98" s="376">
        <f t="shared" si="10"/>
        <v>0</v>
      </c>
      <c r="I98" s="376"/>
      <c r="J98" s="374">
        <v>0</v>
      </c>
      <c r="K98" s="374">
        <v>0</v>
      </c>
      <c r="L98" s="374">
        <v>0</v>
      </c>
      <c r="M98" s="374">
        <v>0</v>
      </c>
      <c r="N98" s="374">
        <f t="shared" si="11"/>
        <v>0</v>
      </c>
      <c r="O98" s="376" t="str">
        <f t="shared" si="7"/>
        <v>N.A.</v>
      </c>
      <c r="P98" s="332">
        <f>'[11]ENERO '!O95+[11]FEBRERO!O95+[11]MARZO!O95+[11]ABRIL!O95+[11]MAYO!O95+[11]JUNIO!O95+[11]JULIO!O95+[11]AGOSTO!O95+[11]SEPTIEMBRE!O95+[11]OCTUBRE!O95+[11]NOVIEMBRE!O95+[11]DICIEMBRE!O95</f>
        <v>0</v>
      </c>
      <c r="Q98" s="332">
        <f>'[11]ENERO '!P95+[11]FEBRERO!P95+[11]MARZO!P95+[11]ABRIL!P95+[11]MAYO!P95+[11]JUNIO!P95+[11]JULIO!P95+[11]AGOSTO!P95+[11]SEPTIEMBRE!P95+[11]OCTUBRE!P95+[11]NOVIEMBRE!P95+[11]DICIEMBRE!P95</f>
        <v>0</v>
      </c>
      <c r="R98" s="333">
        <f t="shared" si="8"/>
        <v>0</v>
      </c>
      <c r="S98" s="332">
        <f>'[11]ENERO '!R95+[11]FEBRERO!R95+[11]MARZO!R95+[11]ABRIL!R95+[11]MAYO!R95+[11]JUNIO!R95+[11]JULIO!R95+[11]AGOSTO!R95+[11]SEPTIEMBRE!R95+[11]OCTUBRE!R95+[11]NOVIEMBRE!R95+[11]DICIEMBRE!R95</f>
        <v>0</v>
      </c>
      <c r="T98" s="332">
        <f>'[11]ENERO '!S95+[11]FEBRERO!S95+[11]MARZO!S95+[11]ABRIL!S95+[11]MAYO!S95+[11]JUNIO!S95+[11]JULIO!S95+[11]AGOSTO!S95+[11]SEPTIEMBRE!S95+[11]OCTUBRE!S95+[11]NOVIEMBRE!S95+[11]DICIEMBRE!S95</f>
        <v>0</v>
      </c>
      <c r="U98" s="333">
        <f t="shared" si="12"/>
        <v>0</v>
      </c>
    </row>
    <row r="99" spans="1:21" s="334" customFormat="1" ht="13.5" x14ac:dyDescent="0.25">
      <c r="A99" s="378">
        <v>84</v>
      </c>
      <c r="B99" s="379" t="s">
        <v>581</v>
      </c>
      <c r="C99" s="380" t="s">
        <v>586</v>
      </c>
      <c r="D99" s="374">
        <v>0</v>
      </c>
      <c r="E99" s="375">
        <v>0</v>
      </c>
      <c r="F99" s="375">
        <v>0</v>
      </c>
      <c r="G99" s="374">
        <v>0</v>
      </c>
      <c r="H99" s="376">
        <f t="shared" si="10"/>
        <v>0</v>
      </c>
      <c r="I99" s="376"/>
      <c r="J99" s="374">
        <v>0</v>
      </c>
      <c r="K99" s="374">
        <v>0</v>
      </c>
      <c r="L99" s="374">
        <v>0</v>
      </c>
      <c r="M99" s="374">
        <v>0</v>
      </c>
      <c r="N99" s="374">
        <f t="shared" si="11"/>
        <v>0</v>
      </c>
      <c r="O99" s="376" t="str">
        <f t="shared" si="7"/>
        <v>N.A.</v>
      </c>
      <c r="P99" s="332">
        <f>'[11]ENERO '!O96+[11]FEBRERO!O96+[11]MARZO!O96+[11]ABRIL!O96+[11]MAYO!O96+[11]JUNIO!O96+[11]JULIO!O96+[11]AGOSTO!O96+[11]SEPTIEMBRE!O96+[11]OCTUBRE!O96+[11]NOVIEMBRE!O96+[11]DICIEMBRE!O96</f>
        <v>0</v>
      </c>
      <c r="Q99" s="332">
        <f>'[11]ENERO '!P96+[11]FEBRERO!P96+[11]MARZO!P96+[11]ABRIL!P96+[11]MAYO!P96+[11]JUNIO!P96+[11]JULIO!P96+[11]AGOSTO!P96+[11]SEPTIEMBRE!P96+[11]OCTUBRE!P96+[11]NOVIEMBRE!P96+[11]DICIEMBRE!P96</f>
        <v>0</v>
      </c>
      <c r="R99" s="333">
        <f t="shared" si="8"/>
        <v>0</v>
      </c>
      <c r="S99" s="332">
        <f>'[11]ENERO '!R96+[11]FEBRERO!R96+[11]MARZO!R96+[11]ABRIL!R96+[11]MAYO!R96+[11]JUNIO!R96+[11]JULIO!R96+[11]AGOSTO!R96+[11]SEPTIEMBRE!R96+[11]OCTUBRE!R96+[11]NOVIEMBRE!R96+[11]DICIEMBRE!R96</f>
        <v>0</v>
      </c>
      <c r="T99" s="332">
        <f>'[11]ENERO '!S96+[11]FEBRERO!S96+[11]MARZO!S96+[11]ABRIL!S96+[11]MAYO!S96+[11]JUNIO!S96+[11]JULIO!S96+[11]AGOSTO!S96+[11]SEPTIEMBRE!S96+[11]OCTUBRE!S96+[11]NOVIEMBRE!S96+[11]DICIEMBRE!S96</f>
        <v>0</v>
      </c>
      <c r="U99" s="333">
        <f t="shared" si="12"/>
        <v>0</v>
      </c>
    </row>
    <row r="100" spans="1:21" s="334" customFormat="1" ht="13.5" x14ac:dyDescent="0.25">
      <c r="A100" s="378">
        <v>87</v>
      </c>
      <c r="B100" s="379" t="s">
        <v>573</v>
      </c>
      <c r="C100" s="380" t="s">
        <v>587</v>
      </c>
      <c r="D100" s="374">
        <v>0</v>
      </c>
      <c r="E100" s="375">
        <v>0</v>
      </c>
      <c r="F100" s="375">
        <v>0</v>
      </c>
      <c r="G100" s="374">
        <v>0</v>
      </c>
      <c r="H100" s="376">
        <f t="shared" si="10"/>
        <v>0</v>
      </c>
      <c r="I100" s="376"/>
      <c r="J100" s="374">
        <v>0</v>
      </c>
      <c r="K100" s="374">
        <v>0</v>
      </c>
      <c r="L100" s="374">
        <v>0</v>
      </c>
      <c r="M100" s="374">
        <v>0</v>
      </c>
      <c r="N100" s="374">
        <f t="shared" si="11"/>
        <v>0</v>
      </c>
      <c r="O100" s="376" t="str">
        <f t="shared" si="7"/>
        <v>N.A.</v>
      </c>
      <c r="P100" s="332">
        <f>'[11]ENERO '!O97+[11]FEBRERO!O97+[11]MARZO!O97+[11]ABRIL!O97+[11]MAYO!O97+[11]JUNIO!O97+[11]JULIO!O97+[11]AGOSTO!O97+[11]SEPTIEMBRE!O97+[11]OCTUBRE!O97+[11]NOVIEMBRE!O97+[11]DICIEMBRE!O97</f>
        <v>0</v>
      </c>
      <c r="Q100" s="332">
        <f>'[11]ENERO '!P97+[11]FEBRERO!P97+[11]MARZO!P97+[11]ABRIL!P97+[11]MAYO!P97+[11]JUNIO!P97+[11]JULIO!P97+[11]AGOSTO!P97+[11]SEPTIEMBRE!P97+[11]OCTUBRE!P97+[11]NOVIEMBRE!P97+[11]DICIEMBRE!P97</f>
        <v>0</v>
      </c>
      <c r="R100" s="333">
        <f t="shared" si="8"/>
        <v>0</v>
      </c>
      <c r="S100" s="332">
        <f>'[11]ENERO '!R97+[11]FEBRERO!R97+[11]MARZO!R97+[11]ABRIL!R97+[11]MAYO!R97+[11]JUNIO!R97+[11]JULIO!R97+[11]AGOSTO!R97+[11]SEPTIEMBRE!R97+[11]OCTUBRE!R97+[11]NOVIEMBRE!R97+[11]DICIEMBRE!R97</f>
        <v>0</v>
      </c>
      <c r="T100" s="332">
        <f>'[11]ENERO '!S97+[11]FEBRERO!S97+[11]MARZO!S97+[11]ABRIL!S97+[11]MAYO!S97+[11]JUNIO!S97+[11]JULIO!S97+[11]AGOSTO!S97+[11]SEPTIEMBRE!S97+[11]OCTUBRE!S97+[11]NOVIEMBRE!S97+[11]DICIEMBRE!S97</f>
        <v>0</v>
      </c>
      <c r="U100" s="333">
        <f t="shared" si="12"/>
        <v>0</v>
      </c>
    </row>
    <row r="101" spans="1:21" s="334" customFormat="1" ht="13.5" x14ac:dyDescent="0.25">
      <c r="A101" s="378">
        <v>90</v>
      </c>
      <c r="B101" s="379" t="s">
        <v>573</v>
      </c>
      <c r="C101" s="380" t="s">
        <v>588</v>
      </c>
      <c r="D101" s="374">
        <v>0</v>
      </c>
      <c r="E101" s="375">
        <v>0</v>
      </c>
      <c r="F101" s="375">
        <v>0</v>
      </c>
      <c r="G101" s="374">
        <v>0</v>
      </c>
      <c r="H101" s="376">
        <f t="shared" si="10"/>
        <v>0</v>
      </c>
      <c r="I101" s="376"/>
      <c r="J101" s="374">
        <v>0</v>
      </c>
      <c r="K101" s="374">
        <v>0</v>
      </c>
      <c r="L101" s="374">
        <v>0</v>
      </c>
      <c r="M101" s="374">
        <v>0</v>
      </c>
      <c r="N101" s="374">
        <f t="shared" si="11"/>
        <v>0</v>
      </c>
      <c r="O101" s="376" t="str">
        <f t="shared" si="7"/>
        <v>N.A.</v>
      </c>
      <c r="P101" s="332">
        <f>'[11]ENERO '!O98+[11]FEBRERO!O98+[11]MARZO!O98+[11]ABRIL!O98+[11]MAYO!O98+[11]JUNIO!O98+[11]JULIO!O98+[11]AGOSTO!O98+[11]SEPTIEMBRE!O98+[11]OCTUBRE!O98+[11]NOVIEMBRE!O98+[11]DICIEMBRE!O98</f>
        <v>0</v>
      </c>
      <c r="Q101" s="332">
        <f>'[11]ENERO '!P98+[11]FEBRERO!P98+[11]MARZO!P98+[11]ABRIL!P98+[11]MAYO!P98+[11]JUNIO!P98+[11]JULIO!P98+[11]AGOSTO!P98+[11]SEPTIEMBRE!P98+[11]OCTUBRE!P98+[11]NOVIEMBRE!P98+[11]DICIEMBRE!P98</f>
        <v>0</v>
      </c>
      <c r="R101" s="333">
        <f t="shared" si="8"/>
        <v>0</v>
      </c>
      <c r="S101" s="332">
        <f>'[11]ENERO '!R98+[11]FEBRERO!R98+[11]MARZO!R98+[11]ABRIL!R98+[11]MAYO!R98+[11]JUNIO!R98+[11]JULIO!R98+[11]AGOSTO!R98+[11]SEPTIEMBRE!R98+[11]OCTUBRE!R98+[11]NOVIEMBRE!R98+[11]DICIEMBRE!R98</f>
        <v>0</v>
      </c>
      <c r="T101" s="332">
        <f>'[11]ENERO '!S98+[11]FEBRERO!S98+[11]MARZO!S98+[11]ABRIL!S98+[11]MAYO!S98+[11]JUNIO!S98+[11]JULIO!S98+[11]AGOSTO!S98+[11]SEPTIEMBRE!S98+[11]OCTUBRE!S98+[11]NOVIEMBRE!S98+[11]DICIEMBRE!S98</f>
        <v>0</v>
      </c>
      <c r="U101" s="333">
        <f t="shared" si="12"/>
        <v>0</v>
      </c>
    </row>
    <row r="102" spans="1:21" s="336" customFormat="1" ht="13.5" x14ac:dyDescent="0.25">
      <c r="A102" s="377">
        <v>91</v>
      </c>
      <c r="B102" s="372" t="s">
        <v>573</v>
      </c>
      <c r="C102" s="373" t="s">
        <v>589</v>
      </c>
      <c r="D102" s="374">
        <v>0</v>
      </c>
      <c r="E102" s="375">
        <v>0</v>
      </c>
      <c r="F102" s="375">
        <v>0</v>
      </c>
      <c r="G102" s="374">
        <v>0</v>
      </c>
      <c r="H102" s="376">
        <f t="shared" si="10"/>
        <v>0</v>
      </c>
      <c r="I102" s="376"/>
      <c r="J102" s="374">
        <v>0</v>
      </c>
      <c r="K102" s="374">
        <v>0</v>
      </c>
      <c r="L102" s="374">
        <v>0</v>
      </c>
      <c r="M102" s="374">
        <v>0</v>
      </c>
      <c r="N102" s="374">
        <f t="shared" si="11"/>
        <v>0</v>
      </c>
      <c r="O102" s="376" t="str">
        <f t="shared" si="7"/>
        <v>N.A.</v>
      </c>
      <c r="P102" s="332">
        <f>'[11]ENERO '!O99+[11]FEBRERO!O99+[11]MARZO!O99+[11]ABRIL!O99+[11]MAYO!O99+[11]JUNIO!O99+[11]JULIO!O99+[11]AGOSTO!O99+[11]SEPTIEMBRE!O99+[11]OCTUBRE!O99+[11]NOVIEMBRE!O99+[11]DICIEMBRE!O99</f>
        <v>0</v>
      </c>
      <c r="Q102" s="332">
        <f>'[11]ENERO '!P99+[11]FEBRERO!P99+[11]MARZO!P99+[11]ABRIL!P99+[11]MAYO!P99+[11]JUNIO!P99+[11]JULIO!P99+[11]AGOSTO!P99+[11]SEPTIEMBRE!P99+[11]OCTUBRE!P99+[11]NOVIEMBRE!P99+[11]DICIEMBRE!P99</f>
        <v>0</v>
      </c>
      <c r="R102" s="333">
        <f t="shared" si="8"/>
        <v>0</v>
      </c>
      <c r="S102" s="332">
        <f>'[11]ENERO '!R99+[11]FEBRERO!R99+[11]MARZO!R99+[11]ABRIL!R99+[11]MAYO!R99+[11]JUNIO!R99+[11]JULIO!R99+[11]AGOSTO!R99+[11]SEPTIEMBRE!R99+[11]OCTUBRE!R99+[11]NOVIEMBRE!R99+[11]DICIEMBRE!R99</f>
        <v>0</v>
      </c>
      <c r="T102" s="332">
        <f>'[11]ENERO '!S99+[11]FEBRERO!S99+[11]MARZO!S99+[11]ABRIL!S99+[11]MAYO!S99+[11]JUNIO!S99+[11]JULIO!S99+[11]AGOSTO!S99+[11]SEPTIEMBRE!S99+[11]OCTUBRE!S99+[11]NOVIEMBRE!S99+[11]DICIEMBRE!S99</f>
        <v>0</v>
      </c>
      <c r="U102" s="333">
        <f t="shared" si="12"/>
        <v>0</v>
      </c>
    </row>
    <row r="103" spans="1:21" s="334" customFormat="1" ht="13.5" x14ac:dyDescent="0.25">
      <c r="A103" s="378">
        <v>92</v>
      </c>
      <c r="B103" s="379" t="s">
        <v>573</v>
      </c>
      <c r="C103" s="380" t="s">
        <v>590</v>
      </c>
      <c r="D103" s="374">
        <v>0</v>
      </c>
      <c r="E103" s="375">
        <v>0</v>
      </c>
      <c r="F103" s="375">
        <v>0</v>
      </c>
      <c r="G103" s="374">
        <v>0</v>
      </c>
      <c r="H103" s="376">
        <f t="shared" si="10"/>
        <v>0</v>
      </c>
      <c r="I103" s="376"/>
      <c r="J103" s="374">
        <v>0</v>
      </c>
      <c r="K103" s="374">
        <v>0</v>
      </c>
      <c r="L103" s="374">
        <v>0</v>
      </c>
      <c r="M103" s="374">
        <v>0</v>
      </c>
      <c r="N103" s="374">
        <f t="shared" si="11"/>
        <v>0</v>
      </c>
      <c r="O103" s="376" t="str">
        <f t="shared" si="7"/>
        <v>N.A.</v>
      </c>
      <c r="P103" s="332">
        <f>'[11]ENERO '!O100+[11]FEBRERO!O100+[11]MARZO!O100+[11]ABRIL!O100+[11]MAYO!O100+[11]JUNIO!O100+[11]JULIO!O100+[11]AGOSTO!O100+[11]SEPTIEMBRE!O100+[11]OCTUBRE!O100+[11]NOVIEMBRE!O100+[11]DICIEMBRE!O100</f>
        <v>0</v>
      </c>
      <c r="Q103" s="332">
        <f>'[11]ENERO '!P100+[11]FEBRERO!P100+[11]MARZO!P100+[11]ABRIL!P100+[11]MAYO!P100+[11]JUNIO!P100+[11]JULIO!P100+[11]AGOSTO!P100+[11]SEPTIEMBRE!P100+[11]OCTUBRE!P100+[11]NOVIEMBRE!P100+[11]DICIEMBRE!P100</f>
        <v>0</v>
      </c>
      <c r="R103" s="333">
        <f t="shared" si="8"/>
        <v>0</v>
      </c>
      <c r="S103" s="332">
        <f>'[11]ENERO '!R100+[11]FEBRERO!R100+[11]MARZO!R100+[11]ABRIL!R100+[11]MAYO!R100+[11]JUNIO!R100+[11]JULIO!R100+[11]AGOSTO!R100+[11]SEPTIEMBRE!R100+[11]OCTUBRE!R100+[11]NOVIEMBRE!R100+[11]DICIEMBRE!R100</f>
        <v>0</v>
      </c>
      <c r="T103" s="332">
        <f>'[11]ENERO '!S100+[11]FEBRERO!S100+[11]MARZO!S100+[11]ABRIL!S100+[11]MAYO!S100+[11]JUNIO!S100+[11]JULIO!S100+[11]AGOSTO!S100+[11]SEPTIEMBRE!S100+[11]OCTUBRE!S100+[11]NOVIEMBRE!S100+[11]DICIEMBRE!S100</f>
        <v>0</v>
      </c>
      <c r="U103" s="333">
        <f t="shared" si="12"/>
        <v>0</v>
      </c>
    </row>
    <row r="104" spans="1:21" s="334" customFormat="1" ht="13.5" x14ac:dyDescent="0.25">
      <c r="A104" s="378">
        <v>93</v>
      </c>
      <c r="B104" s="379" t="s">
        <v>573</v>
      </c>
      <c r="C104" s="380" t="s">
        <v>591</v>
      </c>
      <c r="D104" s="374">
        <v>0</v>
      </c>
      <c r="E104" s="375">
        <v>0</v>
      </c>
      <c r="F104" s="375">
        <v>0</v>
      </c>
      <c r="G104" s="374">
        <v>0</v>
      </c>
      <c r="H104" s="376">
        <f t="shared" si="10"/>
        <v>0</v>
      </c>
      <c r="I104" s="376"/>
      <c r="J104" s="374">
        <v>0</v>
      </c>
      <c r="K104" s="374">
        <v>0</v>
      </c>
      <c r="L104" s="374">
        <v>0</v>
      </c>
      <c r="M104" s="374">
        <v>0</v>
      </c>
      <c r="N104" s="374">
        <f t="shared" si="11"/>
        <v>0</v>
      </c>
      <c r="O104" s="376" t="str">
        <f t="shared" si="7"/>
        <v>N.A.</v>
      </c>
      <c r="P104" s="332">
        <f>'[11]ENERO '!O101+[11]FEBRERO!O101+[11]MARZO!O101+[11]ABRIL!O101+[11]MAYO!O101+[11]JUNIO!O101+[11]JULIO!O101+[11]AGOSTO!O101+[11]SEPTIEMBRE!O101+[11]OCTUBRE!O101+[11]NOVIEMBRE!O101+[11]DICIEMBRE!O101</f>
        <v>0</v>
      </c>
      <c r="Q104" s="332">
        <f>'[11]ENERO '!P101+[11]FEBRERO!P101+[11]MARZO!P101+[11]ABRIL!P101+[11]MAYO!P101+[11]JUNIO!P101+[11]JULIO!P101+[11]AGOSTO!P101+[11]SEPTIEMBRE!P101+[11]OCTUBRE!P101+[11]NOVIEMBRE!P101+[11]DICIEMBRE!P101</f>
        <v>0</v>
      </c>
      <c r="R104" s="333">
        <f t="shared" si="8"/>
        <v>0</v>
      </c>
      <c r="S104" s="332">
        <f>'[11]ENERO '!R101+[11]FEBRERO!R101+[11]MARZO!R101+[11]ABRIL!R101+[11]MAYO!R101+[11]JUNIO!R101+[11]JULIO!R101+[11]AGOSTO!R101+[11]SEPTIEMBRE!R101+[11]OCTUBRE!R101+[11]NOVIEMBRE!R101+[11]DICIEMBRE!R101</f>
        <v>0</v>
      </c>
      <c r="T104" s="332">
        <f>'[11]ENERO '!S101+[11]FEBRERO!S101+[11]MARZO!S101+[11]ABRIL!S101+[11]MAYO!S101+[11]JUNIO!S101+[11]JULIO!S101+[11]AGOSTO!S101+[11]SEPTIEMBRE!S101+[11]OCTUBRE!S101+[11]NOVIEMBRE!S101+[11]DICIEMBRE!S101</f>
        <v>0</v>
      </c>
      <c r="U104" s="333">
        <f t="shared" si="12"/>
        <v>0</v>
      </c>
    </row>
    <row r="105" spans="1:21" s="334" customFormat="1" ht="13.5" x14ac:dyDescent="0.25">
      <c r="A105" s="377">
        <v>94</v>
      </c>
      <c r="B105" s="372" t="s">
        <v>573</v>
      </c>
      <c r="C105" s="373" t="s">
        <v>592</v>
      </c>
      <c r="D105" s="374">
        <v>0</v>
      </c>
      <c r="E105" s="375">
        <v>0</v>
      </c>
      <c r="F105" s="375">
        <v>0</v>
      </c>
      <c r="G105" s="374">
        <v>0</v>
      </c>
      <c r="H105" s="376">
        <f t="shared" si="10"/>
        <v>0</v>
      </c>
      <c r="I105" s="376"/>
      <c r="J105" s="374">
        <v>0</v>
      </c>
      <c r="K105" s="374">
        <v>0</v>
      </c>
      <c r="L105" s="374">
        <v>0</v>
      </c>
      <c r="M105" s="374">
        <v>0</v>
      </c>
      <c r="N105" s="374">
        <f t="shared" si="11"/>
        <v>0</v>
      </c>
      <c r="O105" s="376" t="str">
        <f t="shared" si="7"/>
        <v>N.A.</v>
      </c>
      <c r="P105" s="332">
        <f>'[11]ENERO '!O102+[11]FEBRERO!O102+[11]MARZO!O102+[11]ABRIL!O102+[11]MAYO!O102+[11]JUNIO!O102+[11]JULIO!O102+[11]AGOSTO!O102+[11]SEPTIEMBRE!O102+[11]OCTUBRE!O102+[11]NOVIEMBRE!O102+[11]DICIEMBRE!O102</f>
        <v>0</v>
      </c>
      <c r="Q105" s="332">
        <f>'[11]ENERO '!P102+[11]FEBRERO!P102+[11]MARZO!P102+[11]ABRIL!P102+[11]MAYO!P102+[11]JUNIO!P102+[11]JULIO!P102+[11]AGOSTO!P102+[11]SEPTIEMBRE!P102+[11]OCTUBRE!P102+[11]NOVIEMBRE!P102+[11]DICIEMBRE!P102</f>
        <v>0</v>
      </c>
      <c r="R105" s="333">
        <f t="shared" si="8"/>
        <v>0</v>
      </c>
      <c r="S105" s="332">
        <f>'[11]ENERO '!R102+[11]FEBRERO!R102+[11]MARZO!R102+[11]ABRIL!R102+[11]MAYO!R102+[11]JUNIO!R102+[11]JULIO!R102+[11]AGOSTO!R102+[11]SEPTIEMBRE!R102+[11]OCTUBRE!R102+[11]NOVIEMBRE!R102+[11]DICIEMBRE!R102</f>
        <v>0</v>
      </c>
      <c r="T105" s="332">
        <f>'[11]ENERO '!S102+[11]FEBRERO!S102+[11]MARZO!S102+[11]ABRIL!S102+[11]MAYO!S102+[11]JUNIO!S102+[11]JULIO!S102+[11]AGOSTO!S102+[11]SEPTIEMBRE!S102+[11]OCTUBRE!S102+[11]NOVIEMBRE!S102+[11]DICIEMBRE!S102</f>
        <v>0</v>
      </c>
      <c r="U105" s="333">
        <f t="shared" si="12"/>
        <v>0</v>
      </c>
    </row>
    <row r="106" spans="1:21" s="334" customFormat="1" ht="13.5" x14ac:dyDescent="0.25">
      <c r="A106" s="377">
        <v>95</v>
      </c>
      <c r="B106" s="372" t="s">
        <v>508</v>
      </c>
      <c r="C106" s="373" t="s">
        <v>593</v>
      </c>
      <c r="D106" s="374">
        <v>0</v>
      </c>
      <c r="E106" s="375">
        <v>0</v>
      </c>
      <c r="F106" s="375">
        <v>0</v>
      </c>
      <c r="G106" s="374">
        <v>0</v>
      </c>
      <c r="H106" s="376">
        <f t="shared" si="10"/>
        <v>0</v>
      </c>
      <c r="I106" s="376"/>
      <c r="J106" s="374">
        <v>0</v>
      </c>
      <c r="K106" s="374">
        <v>0</v>
      </c>
      <c r="L106" s="374">
        <v>0</v>
      </c>
      <c r="M106" s="374">
        <v>0</v>
      </c>
      <c r="N106" s="374">
        <f t="shared" si="11"/>
        <v>0</v>
      </c>
      <c r="O106" s="376" t="str">
        <f t="shared" si="7"/>
        <v>N.A.</v>
      </c>
      <c r="P106" s="332">
        <f>'[11]ENERO '!O103+[11]FEBRERO!O103+[11]MARZO!O103+[11]ABRIL!O103+[11]MAYO!O103+[11]JUNIO!O103+[11]JULIO!O103+[11]AGOSTO!O103+[11]SEPTIEMBRE!O103+[11]OCTUBRE!O103+[11]NOVIEMBRE!O103+[11]DICIEMBRE!O103</f>
        <v>0</v>
      </c>
      <c r="Q106" s="332">
        <f>'[11]ENERO '!P103+[11]FEBRERO!P103+[11]MARZO!P103+[11]ABRIL!P103+[11]MAYO!P103+[11]JUNIO!P103+[11]JULIO!P103+[11]AGOSTO!P103+[11]SEPTIEMBRE!P103+[11]OCTUBRE!P103+[11]NOVIEMBRE!P103+[11]DICIEMBRE!P103</f>
        <v>0</v>
      </c>
      <c r="R106" s="333">
        <f t="shared" si="8"/>
        <v>0</v>
      </c>
      <c r="S106" s="332">
        <f>'[11]ENERO '!R103+[11]FEBRERO!R103+[11]MARZO!R103+[11]ABRIL!R103+[11]MAYO!R103+[11]JUNIO!R103+[11]JULIO!R103+[11]AGOSTO!R103+[11]SEPTIEMBRE!R103+[11]OCTUBRE!R103+[11]NOVIEMBRE!R103+[11]DICIEMBRE!R103</f>
        <v>0</v>
      </c>
      <c r="T106" s="332">
        <f>'[11]ENERO '!S103+[11]FEBRERO!S103+[11]MARZO!S103+[11]ABRIL!S103+[11]MAYO!S103+[11]JUNIO!S103+[11]JULIO!S103+[11]AGOSTO!S103+[11]SEPTIEMBRE!S103+[11]OCTUBRE!S103+[11]NOVIEMBRE!S103+[11]DICIEMBRE!S103</f>
        <v>0</v>
      </c>
      <c r="U106" s="333">
        <f t="shared" si="12"/>
        <v>0</v>
      </c>
    </row>
    <row r="107" spans="1:21" s="334" customFormat="1" ht="13.5" x14ac:dyDescent="0.25">
      <c r="A107" s="377">
        <v>98</v>
      </c>
      <c r="B107" s="372" t="s">
        <v>508</v>
      </c>
      <c r="C107" s="373" t="s">
        <v>594</v>
      </c>
      <c r="D107" s="374">
        <v>0</v>
      </c>
      <c r="E107" s="375">
        <v>0</v>
      </c>
      <c r="F107" s="375">
        <v>0</v>
      </c>
      <c r="G107" s="374">
        <v>0</v>
      </c>
      <c r="H107" s="376">
        <f t="shared" si="10"/>
        <v>0</v>
      </c>
      <c r="I107" s="376"/>
      <c r="J107" s="374">
        <v>0</v>
      </c>
      <c r="K107" s="374">
        <v>0</v>
      </c>
      <c r="L107" s="374">
        <v>0</v>
      </c>
      <c r="M107" s="374">
        <v>0</v>
      </c>
      <c r="N107" s="374">
        <f t="shared" si="11"/>
        <v>0</v>
      </c>
      <c r="O107" s="376" t="str">
        <f t="shared" si="7"/>
        <v>N.A.</v>
      </c>
      <c r="P107" s="332">
        <f>'[11]ENERO '!O104+[11]FEBRERO!O104+[11]MARZO!O104+[11]ABRIL!O104+[11]MAYO!O104+[11]JUNIO!O104+[11]JULIO!O104+[11]AGOSTO!O104+[11]SEPTIEMBRE!O104+[11]OCTUBRE!O104+[11]NOVIEMBRE!O104+[11]DICIEMBRE!O104</f>
        <v>0</v>
      </c>
      <c r="Q107" s="332">
        <f>'[11]ENERO '!P104+[11]FEBRERO!P104+[11]MARZO!P104+[11]ABRIL!P104+[11]MAYO!P104+[11]JUNIO!P104+[11]JULIO!P104+[11]AGOSTO!P104+[11]SEPTIEMBRE!P104+[11]OCTUBRE!P104+[11]NOVIEMBRE!P104+[11]DICIEMBRE!P104</f>
        <v>0</v>
      </c>
      <c r="R107" s="333">
        <f t="shared" si="8"/>
        <v>0</v>
      </c>
      <c r="S107" s="332">
        <f>'[11]ENERO '!R104+[11]FEBRERO!R104+[11]MARZO!R104+[11]ABRIL!R104+[11]MAYO!R104+[11]JUNIO!R104+[11]JULIO!R104+[11]AGOSTO!R104+[11]SEPTIEMBRE!R104+[11]OCTUBRE!R104+[11]NOVIEMBRE!R104+[11]DICIEMBRE!R104</f>
        <v>0</v>
      </c>
      <c r="T107" s="332">
        <f>'[11]ENERO '!S104+[11]FEBRERO!S104+[11]MARZO!S104+[11]ABRIL!S104+[11]MAYO!S104+[11]JUNIO!S104+[11]JULIO!S104+[11]AGOSTO!S104+[11]SEPTIEMBRE!S104+[11]OCTUBRE!S104+[11]NOVIEMBRE!S104+[11]DICIEMBRE!S104</f>
        <v>0</v>
      </c>
      <c r="U107" s="333">
        <f t="shared" si="12"/>
        <v>0</v>
      </c>
    </row>
    <row r="108" spans="1:21" s="334" customFormat="1" ht="27" x14ac:dyDescent="0.25">
      <c r="A108" s="377">
        <v>99</v>
      </c>
      <c r="B108" s="372" t="s">
        <v>508</v>
      </c>
      <c r="C108" s="380" t="s">
        <v>595</v>
      </c>
      <c r="D108" s="374">
        <v>0</v>
      </c>
      <c r="E108" s="375">
        <v>0</v>
      </c>
      <c r="F108" s="375">
        <v>0</v>
      </c>
      <c r="G108" s="374">
        <v>0</v>
      </c>
      <c r="H108" s="376">
        <f t="shared" si="10"/>
        <v>0</v>
      </c>
      <c r="I108" s="376"/>
      <c r="J108" s="374">
        <v>0</v>
      </c>
      <c r="K108" s="374">
        <v>0</v>
      </c>
      <c r="L108" s="374">
        <v>0</v>
      </c>
      <c r="M108" s="374">
        <v>0</v>
      </c>
      <c r="N108" s="374">
        <f t="shared" si="11"/>
        <v>0</v>
      </c>
      <c r="O108" s="376" t="str">
        <f t="shared" si="7"/>
        <v>N.A.</v>
      </c>
      <c r="P108" s="332">
        <f>'[11]ENERO '!O105+[11]FEBRERO!O105+[11]MARZO!O105+[11]ABRIL!O105+[11]MAYO!O105+[11]JUNIO!O105+[11]JULIO!O105+[11]AGOSTO!O105+[11]SEPTIEMBRE!O105+[11]OCTUBRE!O105+[11]NOVIEMBRE!O105+[11]DICIEMBRE!O105</f>
        <v>0</v>
      </c>
      <c r="Q108" s="332">
        <f>'[11]ENERO '!P105+[11]FEBRERO!P105+[11]MARZO!P105+[11]ABRIL!P105+[11]MAYO!P105+[11]JUNIO!P105+[11]JULIO!P105+[11]AGOSTO!P105+[11]SEPTIEMBRE!P105+[11]OCTUBRE!P105+[11]NOVIEMBRE!P105+[11]DICIEMBRE!P105</f>
        <v>0</v>
      </c>
      <c r="R108" s="333">
        <f t="shared" si="8"/>
        <v>0</v>
      </c>
      <c r="S108" s="332">
        <f>'[11]ENERO '!R105+[11]FEBRERO!R105+[11]MARZO!R105+[11]ABRIL!R105+[11]MAYO!R105+[11]JUNIO!R105+[11]JULIO!R105+[11]AGOSTO!R105+[11]SEPTIEMBRE!R105+[11]OCTUBRE!R105+[11]NOVIEMBRE!R105+[11]DICIEMBRE!R105</f>
        <v>0</v>
      </c>
      <c r="T108" s="332">
        <f>'[11]ENERO '!S105+[11]FEBRERO!S105+[11]MARZO!S105+[11]ABRIL!S105+[11]MAYO!S105+[11]JUNIO!S105+[11]JULIO!S105+[11]AGOSTO!S105+[11]SEPTIEMBRE!S105+[11]OCTUBRE!S105+[11]NOVIEMBRE!S105+[11]DICIEMBRE!S105</f>
        <v>0</v>
      </c>
      <c r="U108" s="333">
        <f t="shared" si="12"/>
        <v>0</v>
      </c>
    </row>
    <row r="109" spans="1:21" s="334" customFormat="1" ht="13.5" x14ac:dyDescent="0.25">
      <c r="A109" s="377">
        <v>100</v>
      </c>
      <c r="B109" s="372" t="s">
        <v>596</v>
      </c>
      <c r="C109" s="380" t="s">
        <v>597</v>
      </c>
      <c r="D109" s="374">
        <v>0</v>
      </c>
      <c r="E109" s="375">
        <v>0</v>
      </c>
      <c r="F109" s="375">
        <v>0</v>
      </c>
      <c r="G109" s="374">
        <v>0</v>
      </c>
      <c r="H109" s="376">
        <f t="shared" si="10"/>
        <v>0</v>
      </c>
      <c r="I109" s="376"/>
      <c r="J109" s="374">
        <v>0</v>
      </c>
      <c r="K109" s="374">
        <v>0</v>
      </c>
      <c r="L109" s="374">
        <v>0</v>
      </c>
      <c r="M109" s="374">
        <v>0</v>
      </c>
      <c r="N109" s="374">
        <f t="shared" si="11"/>
        <v>0</v>
      </c>
      <c r="O109" s="376" t="str">
        <f t="shared" si="7"/>
        <v>N.A.</v>
      </c>
      <c r="P109" s="332">
        <f>'[11]ENERO '!O106+[11]FEBRERO!O106+[11]MARZO!O106+[11]ABRIL!O106+[11]MAYO!O106+[11]JUNIO!O106+[11]JULIO!O106+[11]AGOSTO!O106+[11]SEPTIEMBRE!O106+[11]OCTUBRE!O106+[11]NOVIEMBRE!O106+[11]DICIEMBRE!O106</f>
        <v>0</v>
      </c>
      <c r="Q109" s="332">
        <f>'[11]ENERO '!P106+[11]FEBRERO!P106+[11]MARZO!P106+[11]ABRIL!P106+[11]MAYO!P106+[11]JUNIO!P106+[11]JULIO!P106+[11]AGOSTO!P106+[11]SEPTIEMBRE!P106+[11]OCTUBRE!P106+[11]NOVIEMBRE!P106+[11]DICIEMBRE!P106</f>
        <v>0</v>
      </c>
      <c r="R109" s="333">
        <f t="shared" si="8"/>
        <v>0</v>
      </c>
      <c r="S109" s="332">
        <f>'[11]ENERO '!R106+[11]FEBRERO!R106+[11]MARZO!R106+[11]ABRIL!R106+[11]MAYO!R106+[11]JUNIO!R106+[11]JULIO!R106+[11]AGOSTO!R106+[11]SEPTIEMBRE!R106+[11]OCTUBRE!R106+[11]NOVIEMBRE!R106+[11]DICIEMBRE!R106</f>
        <v>0</v>
      </c>
      <c r="T109" s="332">
        <f>'[11]ENERO '!S106+[11]FEBRERO!S106+[11]MARZO!S106+[11]ABRIL!S106+[11]MAYO!S106+[11]JUNIO!S106+[11]JULIO!S106+[11]AGOSTO!S106+[11]SEPTIEMBRE!S106+[11]OCTUBRE!S106+[11]NOVIEMBRE!S106+[11]DICIEMBRE!S106</f>
        <v>0</v>
      </c>
      <c r="U109" s="333">
        <f t="shared" si="12"/>
        <v>0</v>
      </c>
    </row>
    <row r="110" spans="1:21" s="334" customFormat="1" ht="13.5" x14ac:dyDescent="0.25">
      <c r="A110" s="377">
        <v>101</v>
      </c>
      <c r="B110" s="372" t="s">
        <v>596</v>
      </c>
      <c r="C110" s="380" t="s">
        <v>598</v>
      </c>
      <c r="D110" s="374">
        <v>33.900197500000004</v>
      </c>
      <c r="E110" s="375">
        <v>6.9662597500000007</v>
      </c>
      <c r="F110" s="375">
        <v>0</v>
      </c>
      <c r="G110" s="374">
        <v>0.22107550000000001</v>
      </c>
      <c r="H110" s="376">
        <f t="shared" si="10"/>
        <v>26.712862250000004</v>
      </c>
      <c r="I110" s="376"/>
      <c r="J110" s="374">
        <v>18.54394871243408</v>
      </c>
      <c r="K110" s="374">
        <v>6.7602252944400529</v>
      </c>
      <c r="L110" s="374">
        <v>0</v>
      </c>
      <c r="M110" s="374">
        <v>0.22107550000000001</v>
      </c>
      <c r="N110" s="374">
        <f t="shared" si="11"/>
        <v>11.562647917994028</v>
      </c>
      <c r="O110" s="376">
        <f t="shared" si="7"/>
        <v>-56.715054306866634</v>
      </c>
      <c r="P110" s="332">
        <f>'[11]ENERO '!O107+[11]FEBRERO!O107+[11]MARZO!O107+[11]ABRIL!O107+[11]MAYO!O107+[11]JUNIO!O107+[11]JULIO!O107+[11]AGOSTO!O107+[11]SEPTIEMBRE!O107+[11]OCTUBRE!O107+[11]NOVIEMBRE!O107+[11]DICIEMBRE!O107</f>
        <v>4.9411547499999999</v>
      </c>
      <c r="Q110" s="332">
        <f>'[11]ENERO '!P107+[11]FEBRERO!P107+[11]MARZO!P107+[11]ABRIL!P107+[11]MAYO!P107+[11]JUNIO!P107+[11]JULIO!P107+[11]AGOSTO!P107+[11]SEPTIEMBRE!P107+[11]OCTUBRE!P107+[11]NOVIEMBRE!P107+[11]DICIEMBRE!P107</f>
        <v>2.0251050000000004</v>
      </c>
      <c r="R110" s="333">
        <f t="shared" si="8"/>
        <v>6.9662597500000007</v>
      </c>
      <c r="S110" s="332">
        <f>'[11]ENERO '!R107+[11]FEBRERO!R107+[11]MARZO!R107+[11]ABRIL!R107+[11]MAYO!R107+[11]JUNIO!R107+[11]JULIO!R107+[11]AGOSTO!R107+[11]SEPTIEMBRE!R107+[11]OCTUBRE!R107+[11]NOVIEMBRE!R107+[11]DICIEMBRE!R107</f>
        <v>4.9411547499999999</v>
      </c>
      <c r="T110" s="332">
        <f>'[11]ENERO '!S107+[11]FEBRERO!S107+[11]MARZO!S107+[11]ABRIL!S107+[11]MAYO!S107+[11]JUNIO!S107+[11]JULIO!S107+[11]AGOSTO!S107+[11]SEPTIEMBRE!S107+[11]OCTUBRE!S107+[11]NOVIEMBRE!S107+[11]DICIEMBRE!S107</f>
        <v>1.8190705444400528</v>
      </c>
      <c r="U110" s="333">
        <f t="shared" si="12"/>
        <v>6.7602252944400529</v>
      </c>
    </row>
    <row r="111" spans="1:21" s="334" customFormat="1" ht="13.5" x14ac:dyDescent="0.25">
      <c r="A111" s="378">
        <v>102</v>
      </c>
      <c r="B111" s="379" t="s">
        <v>596</v>
      </c>
      <c r="C111" s="380" t="s">
        <v>599</v>
      </c>
      <c r="D111" s="374">
        <v>0</v>
      </c>
      <c r="E111" s="375">
        <v>0</v>
      </c>
      <c r="F111" s="375">
        <v>0</v>
      </c>
      <c r="G111" s="374">
        <v>0</v>
      </c>
      <c r="H111" s="376">
        <f t="shared" si="10"/>
        <v>0</v>
      </c>
      <c r="I111" s="376"/>
      <c r="J111" s="374">
        <v>0</v>
      </c>
      <c r="K111" s="374">
        <v>0</v>
      </c>
      <c r="L111" s="374">
        <v>0</v>
      </c>
      <c r="M111" s="374">
        <v>0</v>
      </c>
      <c r="N111" s="374">
        <f t="shared" si="11"/>
        <v>0</v>
      </c>
      <c r="O111" s="376" t="str">
        <f t="shared" si="7"/>
        <v>N.A.</v>
      </c>
      <c r="P111" s="332">
        <f>'[11]ENERO '!O108+[11]FEBRERO!O108+[11]MARZO!O108+[11]ABRIL!O108+[11]MAYO!O108+[11]JUNIO!O108+[11]JULIO!O108+[11]AGOSTO!O108+[11]SEPTIEMBRE!O108+[11]OCTUBRE!O108+[11]NOVIEMBRE!O108+[11]DICIEMBRE!O108</f>
        <v>0</v>
      </c>
      <c r="Q111" s="332">
        <f>'[11]ENERO '!P108+[11]FEBRERO!P108+[11]MARZO!P108+[11]ABRIL!P108+[11]MAYO!P108+[11]JUNIO!P108+[11]JULIO!P108+[11]AGOSTO!P108+[11]SEPTIEMBRE!P108+[11]OCTUBRE!P108+[11]NOVIEMBRE!P108+[11]DICIEMBRE!P108</f>
        <v>0</v>
      </c>
      <c r="R111" s="333">
        <f t="shared" si="8"/>
        <v>0</v>
      </c>
      <c r="S111" s="332">
        <f>'[11]ENERO '!R108+[11]FEBRERO!R108+[11]MARZO!R108+[11]ABRIL!R108+[11]MAYO!R108+[11]JUNIO!R108+[11]JULIO!R108+[11]AGOSTO!R108+[11]SEPTIEMBRE!R108+[11]OCTUBRE!R108+[11]NOVIEMBRE!R108+[11]DICIEMBRE!R108</f>
        <v>0</v>
      </c>
      <c r="T111" s="332">
        <f>'[11]ENERO '!S108+[11]FEBRERO!S108+[11]MARZO!S108+[11]ABRIL!S108+[11]MAYO!S108+[11]JUNIO!S108+[11]JULIO!S108+[11]AGOSTO!S108+[11]SEPTIEMBRE!S108+[11]OCTUBRE!S108+[11]NOVIEMBRE!S108+[11]DICIEMBRE!S108</f>
        <v>0</v>
      </c>
      <c r="U111" s="333">
        <f t="shared" si="12"/>
        <v>0</v>
      </c>
    </row>
    <row r="112" spans="1:21" s="337" customFormat="1" ht="13.5" x14ac:dyDescent="0.25">
      <c r="A112" s="378">
        <v>103</v>
      </c>
      <c r="B112" s="379" t="s">
        <v>596</v>
      </c>
      <c r="C112" s="380" t="s">
        <v>600</v>
      </c>
      <c r="D112" s="374">
        <v>0</v>
      </c>
      <c r="E112" s="375">
        <v>0</v>
      </c>
      <c r="F112" s="375">
        <v>0</v>
      </c>
      <c r="G112" s="374">
        <v>0</v>
      </c>
      <c r="H112" s="376">
        <f t="shared" si="10"/>
        <v>0</v>
      </c>
      <c r="I112" s="376"/>
      <c r="J112" s="374">
        <v>0</v>
      </c>
      <c r="K112" s="374">
        <v>0</v>
      </c>
      <c r="L112" s="374">
        <v>0</v>
      </c>
      <c r="M112" s="374">
        <v>0</v>
      </c>
      <c r="N112" s="374">
        <f t="shared" si="11"/>
        <v>0</v>
      </c>
      <c r="O112" s="376" t="str">
        <f t="shared" si="7"/>
        <v>N.A.</v>
      </c>
      <c r="P112" s="332">
        <f>'[11]ENERO '!O109+[11]FEBRERO!O109+[11]MARZO!O109+[11]ABRIL!O109+[11]MAYO!O109+[11]JUNIO!O109+[11]JULIO!O109+[11]AGOSTO!O109+[11]SEPTIEMBRE!O109+[11]OCTUBRE!O109+[11]NOVIEMBRE!O109+[11]DICIEMBRE!O109</f>
        <v>0</v>
      </c>
      <c r="Q112" s="332">
        <f>'[11]ENERO '!P109+[11]FEBRERO!P109+[11]MARZO!P109+[11]ABRIL!P109+[11]MAYO!P109+[11]JUNIO!P109+[11]JULIO!P109+[11]AGOSTO!P109+[11]SEPTIEMBRE!P109+[11]OCTUBRE!P109+[11]NOVIEMBRE!P109+[11]DICIEMBRE!P109</f>
        <v>0</v>
      </c>
      <c r="R112" s="333">
        <f t="shared" si="8"/>
        <v>0</v>
      </c>
      <c r="S112" s="332">
        <f>'[11]ENERO '!R109+[11]FEBRERO!R109+[11]MARZO!R109+[11]ABRIL!R109+[11]MAYO!R109+[11]JUNIO!R109+[11]JULIO!R109+[11]AGOSTO!R109+[11]SEPTIEMBRE!R109+[11]OCTUBRE!R109+[11]NOVIEMBRE!R109+[11]DICIEMBRE!R109</f>
        <v>0</v>
      </c>
      <c r="T112" s="332">
        <f>'[11]ENERO '!S109+[11]FEBRERO!S109+[11]MARZO!S109+[11]ABRIL!S109+[11]MAYO!S109+[11]JUNIO!S109+[11]JULIO!S109+[11]AGOSTO!S109+[11]SEPTIEMBRE!S109+[11]OCTUBRE!S109+[11]NOVIEMBRE!S109+[11]DICIEMBRE!S109</f>
        <v>0</v>
      </c>
      <c r="U112" s="333">
        <f t="shared" si="12"/>
        <v>0</v>
      </c>
    </row>
    <row r="113" spans="1:21" s="335" customFormat="1" ht="13.5" x14ac:dyDescent="0.25">
      <c r="A113" s="378">
        <v>104</v>
      </c>
      <c r="B113" s="379" t="s">
        <v>596</v>
      </c>
      <c r="C113" s="380" t="s">
        <v>601</v>
      </c>
      <c r="D113" s="374">
        <v>227.77425550000001</v>
      </c>
      <c r="E113" s="375">
        <v>43.301350749999997</v>
      </c>
      <c r="F113" s="375">
        <v>0</v>
      </c>
      <c r="G113" s="374">
        <v>5.6793797600000007</v>
      </c>
      <c r="H113" s="376">
        <f t="shared" si="10"/>
        <v>178.79352499000001</v>
      </c>
      <c r="I113" s="376"/>
      <c r="J113" s="374">
        <v>137.9495822314571</v>
      </c>
      <c r="K113" s="374">
        <v>42.60722631951031</v>
      </c>
      <c r="L113" s="374">
        <v>0</v>
      </c>
      <c r="M113" s="374">
        <v>5.4379757300000016</v>
      </c>
      <c r="N113" s="374">
        <f t="shared" si="11"/>
        <v>89.904380181946777</v>
      </c>
      <c r="O113" s="376">
        <f t="shared" si="7"/>
        <v>-49.716087208988604</v>
      </c>
      <c r="P113" s="332">
        <f>'[11]ENERO '!O110+[11]FEBRERO!O110+[11]MARZO!O110+[11]ABRIL!O110+[11]MAYO!O110+[11]JUNIO!O110+[11]JULIO!O110+[11]AGOSTO!O110+[11]SEPTIEMBRE!O110+[11]OCTUBRE!O110+[11]NOVIEMBRE!O110+[11]DICIEMBRE!O110</f>
        <v>0.75573075000000001</v>
      </c>
      <c r="Q113" s="332">
        <f>'[11]ENERO '!P110+[11]FEBRERO!P110+[11]MARZO!P110+[11]ABRIL!P110+[11]MAYO!P110+[11]JUNIO!P110+[11]JULIO!P110+[11]AGOSTO!P110+[11]SEPTIEMBRE!P110+[11]OCTUBRE!P110+[11]NOVIEMBRE!P110+[11]DICIEMBRE!P110</f>
        <v>42.54562</v>
      </c>
      <c r="R113" s="333">
        <f t="shared" si="8"/>
        <v>43.301350749999997</v>
      </c>
      <c r="S113" s="332">
        <f>'[11]ENERO '!R110+[11]FEBRERO!R110+[11]MARZO!R110+[11]ABRIL!R110+[11]MAYO!R110+[11]JUNIO!R110+[11]JULIO!R110+[11]AGOSTO!R110+[11]SEPTIEMBRE!R110+[11]OCTUBRE!R110+[11]NOVIEMBRE!R110+[11]DICIEMBRE!R110</f>
        <v>0.75573075000000001</v>
      </c>
      <c r="T113" s="332">
        <f>'[11]ENERO '!S110+[11]FEBRERO!S110+[11]MARZO!S110+[11]ABRIL!S110+[11]MAYO!S110+[11]JUNIO!S110+[11]JULIO!S110+[11]AGOSTO!S110+[11]SEPTIEMBRE!S110+[11]OCTUBRE!S110+[11]NOVIEMBRE!S110+[11]DICIEMBRE!S110</f>
        <v>41.851495569510313</v>
      </c>
      <c r="U113" s="333">
        <f t="shared" si="12"/>
        <v>42.60722631951031</v>
      </c>
    </row>
    <row r="114" spans="1:21" s="336" customFormat="1" ht="13.5" x14ac:dyDescent="0.25">
      <c r="A114" s="377">
        <v>105</v>
      </c>
      <c r="B114" s="372" t="s">
        <v>596</v>
      </c>
      <c r="C114" s="373" t="s">
        <v>602</v>
      </c>
      <c r="D114" s="374">
        <v>0</v>
      </c>
      <c r="E114" s="375">
        <v>0</v>
      </c>
      <c r="F114" s="375">
        <v>0</v>
      </c>
      <c r="G114" s="374">
        <v>0</v>
      </c>
      <c r="H114" s="376">
        <f t="shared" si="10"/>
        <v>0</v>
      </c>
      <c r="I114" s="376"/>
      <c r="J114" s="374">
        <v>0</v>
      </c>
      <c r="K114" s="374">
        <v>0</v>
      </c>
      <c r="L114" s="374">
        <v>0</v>
      </c>
      <c r="M114" s="374">
        <v>0</v>
      </c>
      <c r="N114" s="374">
        <f t="shared" si="11"/>
        <v>0</v>
      </c>
      <c r="O114" s="376" t="str">
        <f t="shared" si="7"/>
        <v>N.A.</v>
      </c>
      <c r="P114" s="332">
        <f>'[11]ENERO '!O111+[11]FEBRERO!O111+[11]MARZO!O111+[11]ABRIL!O111+[11]MAYO!O111+[11]JUNIO!O111+[11]JULIO!O111+[11]AGOSTO!O111+[11]SEPTIEMBRE!O111+[11]OCTUBRE!O111+[11]NOVIEMBRE!O111+[11]DICIEMBRE!O111</f>
        <v>0</v>
      </c>
      <c r="Q114" s="332">
        <f>'[11]ENERO '!P111+[11]FEBRERO!P111+[11]MARZO!P111+[11]ABRIL!P111+[11]MAYO!P111+[11]JUNIO!P111+[11]JULIO!P111+[11]AGOSTO!P111+[11]SEPTIEMBRE!P111+[11]OCTUBRE!P111+[11]NOVIEMBRE!P111+[11]DICIEMBRE!P111</f>
        <v>0</v>
      </c>
      <c r="R114" s="333">
        <f t="shared" si="8"/>
        <v>0</v>
      </c>
      <c r="S114" s="332">
        <f>'[11]ENERO '!R111+[11]FEBRERO!R111+[11]MARZO!R111+[11]ABRIL!R111+[11]MAYO!R111+[11]JUNIO!R111+[11]JULIO!R111+[11]AGOSTO!R111+[11]SEPTIEMBRE!R111+[11]OCTUBRE!R111+[11]NOVIEMBRE!R111+[11]DICIEMBRE!R111</f>
        <v>0</v>
      </c>
      <c r="T114" s="332">
        <f>'[11]ENERO '!S111+[11]FEBRERO!S111+[11]MARZO!S111+[11]ABRIL!S111+[11]MAYO!S111+[11]JUNIO!S111+[11]JULIO!S111+[11]AGOSTO!S111+[11]SEPTIEMBRE!S111+[11]OCTUBRE!S111+[11]NOVIEMBRE!S111+[11]DICIEMBRE!S111</f>
        <v>0</v>
      </c>
      <c r="U114" s="333">
        <f t="shared" si="12"/>
        <v>0</v>
      </c>
    </row>
    <row r="115" spans="1:21" s="336" customFormat="1" ht="13.5" x14ac:dyDescent="0.25">
      <c r="A115" s="377">
        <v>106</v>
      </c>
      <c r="B115" s="372" t="s">
        <v>494</v>
      </c>
      <c r="C115" s="373" t="s">
        <v>603</v>
      </c>
      <c r="D115" s="374">
        <v>0</v>
      </c>
      <c r="E115" s="375">
        <v>0</v>
      </c>
      <c r="F115" s="375">
        <v>0</v>
      </c>
      <c r="G115" s="374">
        <v>0</v>
      </c>
      <c r="H115" s="376">
        <f t="shared" si="10"/>
        <v>0</v>
      </c>
      <c r="I115" s="376"/>
      <c r="J115" s="374">
        <v>0</v>
      </c>
      <c r="K115" s="374">
        <v>0</v>
      </c>
      <c r="L115" s="374">
        <v>0</v>
      </c>
      <c r="M115" s="374">
        <v>0</v>
      </c>
      <c r="N115" s="374">
        <f t="shared" si="11"/>
        <v>0</v>
      </c>
      <c r="O115" s="376" t="str">
        <f t="shared" si="7"/>
        <v>N.A.</v>
      </c>
      <c r="P115" s="332">
        <f>'[11]ENERO '!O112+[11]FEBRERO!O112+[11]MARZO!O112+[11]ABRIL!O112+[11]MAYO!O112+[11]JUNIO!O112+[11]JULIO!O112+[11]AGOSTO!O112+[11]SEPTIEMBRE!O112+[11]OCTUBRE!O112+[11]NOVIEMBRE!O112+[11]DICIEMBRE!O112</f>
        <v>0</v>
      </c>
      <c r="Q115" s="332">
        <f>'[11]ENERO '!P112+[11]FEBRERO!P112+[11]MARZO!P112+[11]ABRIL!P112+[11]MAYO!P112+[11]JUNIO!P112+[11]JULIO!P112+[11]AGOSTO!P112+[11]SEPTIEMBRE!P112+[11]OCTUBRE!P112+[11]NOVIEMBRE!P112+[11]DICIEMBRE!P112</f>
        <v>0</v>
      </c>
      <c r="R115" s="333">
        <f t="shared" si="8"/>
        <v>0</v>
      </c>
      <c r="S115" s="332">
        <f>'[11]ENERO '!R112+[11]FEBRERO!R112+[11]MARZO!R112+[11]ABRIL!R112+[11]MAYO!R112+[11]JUNIO!R112+[11]JULIO!R112+[11]AGOSTO!R112+[11]SEPTIEMBRE!R112+[11]OCTUBRE!R112+[11]NOVIEMBRE!R112+[11]DICIEMBRE!R112</f>
        <v>0</v>
      </c>
      <c r="T115" s="332">
        <f>'[11]ENERO '!S112+[11]FEBRERO!S112+[11]MARZO!S112+[11]ABRIL!S112+[11]MAYO!S112+[11]JUNIO!S112+[11]JULIO!S112+[11]AGOSTO!S112+[11]SEPTIEMBRE!S112+[11]OCTUBRE!S112+[11]NOVIEMBRE!S112+[11]DICIEMBRE!S112</f>
        <v>0</v>
      </c>
      <c r="U115" s="333">
        <f t="shared" si="12"/>
        <v>0</v>
      </c>
    </row>
    <row r="116" spans="1:21" s="336" customFormat="1" ht="13.5" x14ac:dyDescent="0.25">
      <c r="A116" s="377">
        <v>107</v>
      </c>
      <c r="B116" s="372" t="s">
        <v>496</v>
      </c>
      <c r="C116" s="373" t="s">
        <v>604</v>
      </c>
      <c r="D116" s="374">
        <v>0</v>
      </c>
      <c r="E116" s="375">
        <v>0</v>
      </c>
      <c r="F116" s="375">
        <v>0</v>
      </c>
      <c r="G116" s="374">
        <v>0</v>
      </c>
      <c r="H116" s="376">
        <f t="shared" si="10"/>
        <v>0</v>
      </c>
      <c r="I116" s="376"/>
      <c r="J116" s="374">
        <v>0</v>
      </c>
      <c r="K116" s="374">
        <v>0</v>
      </c>
      <c r="L116" s="374">
        <v>0</v>
      </c>
      <c r="M116" s="374">
        <v>0</v>
      </c>
      <c r="N116" s="374">
        <f t="shared" si="11"/>
        <v>0</v>
      </c>
      <c r="O116" s="376" t="str">
        <f t="shared" si="7"/>
        <v>N.A.</v>
      </c>
      <c r="P116" s="332">
        <f>'[11]ENERO '!O113+[11]FEBRERO!O113+[11]MARZO!O113+[11]ABRIL!O113+[11]MAYO!O113+[11]JUNIO!O113+[11]JULIO!O113+[11]AGOSTO!O113+[11]SEPTIEMBRE!O113+[11]OCTUBRE!O113+[11]NOVIEMBRE!O113+[11]DICIEMBRE!O113</f>
        <v>0</v>
      </c>
      <c r="Q116" s="332">
        <f>'[11]ENERO '!P113+[11]FEBRERO!P113+[11]MARZO!P113+[11]ABRIL!P113+[11]MAYO!P113+[11]JUNIO!P113+[11]JULIO!P113+[11]AGOSTO!P113+[11]SEPTIEMBRE!P113+[11]OCTUBRE!P113+[11]NOVIEMBRE!P113+[11]DICIEMBRE!P113</f>
        <v>0</v>
      </c>
      <c r="R116" s="333">
        <f t="shared" si="8"/>
        <v>0</v>
      </c>
      <c r="S116" s="332">
        <f>'[11]ENERO '!R113+[11]FEBRERO!R113+[11]MARZO!R113+[11]ABRIL!R113+[11]MAYO!R113+[11]JUNIO!R113+[11]JULIO!R113+[11]AGOSTO!R113+[11]SEPTIEMBRE!R113+[11]OCTUBRE!R113+[11]NOVIEMBRE!R113+[11]DICIEMBRE!R113</f>
        <v>0</v>
      </c>
      <c r="T116" s="332">
        <f>'[11]ENERO '!S113+[11]FEBRERO!S113+[11]MARZO!S113+[11]ABRIL!S113+[11]MAYO!S113+[11]JUNIO!S113+[11]JULIO!S113+[11]AGOSTO!S113+[11]SEPTIEMBRE!S113+[11]OCTUBRE!S113+[11]NOVIEMBRE!S113+[11]DICIEMBRE!S113</f>
        <v>0</v>
      </c>
      <c r="U116" s="333">
        <f t="shared" si="12"/>
        <v>0</v>
      </c>
    </row>
    <row r="117" spans="1:21" s="336" customFormat="1" ht="13.5" x14ac:dyDescent="0.25">
      <c r="A117" s="377">
        <v>108</v>
      </c>
      <c r="B117" s="372" t="s">
        <v>504</v>
      </c>
      <c r="C117" s="373" t="s">
        <v>605</v>
      </c>
      <c r="D117" s="374">
        <v>0</v>
      </c>
      <c r="E117" s="375">
        <v>0</v>
      </c>
      <c r="F117" s="375">
        <v>0</v>
      </c>
      <c r="G117" s="374">
        <v>0</v>
      </c>
      <c r="H117" s="376">
        <f t="shared" si="10"/>
        <v>0</v>
      </c>
      <c r="I117" s="376"/>
      <c r="J117" s="374">
        <v>0</v>
      </c>
      <c r="K117" s="374">
        <v>0</v>
      </c>
      <c r="L117" s="374">
        <v>0</v>
      </c>
      <c r="M117" s="374">
        <v>0</v>
      </c>
      <c r="N117" s="374">
        <f t="shared" si="11"/>
        <v>0</v>
      </c>
      <c r="O117" s="376" t="str">
        <f t="shared" si="7"/>
        <v>N.A.</v>
      </c>
      <c r="P117" s="332">
        <f>'[11]ENERO '!O114+[11]FEBRERO!O114+[11]MARZO!O114+[11]ABRIL!O114+[11]MAYO!O114+[11]JUNIO!O114+[11]JULIO!O114+[11]AGOSTO!O114+[11]SEPTIEMBRE!O114+[11]OCTUBRE!O114+[11]NOVIEMBRE!O114+[11]DICIEMBRE!O114</f>
        <v>0</v>
      </c>
      <c r="Q117" s="332">
        <f>'[11]ENERO '!P114+[11]FEBRERO!P114+[11]MARZO!P114+[11]ABRIL!P114+[11]MAYO!P114+[11]JUNIO!P114+[11]JULIO!P114+[11]AGOSTO!P114+[11]SEPTIEMBRE!P114+[11]OCTUBRE!P114+[11]NOVIEMBRE!P114+[11]DICIEMBRE!P114</f>
        <v>0</v>
      </c>
      <c r="R117" s="333">
        <f t="shared" si="8"/>
        <v>0</v>
      </c>
      <c r="S117" s="332">
        <f>'[11]ENERO '!R114+[11]FEBRERO!R114+[11]MARZO!R114+[11]ABRIL!R114+[11]MAYO!R114+[11]JUNIO!R114+[11]JULIO!R114+[11]AGOSTO!R114+[11]SEPTIEMBRE!R114+[11]OCTUBRE!R114+[11]NOVIEMBRE!R114+[11]DICIEMBRE!R114</f>
        <v>0</v>
      </c>
      <c r="T117" s="332">
        <f>'[11]ENERO '!S114+[11]FEBRERO!S114+[11]MARZO!S114+[11]ABRIL!S114+[11]MAYO!S114+[11]JUNIO!S114+[11]JULIO!S114+[11]AGOSTO!S114+[11]SEPTIEMBRE!S114+[11]OCTUBRE!S114+[11]NOVIEMBRE!S114+[11]DICIEMBRE!S114</f>
        <v>0</v>
      </c>
      <c r="U117" s="333">
        <f t="shared" si="12"/>
        <v>0</v>
      </c>
    </row>
    <row r="118" spans="1:21" s="337" customFormat="1" ht="13.5" x14ac:dyDescent="0.25">
      <c r="A118" s="378">
        <v>110</v>
      </c>
      <c r="B118" s="379" t="s">
        <v>581</v>
      </c>
      <c r="C118" s="380" t="s">
        <v>606</v>
      </c>
      <c r="D118" s="374">
        <v>0</v>
      </c>
      <c r="E118" s="375">
        <v>0</v>
      </c>
      <c r="F118" s="375">
        <v>0</v>
      </c>
      <c r="G118" s="374">
        <v>0</v>
      </c>
      <c r="H118" s="376">
        <f t="shared" si="10"/>
        <v>0</v>
      </c>
      <c r="I118" s="376"/>
      <c r="J118" s="374">
        <v>0</v>
      </c>
      <c r="K118" s="374">
        <v>0</v>
      </c>
      <c r="L118" s="374">
        <v>0</v>
      </c>
      <c r="M118" s="374">
        <v>0</v>
      </c>
      <c r="N118" s="374">
        <f t="shared" si="11"/>
        <v>0</v>
      </c>
      <c r="O118" s="376" t="str">
        <f t="shared" si="7"/>
        <v>N.A.</v>
      </c>
      <c r="P118" s="332">
        <f>'[11]ENERO '!O115+[11]FEBRERO!O115+[11]MARZO!O115+[11]ABRIL!O115+[11]MAYO!O115+[11]JUNIO!O115+[11]JULIO!O115+[11]AGOSTO!O115+[11]SEPTIEMBRE!O115+[11]OCTUBRE!O115+[11]NOVIEMBRE!O115+[11]DICIEMBRE!O115</f>
        <v>0</v>
      </c>
      <c r="Q118" s="332">
        <f>'[11]ENERO '!P115+[11]FEBRERO!P115+[11]MARZO!P115+[11]ABRIL!P115+[11]MAYO!P115+[11]JUNIO!P115+[11]JULIO!P115+[11]AGOSTO!P115+[11]SEPTIEMBRE!P115+[11]OCTUBRE!P115+[11]NOVIEMBRE!P115+[11]DICIEMBRE!P115</f>
        <v>0</v>
      </c>
      <c r="R118" s="333">
        <f t="shared" si="8"/>
        <v>0</v>
      </c>
      <c r="S118" s="332">
        <f>'[11]ENERO '!R115+[11]FEBRERO!R115+[11]MARZO!R115+[11]ABRIL!R115+[11]MAYO!R115+[11]JUNIO!R115+[11]JULIO!R115+[11]AGOSTO!R115+[11]SEPTIEMBRE!R115+[11]OCTUBRE!R115+[11]NOVIEMBRE!R115+[11]DICIEMBRE!R115</f>
        <v>0</v>
      </c>
      <c r="T118" s="332">
        <f>'[11]ENERO '!S115+[11]FEBRERO!S115+[11]MARZO!S115+[11]ABRIL!S115+[11]MAYO!S115+[11]JUNIO!S115+[11]JULIO!S115+[11]AGOSTO!S115+[11]SEPTIEMBRE!S115+[11]OCTUBRE!S115+[11]NOVIEMBRE!S115+[11]DICIEMBRE!S115</f>
        <v>0</v>
      </c>
      <c r="U118" s="333">
        <f t="shared" si="12"/>
        <v>0</v>
      </c>
    </row>
    <row r="119" spans="1:21" s="336" customFormat="1" ht="13.5" x14ac:dyDescent="0.25">
      <c r="A119" s="377">
        <v>111</v>
      </c>
      <c r="B119" s="372" t="s">
        <v>573</v>
      </c>
      <c r="C119" s="373" t="s">
        <v>607</v>
      </c>
      <c r="D119" s="374">
        <v>107.26365</v>
      </c>
      <c r="E119" s="375">
        <v>20.666922689999996</v>
      </c>
      <c r="F119" s="375">
        <v>0</v>
      </c>
      <c r="G119" s="374">
        <v>1.8493451399999998</v>
      </c>
      <c r="H119" s="376">
        <f t="shared" si="10"/>
        <v>84.747382170000009</v>
      </c>
      <c r="I119" s="376"/>
      <c r="J119" s="374">
        <v>510.12494585758327</v>
      </c>
      <c r="K119" s="374">
        <v>20.666922689999996</v>
      </c>
      <c r="L119" s="374">
        <v>0</v>
      </c>
      <c r="M119" s="374">
        <v>1.8493451399999998</v>
      </c>
      <c r="N119" s="374">
        <f t="shared" si="11"/>
        <v>487.60867802758327</v>
      </c>
      <c r="O119" s="376">
        <f t="shared" si="7"/>
        <v>475.36724503119041</v>
      </c>
      <c r="P119" s="332">
        <f>'[11]ENERO '!O116+[11]FEBRERO!O116+[11]MARZO!O116+[11]ABRIL!O116+[11]MAYO!O116+[11]JUNIO!O116+[11]JULIO!O116+[11]AGOSTO!O116+[11]SEPTIEMBRE!O116+[11]OCTUBRE!O116+[11]NOVIEMBRE!O116+[11]DICIEMBRE!O116</f>
        <v>20.666922689999996</v>
      </c>
      <c r="Q119" s="332">
        <f>'[11]ENERO '!P116+[11]FEBRERO!P116+[11]MARZO!P116+[11]ABRIL!P116+[11]MAYO!P116+[11]JUNIO!P116+[11]JULIO!P116+[11]AGOSTO!P116+[11]SEPTIEMBRE!P116+[11]OCTUBRE!P116+[11]NOVIEMBRE!P116+[11]DICIEMBRE!P116</f>
        <v>0</v>
      </c>
      <c r="R119" s="333">
        <f t="shared" si="8"/>
        <v>20.666922689999996</v>
      </c>
      <c r="S119" s="332">
        <f>'[11]ENERO '!R116+[11]FEBRERO!R116+[11]MARZO!R116+[11]ABRIL!R116+[11]MAYO!R116+[11]JUNIO!R116+[11]JULIO!R116+[11]AGOSTO!R116+[11]SEPTIEMBRE!R116+[11]OCTUBRE!R116+[11]NOVIEMBRE!R116+[11]DICIEMBRE!R116</f>
        <v>20.666922689999996</v>
      </c>
      <c r="T119" s="332">
        <f>'[11]ENERO '!S116+[11]FEBRERO!S116+[11]MARZO!S116+[11]ABRIL!S116+[11]MAYO!S116+[11]JUNIO!S116+[11]JULIO!S116+[11]AGOSTO!S116+[11]SEPTIEMBRE!S116+[11]OCTUBRE!S116+[11]NOVIEMBRE!S116+[11]DICIEMBRE!S116</f>
        <v>0</v>
      </c>
      <c r="U119" s="333">
        <f t="shared" si="12"/>
        <v>20.666922689999996</v>
      </c>
    </row>
    <row r="120" spans="1:21" s="336" customFormat="1" ht="13.5" x14ac:dyDescent="0.25">
      <c r="A120" s="377">
        <v>112</v>
      </c>
      <c r="B120" s="372" t="s">
        <v>573</v>
      </c>
      <c r="C120" s="373" t="s">
        <v>608</v>
      </c>
      <c r="D120" s="374">
        <v>0</v>
      </c>
      <c r="E120" s="375">
        <v>0</v>
      </c>
      <c r="F120" s="375">
        <v>0</v>
      </c>
      <c r="G120" s="374">
        <v>0</v>
      </c>
      <c r="H120" s="376">
        <f t="shared" si="10"/>
        <v>0</v>
      </c>
      <c r="I120" s="376"/>
      <c r="J120" s="374">
        <v>0</v>
      </c>
      <c r="K120" s="374">
        <v>0</v>
      </c>
      <c r="L120" s="374">
        <v>0</v>
      </c>
      <c r="M120" s="374">
        <v>0</v>
      </c>
      <c r="N120" s="374">
        <f t="shared" si="11"/>
        <v>0</v>
      </c>
      <c r="O120" s="376" t="str">
        <f t="shared" si="7"/>
        <v>N.A.</v>
      </c>
      <c r="P120" s="332">
        <f>'[11]ENERO '!O117+[11]FEBRERO!O117+[11]MARZO!O117+[11]ABRIL!O117+[11]MAYO!O117+[11]JUNIO!O117+[11]JULIO!O117+[11]AGOSTO!O117+[11]SEPTIEMBRE!O117+[11]OCTUBRE!O117+[11]NOVIEMBRE!O117+[11]DICIEMBRE!O117</f>
        <v>0</v>
      </c>
      <c r="Q120" s="332">
        <f>'[11]ENERO '!P117+[11]FEBRERO!P117+[11]MARZO!P117+[11]ABRIL!P117+[11]MAYO!P117+[11]JUNIO!P117+[11]JULIO!P117+[11]AGOSTO!P117+[11]SEPTIEMBRE!P117+[11]OCTUBRE!P117+[11]NOVIEMBRE!P117+[11]DICIEMBRE!P117</f>
        <v>0</v>
      </c>
      <c r="R120" s="333">
        <f t="shared" si="8"/>
        <v>0</v>
      </c>
      <c r="S120" s="332">
        <f>'[11]ENERO '!R117+[11]FEBRERO!R117+[11]MARZO!R117+[11]ABRIL!R117+[11]MAYO!R117+[11]JUNIO!R117+[11]JULIO!R117+[11]AGOSTO!R117+[11]SEPTIEMBRE!R117+[11]OCTUBRE!R117+[11]NOVIEMBRE!R117+[11]DICIEMBRE!R117</f>
        <v>0</v>
      </c>
      <c r="T120" s="332">
        <f>'[11]ENERO '!S117+[11]FEBRERO!S117+[11]MARZO!S117+[11]ABRIL!S117+[11]MAYO!S117+[11]JUNIO!S117+[11]JULIO!S117+[11]AGOSTO!S117+[11]SEPTIEMBRE!S117+[11]OCTUBRE!S117+[11]NOVIEMBRE!S117+[11]DICIEMBRE!S117</f>
        <v>0</v>
      </c>
      <c r="U120" s="333">
        <f t="shared" si="12"/>
        <v>0</v>
      </c>
    </row>
    <row r="121" spans="1:21" s="336" customFormat="1" ht="13.5" x14ac:dyDescent="0.25">
      <c r="A121" s="377">
        <v>113</v>
      </c>
      <c r="B121" s="372" t="s">
        <v>581</v>
      </c>
      <c r="C121" s="373" t="s">
        <v>609</v>
      </c>
      <c r="D121" s="374">
        <v>0</v>
      </c>
      <c r="E121" s="375">
        <v>0</v>
      </c>
      <c r="F121" s="375">
        <v>0</v>
      </c>
      <c r="G121" s="374">
        <v>0</v>
      </c>
      <c r="H121" s="376">
        <f t="shared" si="10"/>
        <v>0</v>
      </c>
      <c r="I121" s="376"/>
      <c r="J121" s="374">
        <v>0</v>
      </c>
      <c r="K121" s="374">
        <v>0</v>
      </c>
      <c r="L121" s="374">
        <v>0</v>
      </c>
      <c r="M121" s="374">
        <v>0</v>
      </c>
      <c r="N121" s="374">
        <f t="shared" si="11"/>
        <v>0</v>
      </c>
      <c r="O121" s="376" t="str">
        <f t="shared" si="7"/>
        <v>N.A.</v>
      </c>
      <c r="P121" s="332">
        <f>'[11]ENERO '!O118+[11]FEBRERO!O118+[11]MARZO!O118+[11]ABRIL!O118+[11]MAYO!O118+[11]JUNIO!O118+[11]JULIO!O118+[11]AGOSTO!O118+[11]SEPTIEMBRE!O118+[11]OCTUBRE!O118+[11]NOVIEMBRE!O118+[11]DICIEMBRE!O118</f>
        <v>0</v>
      </c>
      <c r="Q121" s="332">
        <f>'[11]ENERO '!P118+[11]FEBRERO!P118+[11]MARZO!P118+[11]ABRIL!P118+[11]MAYO!P118+[11]JUNIO!P118+[11]JULIO!P118+[11]AGOSTO!P118+[11]SEPTIEMBRE!P118+[11]OCTUBRE!P118+[11]NOVIEMBRE!P118+[11]DICIEMBRE!P118</f>
        <v>0</v>
      </c>
      <c r="R121" s="333">
        <f t="shared" si="8"/>
        <v>0</v>
      </c>
      <c r="S121" s="332">
        <f>'[11]ENERO '!R118+[11]FEBRERO!R118+[11]MARZO!R118+[11]ABRIL!R118+[11]MAYO!R118+[11]JUNIO!R118+[11]JULIO!R118+[11]AGOSTO!R118+[11]SEPTIEMBRE!R118+[11]OCTUBRE!R118+[11]NOVIEMBRE!R118+[11]DICIEMBRE!R118</f>
        <v>0</v>
      </c>
      <c r="T121" s="332">
        <f>'[11]ENERO '!S118+[11]FEBRERO!S118+[11]MARZO!S118+[11]ABRIL!S118+[11]MAYO!S118+[11]JUNIO!S118+[11]JULIO!S118+[11]AGOSTO!S118+[11]SEPTIEMBRE!S118+[11]OCTUBRE!S118+[11]NOVIEMBRE!S118+[11]DICIEMBRE!S118</f>
        <v>0</v>
      </c>
      <c r="U121" s="333">
        <f t="shared" si="12"/>
        <v>0</v>
      </c>
    </row>
    <row r="122" spans="1:21" s="336" customFormat="1" ht="13.5" x14ac:dyDescent="0.25">
      <c r="A122" s="377">
        <v>114</v>
      </c>
      <c r="B122" s="372" t="s">
        <v>581</v>
      </c>
      <c r="C122" s="373" t="s">
        <v>610</v>
      </c>
      <c r="D122" s="374">
        <v>0</v>
      </c>
      <c r="E122" s="375">
        <v>0</v>
      </c>
      <c r="F122" s="375">
        <v>0</v>
      </c>
      <c r="G122" s="374">
        <v>0</v>
      </c>
      <c r="H122" s="376">
        <f t="shared" si="10"/>
        <v>0</v>
      </c>
      <c r="I122" s="376"/>
      <c r="J122" s="374">
        <v>0</v>
      </c>
      <c r="K122" s="374">
        <v>0</v>
      </c>
      <c r="L122" s="374">
        <v>0</v>
      </c>
      <c r="M122" s="374">
        <v>0</v>
      </c>
      <c r="N122" s="374">
        <f t="shared" si="11"/>
        <v>0</v>
      </c>
      <c r="O122" s="376" t="str">
        <f t="shared" si="7"/>
        <v>N.A.</v>
      </c>
      <c r="P122" s="332">
        <f>'[11]ENERO '!O119+[11]FEBRERO!O119+[11]MARZO!O119+[11]ABRIL!O119+[11]MAYO!O119+[11]JUNIO!O119+[11]JULIO!O119+[11]AGOSTO!O119+[11]SEPTIEMBRE!O119+[11]OCTUBRE!O119+[11]NOVIEMBRE!O119+[11]DICIEMBRE!O119</f>
        <v>0</v>
      </c>
      <c r="Q122" s="332">
        <f>'[11]ENERO '!P119+[11]FEBRERO!P119+[11]MARZO!P119+[11]ABRIL!P119+[11]MAYO!P119+[11]JUNIO!P119+[11]JULIO!P119+[11]AGOSTO!P119+[11]SEPTIEMBRE!P119+[11]OCTUBRE!P119+[11]NOVIEMBRE!P119+[11]DICIEMBRE!P119</f>
        <v>0</v>
      </c>
      <c r="R122" s="333">
        <f t="shared" si="8"/>
        <v>0</v>
      </c>
      <c r="S122" s="332">
        <f>'[11]ENERO '!R119+[11]FEBRERO!R119+[11]MARZO!R119+[11]ABRIL!R119+[11]MAYO!R119+[11]JUNIO!R119+[11]JULIO!R119+[11]AGOSTO!R119+[11]SEPTIEMBRE!R119+[11]OCTUBRE!R119+[11]NOVIEMBRE!R119+[11]DICIEMBRE!R119</f>
        <v>0</v>
      </c>
      <c r="T122" s="332">
        <f>'[11]ENERO '!S119+[11]FEBRERO!S119+[11]MARZO!S119+[11]ABRIL!S119+[11]MAYO!S119+[11]JUNIO!S119+[11]JULIO!S119+[11]AGOSTO!S119+[11]SEPTIEMBRE!S119+[11]OCTUBRE!S119+[11]NOVIEMBRE!S119+[11]DICIEMBRE!S119</f>
        <v>0</v>
      </c>
      <c r="U122" s="333">
        <f t="shared" si="12"/>
        <v>0</v>
      </c>
    </row>
    <row r="123" spans="1:21" s="336" customFormat="1" ht="27" x14ac:dyDescent="0.25">
      <c r="A123" s="377">
        <v>117</v>
      </c>
      <c r="B123" s="372" t="s">
        <v>581</v>
      </c>
      <c r="C123" s="373" t="s">
        <v>611</v>
      </c>
      <c r="D123" s="374">
        <v>0</v>
      </c>
      <c r="E123" s="375">
        <v>0</v>
      </c>
      <c r="F123" s="375">
        <v>0</v>
      </c>
      <c r="G123" s="374">
        <v>0</v>
      </c>
      <c r="H123" s="376">
        <f t="shared" si="10"/>
        <v>0</v>
      </c>
      <c r="I123" s="376"/>
      <c r="J123" s="374">
        <v>0</v>
      </c>
      <c r="K123" s="374">
        <v>0</v>
      </c>
      <c r="L123" s="374">
        <v>0</v>
      </c>
      <c r="M123" s="374">
        <v>0</v>
      </c>
      <c r="N123" s="374">
        <f t="shared" si="11"/>
        <v>0</v>
      </c>
      <c r="O123" s="376" t="str">
        <f t="shared" si="7"/>
        <v>N.A.</v>
      </c>
      <c r="P123" s="332">
        <f>'[11]ENERO '!O120+[11]FEBRERO!O120+[11]MARZO!O120+[11]ABRIL!O120+[11]MAYO!O120+[11]JUNIO!O120+[11]JULIO!O120+[11]AGOSTO!O120+[11]SEPTIEMBRE!O120+[11]OCTUBRE!O120+[11]NOVIEMBRE!O120+[11]DICIEMBRE!O120</f>
        <v>0</v>
      </c>
      <c r="Q123" s="332">
        <f>'[11]ENERO '!P120+[11]FEBRERO!P120+[11]MARZO!P120+[11]ABRIL!P120+[11]MAYO!P120+[11]JUNIO!P120+[11]JULIO!P120+[11]AGOSTO!P120+[11]SEPTIEMBRE!P120+[11]OCTUBRE!P120+[11]NOVIEMBRE!P120+[11]DICIEMBRE!P120</f>
        <v>0</v>
      </c>
      <c r="R123" s="333">
        <f t="shared" si="8"/>
        <v>0</v>
      </c>
      <c r="S123" s="332">
        <f>'[11]ENERO '!R120+[11]FEBRERO!R120+[11]MARZO!R120+[11]ABRIL!R120+[11]MAYO!R120+[11]JUNIO!R120+[11]JULIO!R120+[11]AGOSTO!R120+[11]SEPTIEMBRE!R120+[11]OCTUBRE!R120+[11]NOVIEMBRE!R120+[11]DICIEMBRE!R120</f>
        <v>0</v>
      </c>
      <c r="T123" s="332">
        <f>'[11]ENERO '!S120+[11]FEBRERO!S120+[11]MARZO!S120+[11]ABRIL!S120+[11]MAYO!S120+[11]JUNIO!S120+[11]JULIO!S120+[11]AGOSTO!S120+[11]SEPTIEMBRE!S120+[11]OCTUBRE!S120+[11]NOVIEMBRE!S120+[11]DICIEMBRE!S120</f>
        <v>0</v>
      </c>
      <c r="U123" s="333">
        <f t="shared" si="12"/>
        <v>0</v>
      </c>
    </row>
    <row r="124" spans="1:21" s="336" customFormat="1" ht="13.5" x14ac:dyDescent="0.25">
      <c r="A124" s="377">
        <v>118</v>
      </c>
      <c r="B124" s="372" t="s">
        <v>573</v>
      </c>
      <c r="C124" s="373" t="s">
        <v>612</v>
      </c>
      <c r="D124" s="374">
        <v>0</v>
      </c>
      <c r="E124" s="375">
        <v>0</v>
      </c>
      <c r="F124" s="375">
        <v>0</v>
      </c>
      <c r="G124" s="374">
        <v>0</v>
      </c>
      <c r="H124" s="376">
        <f t="shared" si="10"/>
        <v>0</v>
      </c>
      <c r="I124" s="376"/>
      <c r="J124" s="374">
        <v>0</v>
      </c>
      <c r="K124" s="374">
        <v>0</v>
      </c>
      <c r="L124" s="374">
        <v>0</v>
      </c>
      <c r="M124" s="374">
        <v>0</v>
      </c>
      <c r="N124" s="374">
        <f t="shared" si="11"/>
        <v>0</v>
      </c>
      <c r="O124" s="376" t="str">
        <f t="shared" si="7"/>
        <v>N.A.</v>
      </c>
      <c r="P124" s="332">
        <f>'[11]ENERO '!O121+[11]FEBRERO!O121+[11]MARZO!O121+[11]ABRIL!O121+[11]MAYO!O121+[11]JUNIO!O121+[11]JULIO!O121+[11]AGOSTO!O121+[11]SEPTIEMBRE!O121+[11]OCTUBRE!O121+[11]NOVIEMBRE!O121+[11]DICIEMBRE!O121</f>
        <v>0</v>
      </c>
      <c r="Q124" s="332">
        <f>'[11]ENERO '!P121+[11]FEBRERO!P121+[11]MARZO!P121+[11]ABRIL!P121+[11]MAYO!P121+[11]JUNIO!P121+[11]JULIO!P121+[11]AGOSTO!P121+[11]SEPTIEMBRE!P121+[11]OCTUBRE!P121+[11]NOVIEMBRE!P121+[11]DICIEMBRE!P121</f>
        <v>0</v>
      </c>
      <c r="R124" s="333">
        <f t="shared" si="8"/>
        <v>0</v>
      </c>
      <c r="S124" s="332">
        <f>'[11]ENERO '!R121+[11]FEBRERO!R121+[11]MARZO!R121+[11]ABRIL!R121+[11]MAYO!R121+[11]JUNIO!R121+[11]JULIO!R121+[11]AGOSTO!R121+[11]SEPTIEMBRE!R121+[11]OCTUBRE!R121+[11]NOVIEMBRE!R121+[11]DICIEMBRE!R121</f>
        <v>0</v>
      </c>
      <c r="T124" s="332">
        <f>'[11]ENERO '!S121+[11]FEBRERO!S121+[11]MARZO!S121+[11]ABRIL!S121+[11]MAYO!S121+[11]JUNIO!S121+[11]JULIO!S121+[11]AGOSTO!S121+[11]SEPTIEMBRE!S121+[11]OCTUBRE!S121+[11]NOVIEMBRE!S121+[11]DICIEMBRE!S121</f>
        <v>0</v>
      </c>
      <c r="U124" s="333">
        <f t="shared" si="12"/>
        <v>0</v>
      </c>
    </row>
    <row r="125" spans="1:21" s="336" customFormat="1" ht="13.5" x14ac:dyDescent="0.25">
      <c r="A125" s="377">
        <v>122</v>
      </c>
      <c r="B125" s="372" t="s">
        <v>508</v>
      </c>
      <c r="C125" s="373" t="s">
        <v>613</v>
      </c>
      <c r="D125" s="374">
        <v>0</v>
      </c>
      <c r="E125" s="375">
        <v>0</v>
      </c>
      <c r="F125" s="375">
        <v>0</v>
      </c>
      <c r="G125" s="374">
        <v>0</v>
      </c>
      <c r="H125" s="376">
        <f t="shared" si="10"/>
        <v>0</v>
      </c>
      <c r="I125" s="376"/>
      <c r="J125" s="374">
        <v>0</v>
      </c>
      <c r="K125" s="374">
        <v>0</v>
      </c>
      <c r="L125" s="374">
        <v>0</v>
      </c>
      <c r="M125" s="374">
        <v>0</v>
      </c>
      <c r="N125" s="374">
        <f t="shared" si="11"/>
        <v>0</v>
      </c>
      <c r="O125" s="376" t="str">
        <f t="shared" si="7"/>
        <v>N.A.</v>
      </c>
      <c r="P125" s="332">
        <f>'[11]ENERO '!O122+[11]FEBRERO!O122+[11]MARZO!O122+[11]ABRIL!O122+[11]MAYO!O122+[11]JUNIO!O122+[11]JULIO!O122+[11]AGOSTO!O122+[11]SEPTIEMBRE!O122+[11]OCTUBRE!O122+[11]NOVIEMBRE!O122+[11]DICIEMBRE!O122</f>
        <v>0</v>
      </c>
      <c r="Q125" s="332">
        <f>'[11]ENERO '!P122+[11]FEBRERO!P122+[11]MARZO!P122+[11]ABRIL!P122+[11]MAYO!P122+[11]JUNIO!P122+[11]JULIO!P122+[11]AGOSTO!P122+[11]SEPTIEMBRE!P122+[11]OCTUBRE!P122+[11]NOVIEMBRE!P122+[11]DICIEMBRE!P122</f>
        <v>0</v>
      </c>
      <c r="R125" s="333">
        <f t="shared" si="8"/>
        <v>0</v>
      </c>
      <c r="S125" s="332">
        <f>'[11]ENERO '!R122+[11]FEBRERO!R122+[11]MARZO!R122+[11]ABRIL!R122+[11]MAYO!R122+[11]JUNIO!R122+[11]JULIO!R122+[11]AGOSTO!R122+[11]SEPTIEMBRE!R122+[11]OCTUBRE!R122+[11]NOVIEMBRE!R122+[11]DICIEMBRE!R122</f>
        <v>0</v>
      </c>
      <c r="T125" s="332">
        <f>'[11]ENERO '!S122+[11]FEBRERO!S122+[11]MARZO!S122+[11]ABRIL!S122+[11]MAYO!S122+[11]JUNIO!S122+[11]JULIO!S122+[11]AGOSTO!S122+[11]SEPTIEMBRE!S122+[11]OCTUBRE!S122+[11]NOVIEMBRE!S122+[11]DICIEMBRE!S122</f>
        <v>0</v>
      </c>
      <c r="U125" s="333">
        <f t="shared" si="12"/>
        <v>0</v>
      </c>
    </row>
    <row r="126" spans="1:21" s="336" customFormat="1" ht="13.5" x14ac:dyDescent="0.25">
      <c r="A126" s="377">
        <v>123</v>
      </c>
      <c r="B126" s="372" t="s">
        <v>614</v>
      </c>
      <c r="C126" s="373" t="s">
        <v>615</v>
      </c>
      <c r="D126" s="374">
        <v>0</v>
      </c>
      <c r="E126" s="375">
        <v>0</v>
      </c>
      <c r="F126" s="375">
        <v>0</v>
      </c>
      <c r="G126" s="374">
        <v>0</v>
      </c>
      <c r="H126" s="376">
        <f t="shared" si="10"/>
        <v>0</v>
      </c>
      <c r="I126" s="376"/>
      <c r="J126" s="374">
        <v>0</v>
      </c>
      <c r="K126" s="374">
        <v>0</v>
      </c>
      <c r="L126" s="374">
        <v>0</v>
      </c>
      <c r="M126" s="374">
        <v>0</v>
      </c>
      <c r="N126" s="374">
        <f t="shared" si="11"/>
        <v>0</v>
      </c>
      <c r="O126" s="376" t="str">
        <f t="shared" si="7"/>
        <v>N.A.</v>
      </c>
      <c r="P126" s="332">
        <f>'[11]ENERO '!O123+[11]FEBRERO!O123+[11]MARZO!O123+[11]ABRIL!O123+[11]MAYO!O123+[11]JUNIO!O123+[11]JULIO!O123+[11]AGOSTO!O123+[11]SEPTIEMBRE!O123+[11]OCTUBRE!O123+[11]NOVIEMBRE!O123+[11]DICIEMBRE!O123</f>
        <v>0</v>
      </c>
      <c r="Q126" s="332">
        <f>'[11]ENERO '!P123+[11]FEBRERO!P123+[11]MARZO!P123+[11]ABRIL!P123+[11]MAYO!P123+[11]JUNIO!P123+[11]JULIO!P123+[11]AGOSTO!P123+[11]SEPTIEMBRE!P123+[11]OCTUBRE!P123+[11]NOVIEMBRE!P123+[11]DICIEMBRE!P123</f>
        <v>0</v>
      </c>
      <c r="R126" s="333">
        <f t="shared" si="8"/>
        <v>0</v>
      </c>
      <c r="S126" s="332">
        <f>'[11]ENERO '!R123+[11]FEBRERO!R123+[11]MARZO!R123+[11]ABRIL!R123+[11]MAYO!R123+[11]JUNIO!R123+[11]JULIO!R123+[11]AGOSTO!R123+[11]SEPTIEMBRE!R123+[11]OCTUBRE!R123+[11]NOVIEMBRE!R123+[11]DICIEMBRE!R123</f>
        <v>0</v>
      </c>
      <c r="T126" s="332">
        <f>'[11]ENERO '!S123+[11]FEBRERO!S123+[11]MARZO!S123+[11]ABRIL!S123+[11]MAYO!S123+[11]JUNIO!S123+[11]JULIO!S123+[11]AGOSTO!S123+[11]SEPTIEMBRE!S123+[11]OCTUBRE!S123+[11]NOVIEMBRE!S123+[11]DICIEMBRE!S123</f>
        <v>0</v>
      </c>
      <c r="U126" s="333">
        <f t="shared" si="12"/>
        <v>0</v>
      </c>
    </row>
    <row r="127" spans="1:21" s="336" customFormat="1" ht="13.5" x14ac:dyDescent="0.25">
      <c r="A127" s="377">
        <v>124</v>
      </c>
      <c r="B127" s="372" t="s">
        <v>508</v>
      </c>
      <c r="C127" s="373" t="s">
        <v>616</v>
      </c>
      <c r="D127" s="374">
        <v>0</v>
      </c>
      <c r="E127" s="375">
        <v>0</v>
      </c>
      <c r="F127" s="375">
        <v>0</v>
      </c>
      <c r="G127" s="374">
        <v>0</v>
      </c>
      <c r="H127" s="376">
        <f t="shared" si="10"/>
        <v>0</v>
      </c>
      <c r="I127" s="376"/>
      <c r="J127" s="374">
        <v>0</v>
      </c>
      <c r="K127" s="374">
        <v>0</v>
      </c>
      <c r="L127" s="374">
        <v>0</v>
      </c>
      <c r="M127" s="374">
        <v>0</v>
      </c>
      <c r="N127" s="374">
        <f t="shared" si="11"/>
        <v>0</v>
      </c>
      <c r="O127" s="376" t="str">
        <f t="shared" si="7"/>
        <v>N.A.</v>
      </c>
      <c r="P127" s="332">
        <f>'[11]ENERO '!O124+[11]FEBRERO!O124+[11]MARZO!O124+[11]ABRIL!O124+[11]MAYO!O124+[11]JUNIO!O124+[11]JULIO!O124+[11]AGOSTO!O124+[11]SEPTIEMBRE!O124+[11]OCTUBRE!O124+[11]NOVIEMBRE!O124+[11]DICIEMBRE!O124</f>
        <v>0</v>
      </c>
      <c r="Q127" s="332">
        <f>'[11]ENERO '!P124+[11]FEBRERO!P124+[11]MARZO!P124+[11]ABRIL!P124+[11]MAYO!P124+[11]JUNIO!P124+[11]JULIO!P124+[11]AGOSTO!P124+[11]SEPTIEMBRE!P124+[11]OCTUBRE!P124+[11]NOVIEMBRE!P124+[11]DICIEMBRE!P124</f>
        <v>0</v>
      </c>
      <c r="R127" s="333">
        <f t="shared" si="8"/>
        <v>0</v>
      </c>
      <c r="S127" s="332">
        <f>'[11]ENERO '!R124+[11]FEBRERO!R124+[11]MARZO!R124+[11]ABRIL!R124+[11]MAYO!R124+[11]JUNIO!R124+[11]JULIO!R124+[11]AGOSTO!R124+[11]SEPTIEMBRE!R124+[11]OCTUBRE!R124+[11]NOVIEMBRE!R124+[11]DICIEMBRE!R124</f>
        <v>0</v>
      </c>
      <c r="T127" s="332">
        <f>'[11]ENERO '!S124+[11]FEBRERO!S124+[11]MARZO!S124+[11]ABRIL!S124+[11]MAYO!S124+[11]JUNIO!S124+[11]JULIO!S124+[11]AGOSTO!S124+[11]SEPTIEMBRE!S124+[11]OCTUBRE!S124+[11]NOVIEMBRE!S124+[11]DICIEMBRE!S124</f>
        <v>0</v>
      </c>
      <c r="U127" s="333">
        <f t="shared" si="12"/>
        <v>0</v>
      </c>
    </row>
    <row r="128" spans="1:21" s="336" customFormat="1" ht="13.5" x14ac:dyDescent="0.25">
      <c r="A128" s="377">
        <v>126</v>
      </c>
      <c r="B128" s="372" t="s">
        <v>596</v>
      </c>
      <c r="C128" s="373" t="s">
        <v>617</v>
      </c>
      <c r="D128" s="374">
        <v>0</v>
      </c>
      <c r="E128" s="375">
        <v>0</v>
      </c>
      <c r="F128" s="375">
        <v>0</v>
      </c>
      <c r="G128" s="374">
        <v>0</v>
      </c>
      <c r="H128" s="376">
        <f t="shared" si="10"/>
        <v>0</v>
      </c>
      <c r="I128" s="376"/>
      <c r="J128" s="374">
        <v>0</v>
      </c>
      <c r="K128" s="374">
        <v>0</v>
      </c>
      <c r="L128" s="374">
        <v>0</v>
      </c>
      <c r="M128" s="374">
        <v>0</v>
      </c>
      <c r="N128" s="374">
        <f t="shared" si="11"/>
        <v>0</v>
      </c>
      <c r="O128" s="376" t="str">
        <f t="shared" si="7"/>
        <v>N.A.</v>
      </c>
      <c r="P128" s="332">
        <f>'[11]ENERO '!O125+[11]FEBRERO!O125+[11]MARZO!O125+[11]ABRIL!O125+[11]MAYO!O125+[11]JUNIO!O125+[11]JULIO!O125+[11]AGOSTO!O125+[11]SEPTIEMBRE!O125+[11]OCTUBRE!O125+[11]NOVIEMBRE!O125+[11]DICIEMBRE!O125</f>
        <v>0</v>
      </c>
      <c r="Q128" s="332">
        <f>'[11]ENERO '!P125+[11]FEBRERO!P125+[11]MARZO!P125+[11]ABRIL!P125+[11]MAYO!P125+[11]JUNIO!P125+[11]JULIO!P125+[11]AGOSTO!P125+[11]SEPTIEMBRE!P125+[11]OCTUBRE!P125+[11]NOVIEMBRE!P125+[11]DICIEMBRE!P125</f>
        <v>0</v>
      </c>
      <c r="R128" s="333">
        <f t="shared" si="8"/>
        <v>0</v>
      </c>
      <c r="S128" s="332">
        <f>'[11]ENERO '!R125+[11]FEBRERO!R125+[11]MARZO!R125+[11]ABRIL!R125+[11]MAYO!R125+[11]JUNIO!R125+[11]JULIO!R125+[11]AGOSTO!R125+[11]SEPTIEMBRE!R125+[11]OCTUBRE!R125+[11]NOVIEMBRE!R125+[11]DICIEMBRE!R125</f>
        <v>0</v>
      </c>
      <c r="T128" s="332">
        <f>'[11]ENERO '!S125+[11]FEBRERO!S125+[11]MARZO!S125+[11]ABRIL!S125+[11]MAYO!S125+[11]JUNIO!S125+[11]JULIO!S125+[11]AGOSTO!S125+[11]SEPTIEMBRE!S125+[11]OCTUBRE!S125+[11]NOVIEMBRE!S125+[11]DICIEMBRE!S125</f>
        <v>0</v>
      </c>
      <c r="U128" s="333">
        <f t="shared" si="12"/>
        <v>0</v>
      </c>
    </row>
    <row r="129" spans="1:21" s="336" customFormat="1" ht="13.5" x14ac:dyDescent="0.25">
      <c r="A129" s="377">
        <v>127</v>
      </c>
      <c r="B129" s="372" t="s">
        <v>618</v>
      </c>
      <c r="C129" s="373" t="s">
        <v>619</v>
      </c>
      <c r="D129" s="374">
        <v>0</v>
      </c>
      <c r="E129" s="375">
        <v>0</v>
      </c>
      <c r="F129" s="375">
        <v>0</v>
      </c>
      <c r="G129" s="374">
        <v>0</v>
      </c>
      <c r="H129" s="376">
        <f t="shared" si="10"/>
        <v>0</v>
      </c>
      <c r="I129" s="376"/>
      <c r="J129" s="374">
        <v>0</v>
      </c>
      <c r="K129" s="374">
        <v>0</v>
      </c>
      <c r="L129" s="374">
        <v>0</v>
      </c>
      <c r="M129" s="374">
        <v>0</v>
      </c>
      <c r="N129" s="374">
        <f t="shared" si="11"/>
        <v>0</v>
      </c>
      <c r="O129" s="376" t="str">
        <f t="shared" si="7"/>
        <v>N.A.</v>
      </c>
      <c r="P129" s="332">
        <f>'[11]ENERO '!O126+[11]FEBRERO!O126+[11]MARZO!O126+[11]ABRIL!O126+[11]MAYO!O126+[11]JUNIO!O126+[11]JULIO!O126+[11]AGOSTO!O126+[11]SEPTIEMBRE!O126+[11]OCTUBRE!O126+[11]NOVIEMBRE!O126+[11]DICIEMBRE!O126</f>
        <v>0</v>
      </c>
      <c r="Q129" s="332">
        <f>'[11]ENERO '!P126+[11]FEBRERO!P126+[11]MARZO!P126+[11]ABRIL!P126+[11]MAYO!P126+[11]JUNIO!P126+[11]JULIO!P126+[11]AGOSTO!P126+[11]SEPTIEMBRE!P126+[11]OCTUBRE!P126+[11]NOVIEMBRE!P126+[11]DICIEMBRE!P126</f>
        <v>0</v>
      </c>
      <c r="R129" s="333">
        <f t="shared" si="8"/>
        <v>0</v>
      </c>
      <c r="S129" s="332">
        <f>'[11]ENERO '!R126+[11]FEBRERO!R126+[11]MARZO!R126+[11]ABRIL!R126+[11]MAYO!R126+[11]JUNIO!R126+[11]JULIO!R126+[11]AGOSTO!R126+[11]SEPTIEMBRE!R126+[11]OCTUBRE!R126+[11]NOVIEMBRE!R126+[11]DICIEMBRE!R126</f>
        <v>0</v>
      </c>
      <c r="T129" s="332">
        <f>'[11]ENERO '!S126+[11]FEBRERO!S126+[11]MARZO!S126+[11]ABRIL!S126+[11]MAYO!S126+[11]JUNIO!S126+[11]JULIO!S126+[11]AGOSTO!S126+[11]SEPTIEMBRE!S126+[11]OCTUBRE!S126+[11]NOVIEMBRE!S126+[11]DICIEMBRE!S126</f>
        <v>0</v>
      </c>
      <c r="U129" s="333">
        <f t="shared" si="12"/>
        <v>0</v>
      </c>
    </row>
    <row r="130" spans="1:21" s="336" customFormat="1" ht="13.5" x14ac:dyDescent="0.25">
      <c r="A130" s="377">
        <v>128</v>
      </c>
      <c r="B130" s="372" t="s">
        <v>596</v>
      </c>
      <c r="C130" s="373" t="s">
        <v>620</v>
      </c>
      <c r="D130" s="374">
        <v>0</v>
      </c>
      <c r="E130" s="375">
        <v>0</v>
      </c>
      <c r="F130" s="375">
        <v>0</v>
      </c>
      <c r="G130" s="374">
        <v>0</v>
      </c>
      <c r="H130" s="376">
        <f t="shared" si="10"/>
        <v>0</v>
      </c>
      <c r="I130" s="376"/>
      <c r="J130" s="374">
        <v>0</v>
      </c>
      <c r="K130" s="374">
        <v>0</v>
      </c>
      <c r="L130" s="374">
        <v>0</v>
      </c>
      <c r="M130" s="374">
        <v>0</v>
      </c>
      <c r="N130" s="374">
        <f t="shared" si="11"/>
        <v>0</v>
      </c>
      <c r="O130" s="376" t="str">
        <f t="shared" si="7"/>
        <v>N.A.</v>
      </c>
      <c r="P130" s="332">
        <f>'[11]ENERO '!O127+[11]FEBRERO!O127+[11]MARZO!O127+[11]ABRIL!O127+[11]MAYO!O127+[11]JUNIO!O127+[11]JULIO!O127+[11]AGOSTO!O127+[11]SEPTIEMBRE!O127+[11]OCTUBRE!O127+[11]NOVIEMBRE!O127+[11]DICIEMBRE!O127</f>
        <v>0</v>
      </c>
      <c r="Q130" s="332">
        <f>'[11]ENERO '!P127+[11]FEBRERO!P127+[11]MARZO!P127+[11]ABRIL!P127+[11]MAYO!P127+[11]JUNIO!P127+[11]JULIO!P127+[11]AGOSTO!P127+[11]SEPTIEMBRE!P127+[11]OCTUBRE!P127+[11]NOVIEMBRE!P127+[11]DICIEMBRE!P127</f>
        <v>0</v>
      </c>
      <c r="R130" s="333">
        <f t="shared" si="8"/>
        <v>0</v>
      </c>
      <c r="S130" s="332">
        <f>'[11]ENERO '!R127+[11]FEBRERO!R127+[11]MARZO!R127+[11]ABRIL!R127+[11]MAYO!R127+[11]JUNIO!R127+[11]JULIO!R127+[11]AGOSTO!R127+[11]SEPTIEMBRE!R127+[11]OCTUBRE!R127+[11]NOVIEMBRE!R127+[11]DICIEMBRE!R127</f>
        <v>0</v>
      </c>
      <c r="T130" s="332">
        <f>'[11]ENERO '!S127+[11]FEBRERO!S127+[11]MARZO!S127+[11]ABRIL!S127+[11]MAYO!S127+[11]JUNIO!S127+[11]JULIO!S127+[11]AGOSTO!S127+[11]SEPTIEMBRE!S127+[11]OCTUBRE!S127+[11]NOVIEMBRE!S127+[11]DICIEMBRE!S127</f>
        <v>0</v>
      </c>
      <c r="U130" s="333">
        <f t="shared" si="12"/>
        <v>0</v>
      </c>
    </row>
    <row r="131" spans="1:21" s="336" customFormat="1" ht="13.5" x14ac:dyDescent="0.25">
      <c r="A131" s="377">
        <v>130</v>
      </c>
      <c r="B131" s="372" t="s">
        <v>596</v>
      </c>
      <c r="C131" s="373" t="s">
        <v>621</v>
      </c>
      <c r="D131" s="374">
        <v>90.270758499999985</v>
      </c>
      <c r="E131" s="375">
        <v>14.52824</v>
      </c>
      <c r="F131" s="375">
        <v>0</v>
      </c>
      <c r="G131" s="374">
        <v>2.0909340599999999</v>
      </c>
      <c r="H131" s="376">
        <f t="shared" si="10"/>
        <v>73.651584439999993</v>
      </c>
      <c r="I131" s="376"/>
      <c r="J131" s="374">
        <v>47.805648349563597</v>
      </c>
      <c r="K131" s="374">
        <v>13.476606872385418</v>
      </c>
      <c r="L131" s="374">
        <v>0</v>
      </c>
      <c r="M131" s="374">
        <v>2.18631799</v>
      </c>
      <c r="N131" s="374">
        <f t="shared" si="11"/>
        <v>32.142723487178181</v>
      </c>
      <c r="O131" s="376">
        <f t="shared" si="7"/>
        <v>-56.358408672982264</v>
      </c>
      <c r="P131" s="332">
        <f>'[11]ENERO '!O128+[11]FEBRERO!O128+[11]MARZO!O128+[11]ABRIL!O128+[11]MAYO!O128+[11]JUNIO!O128+[11]JULIO!O128+[11]AGOSTO!O128+[11]SEPTIEMBRE!O128+[11]OCTUBRE!O128+[11]NOVIEMBRE!O128+[11]DICIEMBRE!O128</f>
        <v>0</v>
      </c>
      <c r="Q131" s="332">
        <f>'[11]ENERO '!P128+[11]FEBRERO!P128+[11]MARZO!P128+[11]ABRIL!P128+[11]MAYO!P128+[11]JUNIO!P128+[11]JULIO!P128+[11]AGOSTO!P128+[11]SEPTIEMBRE!P128+[11]OCTUBRE!P128+[11]NOVIEMBRE!P128+[11]DICIEMBRE!P128</f>
        <v>14.52824</v>
      </c>
      <c r="R131" s="333">
        <f t="shared" si="8"/>
        <v>14.52824</v>
      </c>
      <c r="S131" s="332">
        <f>'[11]ENERO '!R128+[11]FEBRERO!R128+[11]MARZO!R128+[11]ABRIL!R128+[11]MAYO!R128+[11]JUNIO!R128+[11]JULIO!R128+[11]AGOSTO!R128+[11]SEPTIEMBRE!R128+[11]OCTUBRE!R128+[11]NOVIEMBRE!R128+[11]DICIEMBRE!R128</f>
        <v>0</v>
      </c>
      <c r="T131" s="332">
        <f>'[11]ENERO '!S128+[11]FEBRERO!S128+[11]MARZO!S128+[11]ABRIL!S128+[11]MAYO!S128+[11]JUNIO!S128+[11]JULIO!S128+[11]AGOSTO!S128+[11]SEPTIEMBRE!S128+[11]OCTUBRE!S128+[11]NOVIEMBRE!S128+[11]DICIEMBRE!S128</f>
        <v>13.476606872385418</v>
      </c>
      <c r="U131" s="333">
        <f t="shared" si="12"/>
        <v>13.476606872385418</v>
      </c>
    </row>
    <row r="132" spans="1:21" s="336" customFormat="1" ht="13.5" x14ac:dyDescent="0.25">
      <c r="A132" s="377">
        <v>132</v>
      </c>
      <c r="B132" s="372" t="s">
        <v>622</v>
      </c>
      <c r="C132" s="373" t="s">
        <v>623</v>
      </c>
      <c r="D132" s="374">
        <v>151.20513449999999</v>
      </c>
      <c r="E132" s="375">
        <v>90.93440000999999</v>
      </c>
      <c r="F132" s="375">
        <v>0</v>
      </c>
      <c r="G132" s="374">
        <v>10.639183160000002</v>
      </c>
      <c r="H132" s="376">
        <f t="shared" si="10"/>
        <v>49.631551329999994</v>
      </c>
      <c r="I132" s="376"/>
      <c r="J132" s="374">
        <v>45.649307789999995</v>
      </c>
      <c r="K132" s="374">
        <v>53.034780611671223</v>
      </c>
      <c r="L132" s="374">
        <v>0</v>
      </c>
      <c r="M132" s="374">
        <v>11.37074209</v>
      </c>
      <c r="N132" s="374">
        <f t="shared" si="11"/>
        <v>-18.756214911671229</v>
      </c>
      <c r="O132" s="376">
        <f t="shared" si="7"/>
        <v>-137.79091003414584</v>
      </c>
      <c r="P132" s="332">
        <f>'[11]ENERO '!O129+[11]FEBRERO!O129+[11]MARZO!O129+[11]ABRIL!O129+[11]MAYO!O129+[11]JUNIO!O129+[11]JULIO!O129+[11]AGOSTO!O129+[11]SEPTIEMBRE!O129+[11]OCTUBRE!O129+[11]NOVIEMBRE!O129+[11]DICIEMBRE!O129</f>
        <v>39.273470510000003</v>
      </c>
      <c r="Q132" s="332">
        <f>'[11]ENERO '!P129+[11]FEBRERO!P129+[11]MARZO!P129+[11]ABRIL!P129+[11]MAYO!P129+[11]JUNIO!P129+[11]JULIO!P129+[11]AGOSTO!P129+[11]SEPTIEMBRE!P129+[11]OCTUBRE!P129+[11]NOVIEMBRE!P129+[11]DICIEMBRE!P129</f>
        <v>51.660929499999995</v>
      </c>
      <c r="R132" s="333">
        <f t="shared" si="8"/>
        <v>90.93440000999999</v>
      </c>
      <c r="S132" s="332">
        <f>'[11]ENERO '!R129+[11]FEBRERO!R129+[11]MARZO!R129+[11]ABRIL!R129+[11]MAYO!R129+[11]JUNIO!R129+[11]JULIO!R129+[11]AGOSTO!R129+[11]SEPTIEMBRE!R129+[11]OCTUBRE!R129+[11]NOVIEMBRE!R129+[11]DICIEMBRE!R129</f>
        <v>39.273470510000003</v>
      </c>
      <c r="T132" s="332">
        <f>'[11]ENERO '!S129+[11]FEBRERO!S129+[11]MARZO!S129+[11]ABRIL!S129+[11]MAYO!S129+[11]JUNIO!S129+[11]JULIO!S129+[11]AGOSTO!S129+[11]SEPTIEMBRE!S129+[11]OCTUBRE!S129+[11]NOVIEMBRE!S129+[11]DICIEMBRE!S129</f>
        <v>13.761310101671224</v>
      </c>
      <c r="U132" s="333">
        <f t="shared" si="12"/>
        <v>53.034780611671223</v>
      </c>
    </row>
    <row r="133" spans="1:21" s="336" customFormat="1" ht="27" x14ac:dyDescent="0.25">
      <c r="A133" s="377">
        <v>136</v>
      </c>
      <c r="B133" s="372" t="s">
        <v>504</v>
      </c>
      <c r="C133" s="373" t="s">
        <v>624</v>
      </c>
      <c r="D133" s="374">
        <v>0</v>
      </c>
      <c r="E133" s="375">
        <v>0</v>
      </c>
      <c r="F133" s="375">
        <v>0</v>
      </c>
      <c r="G133" s="374">
        <v>0</v>
      </c>
      <c r="H133" s="376">
        <f t="shared" si="10"/>
        <v>0</v>
      </c>
      <c r="I133" s="376"/>
      <c r="J133" s="374">
        <v>0</v>
      </c>
      <c r="K133" s="374">
        <v>0</v>
      </c>
      <c r="L133" s="374">
        <v>0</v>
      </c>
      <c r="M133" s="374">
        <v>0</v>
      </c>
      <c r="N133" s="374">
        <f t="shared" si="11"/>
        <v>0</v>
      </c>
      <c r="O133" s="376" t="str">
        <f t="shared" si="7"/>
        <v>N.A.</v>
      </c>
      <c r="P133" s="332">
        <f>'[11]ENERO '!O130+[11]FEBRERO!O130+[11]MARZO!O130+[11]ABRIL!O130+[11]MAYO!O130+[11]JUNIO!O130+[11]JULIO!O130+[11]AGOSTO!O130+[11]SEPTIEMBRE!O130+[11]OCTUBRE!O130+[11]NOVIEMBRE!O130+[11]DICIEMBRE!O130</f>
        <v>0</v>
      </c>
      <c r="Q133" s="332">
        <f>'[11]ENERO '!P130+[11]FEBRERO!P130+[11]MARZO!P130+[11]ABRIL!P130+[11]MAYO!P130+[11]JUNIO!P130+[11]JULIO!P130+[11]AGOSTO!P130+[11]SEPTIEMBRE!P130+[11]OCTUBRE!P130+[11]NOVIEMBRE!P130+[11]DICIEMBRE!P130</f>
        <v>0</v>
      </c>
      <c r="R133" s="333">
        <f t="shared" si="8"/>
        <v>0</v>
      </c>
      <c r="S133" s="332">
        <f>'[11]ENERO '!R130+[11]FEBRERO!R130+[11]MARZO!R130+[11]ABRIL!R130+[11]MAYO!R130+[11]JUNIO!R130+[11]JULIO!R130+[11]AGOSTO!R130+[11]SEPTIEMBRE!R130+[11]OCTUBRE!R130+[11]NOVIEMBRE!R130+[11]DICIEMBRE!R130</f>
        <v>0</v>
      </c>
      <c r="T133" s="332">
        <f>'[11]ENERO '!S130+[11]FEBRERO!S130+[11]MARZO!S130+[11]ABRIL!S130+[11]MAYO!S130+[11]JUNIO!S130+[11]JULIO!S130+[11]AGOSTO!S130+[11]SEPTIEMBRE!S130+[11]OCTUBRE!S130+[11]NOVIEMBRE!S130+[11]DICIEMBRE!S130</f>
        <v>0</v>
      </c>
      <c r="U133" s="333">
        <f t="shared" si="12"/>
        <v>0</v>
      </c>
    </row>
    <row r="134" spans="1:21" s="336" customFormat="1" ht="13.5" x14ac:dyDescent="0.25">
      <c r="A134" s="377">
        <v>138</v>
      </c>
      <c r="B134" s="372" t="s">
        <v>508</v>
      </c>
      <c r="C134" s="373" t="s">
        <v>625</v>
      </c>
      <c r="D134" s="374">
        <v>0</v>
      </c>
      <c r="E134" s="375">
        <v>0</v>
      </c>
      <c r="F134" s="375">
        <v>0</v>
      </c>
      <c r="G134" s="374">
        <v>0</v>
      </c>
      <c r="H134" s="376">
        <f t="shared" si="10"/>
        <v>0</v>
      </c>
      <c r="I134" s="376"/>
      <c r="J134" s="374">
        <v>0</v>
      </c>
      <c r="K134" s="374">
        <v>0</v>
      </c>
      <c r="L134" s="374">
        <v>0</v>
      </c>
      <c r="M134" s="374">
        <v>0</v>
      </c>
      <c r="N134" s="374">
        <f t="shared" si="11"/>
        <v>0</v>
      </c>
      <c r="O134" s="376" t="str">
        <f t="shared" si="7"/>
        <v>N.A.</v>
      </c>
      <c r="P134" s="332">
        <f>'[11]ENERO '!O131+[11]FEBRERO!O131+[11]MARZO!O131+[11]ABRIL!O131+[11]MAYO!O131+[11]JUNIO!O131+[11]JULIO!O131+[11]AGOSTO!O131+[11]SEPTIEMBRE!O131+[11]OCTUBRE!O131+[11]NOVIEMBRE!O131+[11]DICIEMBRE!O131</f>
        <v>0</v>
      </c>
      <c r="Q134" s="332">
        <f>'[11]ENERO '!P131+[11]FEBRERO!P131+[11]MARZO!P131+[11]ABRIL!P131+[11]MAYO!P131+[11]JUNIO!P131+[11]JULIO!P131+[11]AGOSTO!P131+[11]SEPTIEMBRE!P131+[11]OCTUBRE!P131+[11]NOVIEMBRE!P131+[11]DICIEMBRE!P131</f>
        <v>0</v>
      </c>
      <c r="R134" s="333">
        <f t="shared" si="8"/>
        <v>0</v>
      </c>
      <c r="S134" s="332">
        <f>'[11]ENERO '!R131+[11]FEBRERO!R131+[11]MARZO!R131+[11]ABRIL!R131+[11]MAYO!R131+[11]JUNIO!R131+[11]JULIO!R131+[11]AGOSTO!R131+[11]SEPTIEMBRE!R131+[11]OCTUBRE!R131+[11]NOVIEMBRE!R131+[11]DICIEMBRE!R131</f>
        <v>0</v>
      </c>
      <c r="T134" s="332">
        <f>'[11]ENERO '!S131+[11]FEBRERO!S131+[11]MARZO!S131+[11]ABRIL!S131+[11]MAYO!S131+[11]JUNIO!S131+[11]JULIO!S131+[11]AGOSTO!S131+[11]SEPTIEMBRE!S131+[11]OCTUBRE!S131+[11]NOVIEMBRE!S131+[11]DICIEMBRE!S131</f>
        <v>0</v>
      </c>
      <c r="U134" s="333">
        <f t="shared" si="12"/>
        <v>0</v>
      </c>
    </row>
    <row r="135" spans="1:21" s="336" customFormat="1" ht="13.5" x14ac:dyDescent="0.25">
      <c r="A135" s="377">
        <v>139</v>
      </c>
      <c r="B135" s="372" t="s">
        <v>508</v>
      </c>
      <c r="C135" s="373" t="s">
        <v>626</v>
      </c>
      <c r="D135" s="374">
        <v>30.210410500000005</v>
      </c>
      <c r="E135" s="375">
        <v>7.6837577499999998</v>
      </c>
      <c r="F135" s="375">
        <v>0</v>
      </c>
      <c r="G135" s="374">
        <v>0.19226654000000001</v>
      </c>
      <c r="H135" s="376">
        <f t="shared" si="10"/>
        <v>22.334386210000005</v>
      </c>
      <c r="I135" s="376"/>
      <c r="J135" s="374">
        <v>21.864287073810175</v>
      </c>
      <c r="K135" s="374">
        <v>7.7094800976952511</v>
      </c>
      <c r="L135" s="374">
        <v>0</v>
      </c>
      <c r="M135" s="374">
        <v>0.19226654000000001</v>
      </c>
      <c r="N135" s="374">
        <f t="shared" si="11"/>
        <v>13.962540436114923</v>
      </c>
      <c r="O135" s="376">
        <f t="shared" si="7"/>
        <v>-37.484109458699471</v>
      </c>
      <c r="P135" s="332">
        <f>'[11]ENERO '!O132+[11]FEBRERO!O132+[11]MARZO!O132+[11]ABRIL!O132+[11]MAYO!O132+[11]JUNIO!O132+[11]JULIO!O132+[11]AGOSTO!O132+[11]SEPTIEMBRE!O132+[11]OCTUBRE!O132+[11]NOVIEMBRE!O132+[11]DICIEMBRE!O132</f>
        <v>4.2972592499999998</v>
      </c>
      <c r="Q135" s="332">
        <f>'[11]ENERO '!P132+[11]FEBRERO!P132+[11]MARZO!P132+[11]ABRIL!P132+[11]MAYO!P132+[11]JUNIO!P132+[11]JULIO!P132+[11]AGOSTO!P132+[11]SEPTIEMBRE!P132+[11]OCTUBRE!P132+[11]NOVIEMBRE!P132+[11]DICIEMBRE!P132</f>
        <v>3.3864984999999996</v>
      </c>
      <c r="R135" s="333">
        <f t="shared" si="8"/>
        <v>7.6837577499999998</v>
      </c>
      <c r="S135" s="332">
        <f>'[11]ENERO '!R132+[11]FEBRERO!R132+[11]MARZO!R132+[11]ABRIL!R132+[11]MAYO!R132+[11]JUNIO!R132+[11]JULIO!R132+[11]AGOSTO!R132+[11]SEPTIEMBRE!R132+[11]OCTUBRE!R132+[11]NOVIEMBRE!R132+[11]DICIEMBRE!R132</f>
        <v>4.2972592499999998</v>
      </c>
      <c r="T135" s="332">
        <f>'[11]ENERO '!S132+[11]FEBRERO!S132+[11]MARZO!S132+[11]ABRIL!S132+[11]MAYO!S132+[11]JUNIO!S132+[11]JULIO!S132+[11]AGOSTO!S132+[11]SEPTIEMBRE!S132+[11]OCTUBRE!S132+[11]NOVIEMBRE!S132+[11]DICIEMBRE!S132</f>
        <v>3.4122208476952514</v>
      </c>
      <c r="U135" s="333">
        <f t="shared" si="12"/>
        <v>7.7094800976952511</v>
      </c>
    </row>
    <row r="136" spans="1:21" s="336" customFormat="1" ht="13.5" x14ac:dyDescent="0.25">
      <c r="A136" s="377">
        <v>140</v>
      </c>
      <c r="B136" s="372" t="s">
        <v>614</v>
      </c>
      <c r="C136" s="373" t="s">
        <v>627</v>
      </c>
      <c r="D136" s="374">
        <v>31.049665999999998</v>
      </c>
      <c r="E136" s="375">
        <v>9.7848711500000007</v>
      </c>
      <c r="F136" s="375">
        <v>0</v>
      </c>
      <c r="G136" s="374">
        <v>2.1278804099999999</v>
      </c>
      <c r="H136" s="376">
        <f t="shared" si="10"/>
        <v>19.136914439999998</v>
      </c>
      <c r="I136" s="376"/>
      <c r="J136" s="374">
        <v>14.987484623129442</v>
      </c>
      <c r="K136" s="374">
        <v>9.4471264278002813</v>
      </c>
      <c r="L136" s="374">
        <v>0</v>
      </c>
      <c r="M136" s="374">
        <v>2.1192453099999997</v>
      </c>
      <c r="N136" s="374">
        <f t="shared" si="11"/>
        <v>3.4211128853291606</v>
      </c>
      <c r="O136" s="376">
        <f t="shared" si="7"/>
        <v>-82.122965036733689</v>
      </c>
      <c r="P136" s="332">
        <f>'[11]ENERO '!O133+[11]FEBRERO!O133+[11]MARZO!O133+[11]ABRIL!O133+[11]MAYO!O133+[11]JUNIO!O133+[11]JULIO!O133+[11]AGOSTO!O133+[11]SEPTIEMBRE!O133+[11]OCTUBRE!O133+[11]NOVIEMBRE!O133+[11]DICIEMBRE!O133</f>
        <v>6.5820466500000006</v>
      </c>
      <c r="Q136" s="332">
        <f>'[11]ENERO '!P133+[11]FEBRERO!P133+[11]MARZO!P133+[11]ABRIL!P133+[11]MAYO!P133+[11]JUNIO!P133+[11]JULIO!P133+[11]AGOSTO!P133+[11]SEPTIEMBRE!P133+[11]OCTUBRE!P133+[11]NOVIEMBRE!P133+[11]DICIEMBRE!P133</f>
        <v>3.2028245000000006</v>
      </c>
      <c r="R136" s="333">
        <f t="shared" si="8"/>
        <v>9.7848711500000007</v>
      </c>
      <c r="S136" s="332">
        <f>'[11]ENERO '!R133+[11]FEBRERO!R133+[11]MARZO!R133+[11]ABRIL!R133+[11]MAYO!R133+[11]JUNIO!R133+[11]JULIO!R133+[11]AGOSTO!R133+[11]SEPTIEMBRE!R133+[11]OCTUBRE!R133+[11]NOVIEMBRE!R133+[11]DICIEMBRE!R133</f>
        <v>6.5367881600000004</v>
      </c>
      <c r="T136" s="332">
        <f>'[11]ENERO '!S133+[11]FEBRERO!S133+[11]MARZO!S133+[11]ABRIL!S133+[11]MAYO!S133+[11]JUNIO!S133+[11]JULIO!S133+[11]AGOSTO!S133+[11]SEPTIEMBRE!S133+[11]OCTUBRE!S133+[11]NOVIEMBRE!S133+[11]DICIEMBRE!S133</f>
        <v>2.9103382678002814</v>
      </c>
      <c r="U136" s="333">
        <f t="shared" si="12"/>
        <v>9.4471264278002813</v>
      </c>
    </row>
    <row r="137" spans="1:21" s="336" customFormat="1" ht="13.5" x14ac:dyDescent="0.25">
      <c r="A137" s="377">
        <v>141</v>
      </c>
      <c r="B137" s="372" t="s">
        <v>508</v>
      </c>
      <c r="C137" s="373" t="s">
        <v>628</v>
      </c>
      <c r="D137" s="374">
        <v>0</v>
      </c>
      <c r="E137" s="375">
        <v>0</v>
      </c>
      <c r="F137" s="375">
        <v>0</v>
      </c>
      <c r="G137" s="374">
        <v>0</v>
      </c>
      <c r="H137" s="376">
        <f t="shared" si="10"/>
        <v>0</v>
      </c>
      <c r="I137" s="376"/>
      <c r="J137" s="374">
        <v>0</v>
      </c>
      <c r="K137" s="374">
        <v>0</v>
      </c>
      <c r="L137" s="374">
        <v>0</v>
      </c>
      <c r="M137" s="374">
        <v>0</v>
      </c>
      <c r="N137" s="374">
        <f t="shared" si="11"/>
        <v>0</v>
      </c>
      <c r="O137" s="376" t="str">
        <f t="shared" si="7"/>
        <v>N.A.</v>
      </c>
      <c r="P137" s="332">
        <f>'[11]ENERO '!O134+[11]FEBRERO!O134+[11]MARZO!O134+[11]ABRIL!O134+[11]MAYO!O134+[11]JUNIO!O134+[11]JULIO!O134+[11]AGOSTO!O134+[11]SEPTIEMBRE!O134+[11]OCTUBRE!O134+[11]NOVIEMBRE!O134+[11]DICIEMBRE!O134</f>
        <v>0</v>
      </c>
      <c r="Q137" s="332">
        <f>'[11]ENERO '!P134+[11]FEBRERO!P134+[11]MARZO!P134+[11]ABRIL!P134+[11]MAYO!P134+[11]JUNIO!P134+[11]JULIO!P134+[11]AGOSTO!P134+[11]SEPTIEMBRE!P134+[11]OCTUBRE!P134+[11]NOVIEMBRE!P134+[11]DICIEMBRE!P134</f>
        <v>0</v>
      </c>
      <c r="R137" s="333">
        <f t="shared" si="8"/>
        <v>0</v>
      </c>
      <c r="S137" s="332">
        <f>'[11]ENERO '!R134+[11]FEBRERO!R134+[11]MARZO!R134+[11]ABRIL!R134+[11]MAYO!R134+[11]JUNIO!R134+[11]JULIO!R134+[11]AGOSTO!R134+[11]SEPTIEMBRE!R134+[11]OCTUBRE!R134+[11]NOVIEMBRE!R134+[11]DICIEMBRE!R134</f>
        <v>0</v>
      </c>
      <c r="T137" s="332">
        <f>'[11]ENERO '!S134+[11]FEBRERO!S134+[11]MARZO!S134+[11]ABRIL!S134+[11]MAYO!S134+[11]JUNIO!S134+[11]JULIO!S134+[11]AGOSTO!S134+[11]SEPTIEMBRE!S134+[11]OCTUBRE!S134+[11]NOVIEMBRE!S134+[11]DICIEMBRE!S134</f>
        <v>0</v>
      </c>
      <c r="U137" s="333">
        <f t="shared" si="12"/>
        <v>0</v>
      </c>
    </row>
    <row r="138" spans="1:21" s="336" customFormat="1" ht="13.5" x14ac:dyDescent="0.25">
      <c r="A138" s="377">
        <v>142</v>
      </c>
      <c r="B138" s="372" t="s">
        <v>596</v>
      </c>
      <c r="C138" s="373" t="s">
        <v>629</v>
      </c>
      <c r="D138" s="374">
        <v>0</v>
      </c>
      <c r="E138" s="375">
        <v>0</v>
      </c>
      <c r="F138" s="375">
        <v>0</v>
      </c>
      <c r="G138" s="374">
        <v>0</v>
      </c>
      <c r="H138" s="376">
        <f t="shared" si="10"/>
        <v>0</v>
      </c>
      <c r="I138" s="376"/>
      <c r="J138" s="374">
        <v>0</v>
      </c>
      <c r="K138" s="374">
        <v>0</v>
      </c>
      <c r="L138" s="374">
        <v>0</v>
      </c>
      <c r="M138" s="374">
        <v>0</v>
      </c>
      <c r="N138" s="374">
        <f t="shared" si="11"/>
        <v>0</v>
      </c>
      <c r="O138" s="376" t="str">
        <f t="shared" si="7"/>
        <v>N.A.</v>
      </c>
      <c r="P138" s="332">
        <f>'[11]ENERO '!O135+[11]FEBRERO!O135+[11]MARZO!O135+[11]ABRIL!O135+[11]MAYO!O135+[11]JUNIO!O135+[11]JULIO!O135+[11]AGOSTO!O135+[11]SEPTIEMBRE!O135+[11]OCTUBRE!O135+[11]NOVIEMBRE!O135+[11]DICIEMBRE!O135</f>
        <v>0</v>
      </c>
      <c r="Q138" s="332">
        <f>'[11]ENERO '!P135+[11]FEBRERO!P135+[11]MARZO!P135+[11]ABRIL!P135+[11]MAYO!P135+[11]JUNIO!P135+[11]JULIO!P135+[11]AGOSTO!P135+[11]SEPTIEMBRE!P135+[11]OCTUBRE!P135+[11]NOVIEMBRE!P135+[11]DICIEMBRE!P135</f>
        <v>0</v>
      </c>
      <c r="R138" s="333">
        <f t="shared" si="8"/>
        <v>0</v>
      </c>
      <c r="S138" s="332">
        <f>'[11]ENERO '!R135+[11]FEBRERO!R135+[11]MARZO!R135+[11]ABRIL!R135+[11]MAYO!R135+[11]JUNIO!R135+[11]JULIO!R135+[11]AGOSTO!R135+[11]SEPTIEMBRE!R135+[11]OCTUBRE!R135+[11]NOVIEMBRE!R135+[11]DICIEMBRE!R135</f>
        <v>0</v>
      </c>
      <c r="T138" s="332">
        <f>'[11]ENERO '!S135+[11]FEBRERO!S135+[11]MARZO!S135+[11]ABRIL!S135+[11]MAYO!S135+[11]JUNIO!S135+[11]JULIO!S135+[11]AGOSTO!S135+[11]SEPTIEMBRE!S135+[11]OCTUBRE!S135+[11]NOVIEMBRE!S135+[11]DICIEMBRE!S135</f>
        <v>0</v>
      </c>
      <c r="U138" s="333">
        <f t="shared" si="12"/>
        <v>0</v>
      </c>
    </row>
    <row r="139" spans="1:21" s="336" customFormat="1" ht="13.5" x14ac:dyDescent="0.25">
      <c r="A139" s="377">
        <v>143</v>
      </c>
      <c r="B139" s="372" t="s">
        <v>596</v>
      </c>
      <c r="C139" s="373" t="s">
        <v>630</v>
      </c>
      <c r="D139" s="374">
        <v>118.73298150000001</v>
      </c>
      <c r="E139" s="375">
        <v>0</v>
      </c>
      <c r="F139" s="375">
        <v>0</v>
      </c>
      <c r="G139" s="374">
        <v>0</v>
      </c>
      <c r="H139" s="376">
        <f t="shared" si="10"/>
        <v>118.73298150000001</v>
      </c>
      <c r="I139" s="376"/>
      <c r="J139" s="374">
        <v>52.959389938468433</v>
      </c>
      <c r="K139" s="374">
        <v>16.802854011686943</v>
      </c>
      <c r="L139" s="374">
        <v>0</v>
      </c>
      <c r="M139" s="374">
        <v>0</v>
      </c>
      <c r="N139" s="374">
        <f t="shared" si="11"/>
        <v>36.156535926781487</v>
      </c>
      <c r="O139" s="376">
        <f t="shared" si="7"/>
        <v>-69.548026614002382</v>
      </c>
      <c r="P139" s="332">
        <f>'[11]ENERO '!O136+[11]FEBRERO!O136+[11]MARZO!O136+[11]ABRIL!O136+[11]MAYO!O136+[11]JUNIO!O136+[11]JULIO!O136+[11]AGOSTO!O136+[11]SEPTIEMBRE!O136+[11]OCTUBRE!O136+[11]NOVIEMBRE!O136+[11]DICIEMBRE!O136</f>
        <v>0</v>
      </c>
      <c r="Q139" s="332">
        <f>'[11]ENERO '!P136+[11]FEBRERO!P136+[11]MARZO!P136+[11]ABRIL!P136+[11]MAYO!P136+[11]JUNIO!P136+[11]JULIO!P136+[11]AGOSTO!P136+[11]SEPTIEMBRE!P136+[11]OCTUBRE!P136+[11]NOVIEMBRE!P136+[11]DICIEMBRE!P136</f>
        <v>0</v>
      </c>
      <c r="R139" s="333">
        <f t="shared" si="8"/>
        <v>0</v>
      </c>
      <c r="S139" s="332">
        <f>'[11]ENERO '!R136+[11]FEBRERO!R136+[11]MARZO!R136+[11]ABRIL!R136+[11]MAYO!R136+[11]JUNIO!R136+[11]JULIO!R136+[11]AGOSTO!R136+[11]SEPTIEMBRE!R136+[11]OCTUBRE!R136+[11]NOVIEMBRE!R136+[11]DICIEMBRE!R136</f>
        <v>0</v>
      </c>
      <c r="T139" s="332">
        <f>'[11]ENERO '!S136+[11]FEBRERO!S136+[11]MARZO!S136+[11]ABRIL!S136+[11]MAYO!S136+[11]JUNIO!S136+[11]JULIO!S136+[11]AGOSTO!S136+[11]SEPTIEMBRE!S136+[11]OCTUBRE!S136+[11]NOVIEMBRE!S136+[11]DICIEMBRE!S136</f>
        <v>16.802854011686943</v>
      </c>
      <c r="U139" s="333">
        <f t="shared" si="12"/>
        <v>16.802854011686943</v>
      </c>
    </row>
    <row r="140" spans="1:21" s="336" customFormat="1" ht="13.5" x14ac:dyDescent="0.25">
      <c r="A140" s="377">
        <v>144</v>
      </c>
      <c r="B140" s="372" t="s">
        <v>618</v>
      </c>
      <c r="C140" s="373" t="s">
        <v>631</v>
      </c>
      <c r="D140" s="374">
        <v>0</v>
      </c>
      <c r="E140" s="375">
        <v>0</v>
      </c>
      <c r="F140" s="375">
        <v>0</v>
      </c>
      <c r="G140" s="374">
        <v>0</v>
      </c>
      <c r="H140" s="376">
        <f t="shared" si="10"/>
        <v>0</v>
      </c>
      <c r="I140" s="376"/>
      <c r="J140" s="374">
        <v>0</v>
      </c>
      <c r="K140" s="374">
        <v>0</v>
      </c>
      <c r="L140" s="374">
        <v>0</v>
      </c>
      <c r="M140" s="374">
        <v>0</v>
      </c>
      <c r="N140" s="374">
        <f t="shared" si="11"/>
        <v>0</v>
      </c>
      <c r="O140" s="376" t="str">
        <f t="shared" si="7"/>
        <v>N.A.</v>
      </c>
      <c r="P140" s="332">
        <f>'[11]ENERO '!O137+[11]FEBRERO!O137+[11]MARZO!O137+[11]ABRIL!O137+[11]MAYO!O137+[11]JUNIO!O137+[11]JULIO!O137+[11]AGOSTO!O137+[11]SEPTIEMBRE!O137+[11]OCTUBRE!O137+[11]NOVIEMBRE!O137+[11]DICIEMBRE!O137</f>
        <v>0</v>
      </c>
      <c r="Q140" s="332">
        <f>'[11]ENERO '!P137+[11]FEBRERO!P137+[11]MARZO!P137+[11]ABRIL!P137+[11]MAYO!P137+[11]JUNIO!P137+[11]JULIO!P137+[11]AGOSTO!P137+[11]SEPTIEMBRE!P137+[11]OCTUBRE!P137+[11]NOVIEMBRE!P137+[11]DICIEMBRE!P137</f>
        <v>0</v>
      </c>
      <c r="R140" s="333">
        <f t="shared" si="8"/>
        <v>0</v>
      </c>
      <c r="S140" s="332">
        <f>'[11]ENERO '!R137+[11]FEBRERO!R137+[11]MARZO!R137+[11]ABRIL!R137+[11]MAYO!R137+[11]JUNIO!R137+[11]JULIO!R137+[11]AGOSTO!R137+[11]SEPTIEMBRE!R137+[11]OCTUBRE!R137+[11]NOVIEMBRE!R137+[11]DICIEMBRE!R137</f>
        <v>0</v>
      </c>
      <c r="T140" s="332">
        <f>'[11]ENERO '!S137+[11]FEBRERO!S137+[11]MARZO!S137+[11]ABRIL!S137+[11]MAYO!S137+[11]JUNIO!S137+[11]JULIO!S137+[11]AGOSTO!S137+[11]SEPTIEMBRE!S137+[11]OCTUBRE!S137+[11]NOVIEMBRE!S137+[11]DICIEMBRE!S137</f>
        <v>0</v>
      </c>
      <c r="U140" s="333">
        <f t="shared" si="12"/>
        <v>0</v>
      </c>
    </row>
    <row r="141" spans="1:21" s="336" customFormat="1" ht="13.5" x14ac:dyDescent="0.25">
      <c r="A141" s="377">
        <v>146</v>
      </c>
      <c r="B141" s="372" t="s">
        <v>562</v>
      </c>
      <c r="C141" s="373" t="s">
        <v>632</v>
      </c>
      <c r="D141" s="374">
        <v>1449.603789</v>
      </c>
      <c r="E141" s="375">
        <v>426.70235926000004</v>
      </c>
      <c r="F141" s="375">
        <v>0</v>
      </c>
      <c r="G141" s="374">
        <v>475.00357781000002</v>
      </c>
      <c r="H141" s="376">
        <f t="shared" si="10"/>
        <v>547.89785192999989</v>
      </c>
      <c r="I141" s="376"/>
      <c r="J141" s="374">
        <v>914.99906080000005</v>
      </c>
      <c r="K141" s="374">
        <v>358.90113851000007</v>
      </c>
      <c r="L141" s="374">
        <v>0</v>
      </c>
      <c r="M141" s="374">
        <v>478.30221582999997</v>
      </c>
      <c r="N141" s="374">
        <f t="shared" si="11"/>
        <v>77.795706460000076</v>
      </c>
      <c r="O141" s="376">
        <f t="shared" si="7"/>
        <v>-85.801056495118473</v>
      </c>
      <c r="P141" s="332">
        <f>'[11]ENERO '!O138+[11]FEBRERO!O138+[11]MARZO!O138+[11]ABRIL!O138+[11]MAYO!O138+[11]JUNIO!O138+[11]JULIO!O138+[11]AGOSTO!O138+[11]SEPTIEMBRE!O138+[11]OCTUBRE!O138+[11]NOVIEMBRE!O138+[11]DICIEMBRE!O138</f>
        <v>336.71867926000004</v>
      </c>
      <c r="Q141" s="332">
        <f>'[11]ENERO '!P138+[11]FEBRERO!P138+[11]MARZO!P138+[11]ABRIL!P138+[11]MAYO!P138+[11]JUNIO!P138+[11]JULIO!P138+[11]AGOSTO!P138+[11]SEPTIEMBRE!P138+[11]OCTUBRE!P138+[11]NOVIEMBRE!P138+[11]DICIEMBRE!P138</f>
        <v>89.983680000000007</v>
      </c>
      <c r="R141" s="333">
        <f t="shared" si="8"/>
        <v>426.70235926000004</v>
      </c>
      <c r="S141" s="332">
        <f>'[11]ENERO '!R138+[11]FEBRERO!R138+[11]MARZO!R138+[11]ABRIL!R138+[11]MAYO!R138+[11]JUNIO!R138+[11]JULIO!R138+[11]AGOSTO!R138+[11]SEPTIEMBRE!R138+[11]OCTUBRE!R138+[11]NOVIEMBRE!R138+[11]DICIEMBRE!R138</f>
        <v>336.71867726000005</v>
      </c>
      <c r="T141" s="332">
        <f>'[11]ENERO '!S138+[11]FEBRERO!S138+[11]MARZO!S138+[11]ABRIL!S138+[11]MAYO!S138+[11]JUNIO!S138+[11]JULIO!S138+[11]AGOSTO!S138+[11]SEPTIEMBRE!S138+[11]OCTUBRE!S138+[11]NOVIEMBRE!S138+[11]DICIEMBRE!S138</f>
        <v>22.182461249999999</v>
      </c>
      <c r="U141" s="333">
        <f t="shared" si="12"/>
        <v>358.90113851000007</v>
      </c>
    </row>
    <row r="142" spans="1:21" s="336" customFormat="1" ht="13.5" x14ac:dyDescent="0.25">
      <c r="A142" s="377">
        <v>147</v>
      </c>
      <c r="B142" s="372" t="s">
        <v>560</v>
      </c>
      <c r="C142" s="373" t="s">
        <v>633</v>
      </c>
      <c r="D142" s="374">
        <v>688.08660650000002</v>
      </c>
      <c r="E142" s="375">
        <v>395.60831435000006</v>
      </c>
      <c r="F142" s="375">
        <v>0</v>
      </c>
      <c r="G142" s="374">
        <v>4.7655504200000003</v>
      </c>
      <c r="H142" s="376">
        <f t="shared" si="10"/>
        <v>287.71274172999995</v>
      </c>
      <c r="I142" s="376"/>
      <c r="J142" s="374">
        <v>593.81555899610919</v>
      </c>
      <c r="K142" s="374">
        <v>431.08375458619003</v>
      </c>
      <c r="L142" s="374">
        <v>0</v>
      </c>
      <c r="M142" s="374">
        <v>4.7532779999999999</v>
      </c>
      <c r="N142" s="374">
        <f t="shared" si="11"/>
        <v>157.97852640991917</v>
      </c>
      <c r="O142" s="376">
        <f t="shared" si="7"/>
        <v>-45.091577988516079</v>
      </c>
      <c r="P142" s="332">
        <f>'[11]ENERO '!O139+[11]FEBRERO!O139+[11]MARZO!O139+[11]ABRIL!O139+[11]MAYO!O139+[11]JUNIO!O139+[11]JULIO!O139+[11]AGOSTO!O139+[11]SEPTIEMBRE!O139+[11]OCTUBRE!O139+[11]NOVIEMBRE!O139+[11]DICIEMBRE!O139</f>
        <v>147.57077685000002</v>
      </c>
      <c r="Q142" s="332">
        <f>'[11]ENERO '!P139+[11]FEBRERO!P139+[11]MARZO!P139+[11]ABRIL!P139+[11]MAYO!P139+[11]JUNIO!P139+[11]JULIO!P139+[11]AGOSTO!P139+[11]SEPTIEMBRE!P139+[11]OCTUBRE!P139+[11]NOVIEMBRE!P139+[11]DICIEMBRE!P139</f>
        <v>248.03753750000004</v>
      </c>
      <c r="R142" s="333">
        <f t="shared" si="8"/>
        <v>395.60831435000006</v>
      </c>
      <c r="S142" s="332">
        <f>'[11]ENERO '!R139+[11]FEBRERO!R139+[11]MARZO!R139+[11]ABRIL!R139+[11]MAYO!R139+[11]JUNIO!R139+[11]JULIO!R139+[11]AGOSTO!R139+[11]SEPTIEMBRE!R139+[11]OCTUBRE!R139+[11]NOVIEMBRE!R139+[11]DICIEMBRE!R139</f>
        <v>147.06504538999999</v>
      </c>
      <c r="T142" s="332">
        <f>'[11]ENERO '!S139+[11]FEBRERO!S139+[11]MARZO!S139+[11]ABRIL!S139+[11]MAYO!S139+[11]JUNIO!S139+[11]JULIO!S139+[11]AGOSTO!S139+[11]SEPTIEMBRE!S139+[11]OCTUBRE!S139+[11]NOVIEMBRE!S139+[11]DICIEMBRE!S139</f>
        <v>284.01870919619</v>
      </c>
      <c r="U142" s="333">
        <f t="shared" si="12"/>
        <v>431.08375458619003</v>
      </c>
    </row>
    <row r="143" spans="1:21" s="336" customFormat="1" ht="13.5" x14ac:dyDescent="0.25">
      <c r="A143" s="377">
        <v>148</v>
      </c>
      <c r="B143" s="372" t="s">
        <v>634</v>
      </c>
      <c r="C143" s="373" t="s">
        <v>635</v>
      </c>
      <c r="D143" s="374">
        <v>59.676266999999996</v>
      </c>
      <c r="E143" s="375">
        <v>19.894581160000001</v>
      </c>
      <c r="F143" s="375">
        <v>0</v>
      </c>
      <c r="G143" s="374">
        <v>5.8788899999999998E-2</v>
      </c>
      <c r="H143" s="376">
        <f t="shared" si="10"/>
        <v>39.722896939999991</v>
      </c>
      <c r="I143" s="376"/>
      <c r="J143" s="374">
        <v>97.772356329031709</v>
      </c>
      <c r="K143" s="374">
        <v>45.142720411894182</v>
      </c>
      <c r="L143" s="374">
        <v>0</v>
      </c>
      <c r="M143" s="374">
        <v>5.8788899999999998E-2</v>
      </c>
      <c r="N143" s="374">
        <f t="shared" si="11"/>
        <v>52.570847017137524</v>
      </c>
      <c r="O143" s="376">
        <f t="shared" si="7"/>
        <v>32.343940313678281</v>
      </c>
      <c r="P143" s="332">
        <f>'[11]ENERO '!O140+[11]FEBRERO!O140+[11]MARZO!O140+[11]ABRIL!O140+[11]MAYO!O140+[11]JUNIO!O140+[11]JULIO!O140+[11]AGOSTO!O140+[11]SEPTIEMBRE!O140+[11]OCTUBRE!O140+[11]NOVIEMBRE!O140+[11]DICIEMBRE!O140</f>
        <v>0.65698166000000002</v>
      </c>
      <c r="Q143" s="332">
        <f>'[11]ENERO '!P140+[11]FEBRERO!P140+[11]MARZO!P140+[11]ABRIL!P140+[11]MAYO!P140+[11]JUNIO!P140+[11]JULIO!P140+[11]AGOSTO!P140+[11]SEPTIEMBRE!P140+[11]OCTUBRE!P140+[11]NOVIEMBRE!P140+[11]DICIEMBRE!P140</f>
        <v>19.237599500000002</v>
      </c>
      <c r="R143" s="333">
        <f t="shared" si="8"/>
        <v>19.894581160000001</v>
      </c>
      <c r="S143" s="332">
        <f>'[11]ENERO '!R140+[11]FEBRERO!R140+[11]MARZO!R140+[11]ABRIL!R140+[11]MAYO!R140+[11]JUNIO!R140+[11]JULIO!R140+[11]AGOSTO!R140+[11]SEPTIEMBRE!R140+[11]OCTUBRE!R140+[11]NOVIEMBRE!R140+[11]DICIEMBRE!R140</f>
        <v>0.65698166000000002</v>
      </c>
      <c r="T143" s="332">
        <f>'[11]ENERO '!S140+[11]FEBRERO!S140+[11]MARZO!S140+[11]ABRIL!S140+[11]MAYO!S140+[11]JUNIO!S140+[11]JULIO!S140+[11]AGOSTO!S140+[11]SEPTIEMBRE!S140+[11]OCTUBRE!S140+[11]NOVIEMBRE!S140+[11]DICIEMBRE!S140</f>
        <v>44.485738751894182</v>
      </c>
      <c r="U143" s="333">
        <f t="shared" si="12"/>
        <v>45.142720411894182</v>
      </c>
    </row>
    <row r="144" spans="1:21" s="336" customFormat="1" ht="13.5" x14ac:dyDescent="0.25">
      <c r="A144" s="377">
        <v>149</v>
      </c>
      <c r="B144" s="372" t="s">
        <v>634</v>
      </c>
      <c r="C144" s="373" t="s">
        <v>636</v>
      </c>
      <c r="D144" s="374">
        <v>0</v>
      </c>
      <c r="E144" s="375">
        <v>0</v>
      </c>
      <c r="F144" s="375">
        <v>0</v>
      </c>
      <c r="G144" s="374">
        <v>0</v>
      </c>
      <c r="H144" s="376">
        <f t="shared" si="10"/>
        <v>0</v>
      </c>
      <c r="I144" s="376"/>
      <c r="J144" s="374">
        <v>0</v>
      </c>
      <c r="K144" s="374">
        <v>0</v>
      </c>
      <c r="L144" s="374">
        <v>0</v>
      </c>
      <c r="M144" s="374">
        <v>0</v>
      </c>
      <c r="N144" s="374">
        <f t="shared" si="11"/>
        <v>0</v>
      </c>
      <c r="O144" s="376" t="str">
        <f t="shared" si="7"/>
        <v>N.A.</v>
      </c>
      <c r="P144" s="332">
        <f>'[11]ENERO '!O141+[11]FEBRERO!O141+[11]MARZO!O141+[11]ABRIL!O141+[11]MAYO!O141+[11]JUNIO!O141+[11]JULIO!O141+[11]AGOSTO!O141+[11]SEPTIEMBRE!O141+[11]OCTUBRE!O141+[11]NOVIEMBRE!O141+[11]DICIEMBRE!O141</f>
        <v>0</v>
      </c>
      <c r="Q144" s="332">
        <f>'[11]ENERO '!P141+[11]FEBRERO!P141+[11]MARZO!P141+[11]ABRIL!P141+[11]MAYO!P141+[11]JUNIO!P141+[11]JULIO!P141+[11]AGOSTO!P141+[11]SEPTIEMBRE!P141+[11]OCTUBRE!P141+[11]NOVIEMBRE!P141+[11]DICIEMBRE!P141</f>
        <v>0</v>
      </c>
      <c r="R144" s="333">
        <f t="shared" si="8"/>
        <v>0</v>
      </c>
      <c r="S144" s="332">
        <f>'[11]ENERO '!R141+[11]FEBRERO!R141+[11]MARZO!R141+[11]ABRIL!R141+[11]MAYO!R141+[11]JUNIO!R141+[11]JULIO!R141+[11]AGOSTO!R141+[11]SEPTIEMBRE!R141+[11]OCTUBRE!R141+[11]NOVIEMBRE!R141+[11]DICIEMBRE!R141</f>
        <v>0</v>
      </c>
      <c r="T144" s="332">
        <f>'[11]ENERO '!S141+[11]FEBRERO!S141+[11]MARZO!S141+[11]ABRIL!S141+[11]MAYO!S141+[11]JUNIO!S141+[11]JULIO!S141+[11]AGOSTO!S141+[11]SEPTIEMBRE!S141+[11]OCTUBRE!S141+[11]NOVIEMBRE!S141+[11]DICIEMBRE!S141</f>
        <v>0</v>
      </c>
      <c r="U144" s="333">
        <f t="shared" si="12"/>
        <v>0</v>
      </c>
    </row>
    <row r="145" spans="1:21" s="336" customFormat="1" ht="13.5" x14ac:dyDescent="0.25">
      <c r="A145" s="377">
        <v>150</v>
      </c>
      <c r="B145" s="372" t="s">
        <v>634</v>
      </c>
      <c r="C145" s="373" t="s">
        <v>637</v>
      </c>
      <c r="D145" s="374">
        <v>84.563815500000004</v>
      </c>
      <c r="E145" s="375">
        <v>28.259956630000005</v>
      </c>
      <c r="F145" s="375">
        <v>0</v>
      </c>
      <c r="G145" s="374">
        <v>0.19488240000000001</v>
      </c>
      <c r="H145" s="376">
        <f t="shared" si="10"/>
        <v>56.108976470000002</v>
      </c>
      <c r="I145" s="376"/>
      <c r="J145" s="374">
        <v>138.54758944403918</v>
      </c>
      <c r="K145" s="374">
        <v>64.0376469515937</v>
      </c>
      <c r="L145" s="374">
        <v>0</v>
      </c>
      <c r="M145" s="374">
        <v>0.20860254</v>
      </c>
      <c r="N145" s="374">
        <f t="shared" si="11"/>
        <v>74.301339952445474</v>
      </c>
      <c r="O145" s="376">
        <f t="shared" si="7"/>
        <v>32.423267411004105</v>
      </c>
      <c r="P145" s="332">
        <f>'[11]ENERO '!O142+[11]FEBRERO!O142+[11]MARZO!O142+[11]ABRIL!O142+[11]MAYO!O142+[11]JUNIO!O142+[11]JULIO!O142+[11]AGOSTO!O142+[11]SEPTIEMBRE!O142+[11]OCTUBRE!O142+[11]NOVIEMBRE!O142+[11]DICIEMBRE!O142</f>
        <v>0.99946212999999984</v>
      </c>
      <c r="Q145" s="332">
        <f>'[11]ENERO '!P142+[11]FEBRERO!P142+[11]MARZO!P142+[11]ABRIL!P142+[11]MAYO!P142+[11]JUNIO!P142+[11]JULIO!P142+[11]AGOSTO!P142+[11]SEPTIEMBRE!P142+[11]OCTUBRE!P142+[11]NOVIEMBRE!P142+[11]DICIEMBRE!P142</f>
        <v>27.260494500000004</v>
      </c>
      <c r="R145" s="333">
        <f t="shared" si="8"/>
        <v>28.259956630000005</v>
      </c>
      <c r="S145" s="332">
        <f>'[11]ENERO '!R142+[11]FEBRERO!R142+[11]MARZO!R142+[11]ABRIL!R142+[11]MAYO!R142+[11]JUNIO!R142+[11]JULIO!R142+[11]AGOSTO!R142+[11]SEPTIEMBRE!R142+[11]OCTUBRE!R142+[11]NOVIEMBRE!R142+[11]DICIEMBRE!R142</f>
        <v>0.99946212999999984</v>
      </c>
      <c r="T145" s="332">
        <f>'[11]ENERO '!S142+[11]FEBRERO!S142+[11]MARZO!S142+[11]ABRIL!S142+[11]MAYO!S142+[11]JUNIO!S142+[11]JULIO!S142+[11]AGOSTO!S142+[11]SEPTIEMBRE!S142+[11]OCTUBRE!S142+[11]NOVIEMBRE!S142+[11]DICIEMBRE!S142</f>
        <v>63.038184821593703</v>
      </c>
      <c r="U145" s="333">
        <f t="shared" si="12"/>
        <v>64.0376469515937</v>
      </c>
    </row>
    <row r="146" spans="1:21" s="336" customFormat="1" ht="13.5" x14ac:dyDescent="0.25">
      <c r="A146" s="377">
        <v>151</v>
      </c>
      <c r="B146" s="372" t="s">
        <v>614</v>
      </c>
      <c r="C146" s="373" t="s">
        <v>638</v>
      </c>
      <c r="D146" s="374">
        <v>37.608295999999996</v>
      </c>
      <c r="E146" s="375">
        <v>4.6148249700000008</v>
      </c>
      <c r="F146" s="375">
        <v>0</v>
      </c>
      <c r="G146" s="374">
        <v>2.0298466300000002</v>
      </c>
      <c r="H146" s="376">
        <f t="shared" si="10"/>
        <v>30.963624399999993</v>
      </c>
      <c r="I146" s="376"/>
      <c r="J146" s="374">
        <v>16.896007846766629</v>
      </c>
      <c r="K146" s="374">
        <v>4.5504508055450916</v>
      </c>
      <c r="L146" s="374">
        <v>0</v>
      </c>
      <c r="M146" s="374">
        <v>2.03773648</v>
      </c>
      <c r="N146" s="374">
        <f t="shared" si="11"/>
        <v>10.307820561221538</v>
      </c>
      <c r="O146" s="376">
        <f t="shared" si="7"/>
        <v>-66.709903117086185</v>
      </c>
      <c r="P146" s="332">
        <f>'[11]ENERO '!O143+[11]FEBRERO!O143+[11]MARZO!O143+[11]ABRIL!O143+[11]MAYO!O143+[11]JUNIO!O143+[11]JULIO!O143+[11]AGOSTO!O143+[11]SEPTIEMBRE!O143+[11]OCTUBRE!O143+[11]NOVIEMBRE!O143+[11]DICIEMBRE!O143</f>
        <v>2.4316634700000002</v>
      </c>
      <c r="Q146" s="332">
        <f>'[11]ENERO '!P143+[11]FEBRERO!P143+[11]MARZO!P143+[11]ABRIL!P143+[11]MAYO!P143+[11]JUNIO!P143+[11]JULIO!P143+[11]AGOSTO!P143+[11]SEPTIEMBRE!P143+[11]OCTUBRE!P143+[11]NOVIEMBRE!P143+[11]DICIEMBRE!P143</f>
        <v>2.1831615000000002</v>
      </c>
      <c r="R146" s="333">
        <f t="shared" si="8"/>
        <v>4.6148249700000008</v>
      </c>
      <c r="S146" s="332">
        <f>'[11]ENERO '!R143+[11]FEBRERO!R143+[11]MARZO!R143+[11]ABRIL!R143+[11]MAYO!R143+[11]JUNIO!R143+[11]JULIO!R143+[11]AGOSTO!R143+[11]SEPTIEMBRE!R143+[11]OCTUBRE!R143+[11]NOVIEMBRE!R143+[11]DICIEMBRE!R143</f>
        <v>2.4316634700000002</v>
      </c>
      <c r="T146" s="332">
        <f>'[11]ENERO '!S143+[11]FEBRERO!S143+[11]MARZO!S143+[11]ABRIL!S143+[11]MAYO!S143+[11]JUNIO!S143+[11]JULIO!S143+[11]AGOSTO!S143+[11]SEPTIEMBRE!S143+[11]OCTUBRE!S143+[11]NOVIEMBRE!S143+[11]DICIEMBRE!S143</f>
        <v>2.118787335545091</v>
      </c>
      <c r="U146" s="333">
        <f t="shared" si="12"/>
        <v>4.5504508055450916</v>
      </c>
    </row>
    <row r="147" spans="1:21" s="336" customFormat="1" ht="13.5" x14ac:dyDescent="0.25">
      <c r="A147" s="377">
        <v>152</v>
      </c>
      <c r="B147" s="372" t="s">
        <v>614</v>
      </c>
      <c r="C147" s="373" t="s">
        <v>639</v>
      </c>
      <c r="D147" s="374">
        <v>133.44284500000001</v>
      </c>
      <c r="E147" s="375">
        <v>19.89424674</v>
      </c>
      <c r="F147" s="375">
        <v>0</v>
      </c>
      <c r="G147" s="374">
        <v>3.9263537500000001</v>
      </c>
      <c r="H147" s="376">
        <f t="shared" si="10"/>
        <v>109.62224451</v>
      </c>
      <c r="I147" s="376"/>
      <c r="J147" s="374">
        <v>45.69107339145441</v>
      </c>
      <c r="K147" s="374">
        <v>19.550661587737693</v>
      </c>
      <c r="L147" s="374">
        <v>0</v>
      </c>
      <c r="M147" s="374">
        <v>3.9630444899999993</v>
      </c>
      <c r="N147" s="374">
        <f t="shared" si="11"/>
        <v>22.177367313716719</v>
      </c>
      <c r="O147" s="376">
        <f t="shared" ref="O147:O210" si="13">IF(OR(H147=0,N147=0),"N.A.",IF((((N147-H147)/H147))*100&gt;=500,"500&lt;",IF((((N147-H147)/H147))*100&lt;=-500,"&lt;-500",(((N147-H147)/H147))*100)))</f>
        <v>-79.769281852559004</v>
      </c>
      <c r="P147" s="332">
        <f>'[11]ENERO '!O144+[11]FEBRERO!O144+[11]MARZO!O144+[11]ABRIL!O144+[11]MAYO!O144+[11]JUNIO!O144+[11]JULIO!O144+[11]AGOSTO!O144+[11]SEPTIEMBRE!O144+[11]OCTUBRE!O144+[11]NOVIEMBRE!O144+[11]DICIEMBRE!O144</f>
        <v>14.31550174</v>
      </c>
      <c r="Q147" s="332">
        <f>'[11]ENERO '!P144+[11]FEBRERO!P144+[11]MARZO!P144+[11]ABRIL!P144+[11]MAYO!P144+[11]JUNIO!P144+[11]JULIO!P144+[11]AGOSTO!P144+[11]SEPTIEMBRE!P144+[11]OCTUBRE!P144+[11]NOVIEMBRE!P144+[11]DICIEMBRE!P144</f>
        <v>5.5787450000000005</v>
      </c>
      <c r="R147" s="333">
        <f t="shared" ref="R147:R210" si="14">P147+Q147</f>
        <v>19.89424674</v>
      </c>
      <c r="S147" s="332">
        <f>'[11]ENERO '!R144+[11]FEBRERO!R144+[11]MARZO!R144+[11]ABRIL!R144+[11]MAYO!R144+[11]JUNIO!R144+[11]JULIO!R144+[11]AGOSTO!R144+[11]SEPTIEMBRE!R144+[11]OCTUBRE!R144+[11]NOVIEMBRE!R144+[11]DICIEMBRE!R144</f>
        <v>14.244945790000003</v>
      </c>
      <c r="T147" s="332">
        <f>'[11]ENERO '!S144+[11]FEBRERO!S144+[11]MARZO!S144+[11]ABRIL!S144+[11]MAYO!S144+[11]JUNIO!S144+[11]JULIO!S144+[11]AGOSTO!S144+[11]SEPTIEMBRE!S144+[11]OCTUBRE!S144+[11]NOVIEMBRE!S144+[11]DICIEMBRE!S144</f>
        <v>5.3057157977376921</v>
      </c>
      <c r="U147" s="333">
        <f t="shared" si="12"/>
        <v>19.550661587737693</v>
      </c>
    </row>
    <row r="148" spans="1:21" s="336" customFormat="1" ht="13.5" x14ac:dyDescent="0.25">
      <c r="A148" s="377">
        <v>156</v>
      </c>
      <c r="B148" s="372" t="s">
        <v>573</v>
      </c>
      <c r="C148" s="373" t="s">
        <v>640</v>
      </c>
      <c r="D148" s="374">
        <v>30.394215000000003</v>
      </c>
      <c r="E148" s="375">
        <v>3.9617858099999994</v>
      </c>
      <c r="F148" s="375">
        <v>0</v>
      </c>
      <c r="G148" s="374">
        <v>0.68434656000000005</v>
      </c>
      <c r="H148" s="376">
        <f t="shared" ref="H148:H211" si="15">D148-E148-G148</f>
        <v>25.748082630000003</v>
      </c>
      <c r="I148" s="376"/>
      <c r="J148" s="374">
        <v>502.66997210768204</v>
      </c>
      <c r="K148" s="374">
        <v>3.9193117600000003</v>
      </c>
      <c r="L148" s="374">
        <v>0</v>
      </c>
      <c r="M148" s="374">
        <v>0.70683306000000012</v>
      </c>
      <c r="N148" s="374">
        <f t="shared" ref="N148:N211" si="16">J148-K148-M148</f>
        <v>498.04382728768201</v>
      </c>
      <c r="O148" s="376" t="str">
        <f t="shared" si="13"/>
        <v>500&lt;</v>
      </c>
      <c r="P148" s="332">
        <f>'[11]ENERO '!O145+[11]FEBRERO!O145+[11]MARZO!O145+[11]ABRIL!O145+[11]MAYO!O145+[11]JUNIO!O145+[11]JULIO!O145+[11]AGOSTO!O145+[11]SEPTIEMBRE!O145+[11]OCTUBRE!O145+[11]NOVIEMBRE!O145+[11]DICIEMBRE!O145</f>
        <v>3.9617858099999994</v>
      </c>
      <c r="Q148" s="332">
        <f>'[11]ENERO '!P145+[11]FEBRERO!P145+[11]MARZO!P145+[11]ABRIL!P145+[11]MAYO!P145+[11]JUNIO!P145+[11]JULIO!P145+[11]AGOSTO!P145+[11]SEPTIEMBRE!P145+[11]OCTUBRE!P145+[11]NOVIEMBRE!P145+[11]DICIEMBRE!P145</f>
        <v>0</v>
      </c>
      <c r="R148" s="333">
        <f t="shared" si="14"/>
        <v>3.9617858099999994</v>
      </c>
      <c r="S148" s="332">
        <f>'[11]ENERO '!R145+[11]FEBRERO!R145+[11]MARZO!R145+[11]ABRIL!R145+[11]MAYO!R145+[11]JUNIO!R145+[11]JULIO!R145+[11]AGOSTO!R145+[11]SEPTIEMBRE!R145+[11]OCTUBRE!R145+[11]NOVIEMBRE!R145+[11]DICIEMBRE!R145</f>
        <v>3.9193117600000003</v>
      </c>
      <c r="T148" s="332">
        <f>'[11]ENERO '!S145+[11]FEBRERO!S145+[11]MARZO!S145+[11]ABRIL!S145+[11]MAYO!S145+[11]JUNIO!S145+[11]JULIO!S145+[11]AGOSTO!S145+[11]SEPTIEMBRE!S145+[11]OCTUBRE!S145+[11]NOVIEMBRE!S145+[11]DICIEMBRE!S145</f>
        <v>0</v>
      </c>
      <c r="U148" s="333">
        <f t="shared" ref="U148:U211" si="17">S148+T148</f>
        <v>3.9193117600000003</v>
      </c>
    </row>
    <row r="149" spans="1:21" s="336" customFormat="1" ht="13.5" x14ac:dyDescent="0.25">
      <c r="A149" s="377">
        <v>157</v>
      </c>
      <c r="B149" s="372" t="s">
        <v>581</v>
      </c>
      <c r="C149" s="373" t="s">
        <v>641</v>
      </c>
      <c r="D149" s="374">
        <v>567.2951035000001</v>
      </c>
      <c r="E149" s="375">
        <v>63.781613180000008</v>
      </c>
      <c r="F149" s="375">
        <v>0</v>
      </c>
      <c r="G149" s="374">
        <v>7.6834784800000007</v>
      </c>
      <c r="H149" s="376">
        <f t="shared" si="15"/>
        <v>495.83001184000005</v>
      </c>
      <c r="I149" s="376"/>
      <c r="J149" s="374">
        <v>6132.5318559380503</v>
      </c>
      <c r="K149" s="374">
        <v>63.306821320000019</v>
      </c>
      <c r="L149" s="374">
        <v>0</v>
      </c>
      <c r="M149" s="374">
        <v>7.8363696200000001</v>
      </c>
      <c r="N149" s="374">
        <f t="shared" si="16"/>
        <v>6061.3886649980495</v>
      </c>
      <c r="O149" s="376" t="str">
        <f t="shared" si="13"/>
        <v>500&lt;</v>
      </c>
      <c r="P149" s="332">
        <f>'[11]ENERO '!O146+[11]FEBRERO!O146+[11]MARZO!O146+[11]ABRIL!O146+[11]MAYO!O146+[11]JUNIO!O146+[11]JULIO!O146+[11]AGOSTO!O146+[11]SEPTIEMBRE!O146+[11]OCTUBRE!O146+[11]NOVIEMBRE!O146+[11]DICIEMBRE!O146</f>
        <v>63.781613180000008</v>
      </c>
      <c r="Q149" s="332">
        <f>'[11]ENERO '!P146+[11]FEBRERO!P146+[11]MARZO!P146+[11]ABRIL!P146+[11]MAYO!P146+[11]JUNIO!P146+[11]JULIO!P146+[11]AGOSTO!P146+[11]SEPTIEMBRE!P146+[11]OCTUBRE!P146+[11]NOVIEMBRE!P146+[11]DICIEMBRE!P146</f>
        <v>0</v>
      </c>
      <c r="R149" s="333">
        <f t="shared" si="14"/>
        <v>63.781613180000008</v>
      </c>
      <c r="S149" s="332">
        <f>'[11]ENERO '!R146+[11]FEBRERO!R146+[11]MARZO!R146+[11]ABRIL!R146+[11]MAYO!R146+[11]JUNIO!R146+[11]JULIO!R146+[11]AGOSTO!R146+[11]SEPTIEMBRE!R146+[11]OCTUBRE!R146+[11]NOVIEMBRE!R146+[11]DICIEMBRE!R146</f>
        <v>63.306821320000019</v>
      </c>
      <c r="T149" s="332">
        <f>'[11]ENERO '!S146+[11]FEBRERO!S146+[11]MARZO!S146+[11]ABRIL!S146+[11]MAYO!S146+[11]JUNIO!S146+[11]JULIO!S146+[11]AGOSTO!S146+[11]SEPTIEMBRE!S146+[11]OCTUBRE!S146+[11]NOVIEMBRE!S146+[11]DICIEMBRE!S146</f>
        <v>0</v>
      </c>
      <c r="U149" s="333">
        <f t="shared" si="17"/>
        <v>63.306821320000019</v>
      </c>
    </row>
    <row r="150" spans="1:21" s="336" customFormat="1" ht="13.5" x14ac:dyDescent="0.25">
      <c r="A150" s="377">
        <v>158</v>
      </c>
      <c r="B150" s="372" t="s">
        <v>573</v>
      </c>
      <c r="C150" s="373" t="s">
        <v>642</v>
      </c>
      <c r="D150" s="374">
        <v>0</v>
      </c>
      <c r="E150" s="375">
        <v>0</v>
      </c>
      <c r="F150" s="375">
        <v>0</v>
      </c>
      <c r="G150" s="374">
        <v>0</v>
      </c>
      <c r="H150" s="376">
        <f t="shared" si="15"/>
        <v>0</v>
      </c>
      <c r="I150" s="376"/>
      <c r="J150" s="374">
        <v>0</v>
      </c>
      <c r="K150" s="374">
        <v>0</v>
      </c>
      <c r="L150" s="374">
        <v>0</v>
      </c>
      <c r="M150" s="374">
        <v>0</v>
      </c>
      <c r="N150" s="374">
        <f t="shared" si="16"/>
        <v>0</v>
      </c>
      <c r="O150" s="376" t="str">
        <f t="shared" si="13"/>
        <v>N.A.</v>
      </c>
      <c r="P150" s="332">
        <f>'[11]ENERO '!O147+[11]FEBRERO!O147+[11]MARZO!O147+[11]ABRIL!O147+[11]MAYO!O147+[11]JUNIO!O147+[11]JULIO!O147+[11]AGOSTO!O147+[11]SEPTIEMBRE!O147+[11]OCTUBRE!O147+[11]NOVIEMBRE!O147+[11]DICIEMBRE!O147</f>
        <v>0</v>
      </c>
      <c r="Q150" s="332">
        <f>'[11]ENERO '!P147+[11]FEBRERO!P147+[11]MARZO!P147+[11]ABRIL!P147+[11]MAYO!P147+[11]JUNIO!P147+[11]JULIO!P147+[11]AGOSTO!P147+[11]SEPTIEMBRE!P147+[11]OCTUBRE!P147+[11]NOVIEMBRE!P147+[11]DICIEMBRE!P147</f>
        <v>0</v>
      </c>
      <c r="R150" s="333">
        <f t="shared" si="14"/>
        <v>0</v>
      </c>
      <c r="S150" s="332">
        <f>'[11]ENERO '!R147+[11]FEBRERO!R147+[11]MARZO!R147+[11]ABRIL!R147+[11]MAYO!R147+[11]JUNIO!R147+[11]JULIO!R147+[11]AGOSTO!R147+[11]SEPTIEMBRE!R147+[11]OCTUBRE!R147+[11]NOVIEMBRE!R147+[11]DICIEMBRE!R147</f>
        <v>0</v>
      </c>
      <c r="T150" s="332">
        <f>'[11]ENERO '!S147+[11]FEBRERO!S147+[11]MARZO!S147+[11]ABRIL!S147+[11]MAYO!S147+[11]JUNIO!S147+[11]JULIO!S147+[11]AGOSTO!S147+[11]SEPTIEMBRE!S147+[11]OCTUBRE!S147+[11]NOVIEMBRE!S147+[11]DICIEMBRE!S147</f>
        <v>0</v>
      </c>
      <c r="U150" s="333">
        <f t="shared" si="17"/>
        <v>0</v>
      </c>
    </row>
    <row r="151" spans="1:21" s="336" customFormat="1" ht="13.5" x14ac:dyDescent="0.25">
      <c r="A151" s="377">
        <v>159</v>
      </c>
      <c r="B151" s="372" t="s">
        <v>581</v>
      </c>
      <c r="C151" s="373" t="s">
        <v>643</v>
      </c>
      <c r="D151" s="374">
        <v>0</v>
      </c>
      <c r="E151" s="375">
        <v>0</v>
      </c>
      <c r="F151" s="375">
        <v>0</v>
      </c>
      <c r="G151" s="374">
        <v>0</v>
      </c>
      <c r="H151" s="376">
        <f t="shared" si="15"/>
        <v>0</v>
      </c>
      <c r="I151" s="376"/>
      <c r="J151" s="374">
        <v>0</v>
      </c>
      <c r="K151" s="374">
        <v>0</v>
      </c>
      <c r="L151" s="374">
        <v>0</v>
      </c>
      <c r="M151" s="374">
        <v>0</v>
      </c>
      <c r="N151" s="374">
        <f t="shared" si="16"/>
        <v>0</v>
      </c>
      <c r="O151" s="376" t="str">
        <f t="shared" si="13"/>
        <v>N.A.</v>
      </c>
      <c r="P151" s="332">
        <f>'[11]ENERO '!O148+[11]FEBRERO!O148+[11]MARZO!O148+[11]ABRIL!O148+[11]MAYO!O148+[11]JUNIO!O148+[11]JULIO!O148+[11]AGOSTO!O148+[11]SEPTIEMBRE!O148+[11]OCTUBRE!O148+[11]NOVIEMBRE!O148+[11]DICIEMBRE!O148</f>
        <v>0</v>
      </c>
      <c r="Q151" s="332">
        <f>'[11]ENERO '!P148+[11]FEBRERO!P148+[11]MARZO!P148+[11]ABRIL!P148+[11]MAYO!P148+[11]JUNIO!P148+[11]JULIO!P148+[11]AGOSTO!P148+[11]SEPTIEMBRE!P148+[11]OCTUBRE!P148+[11]NOVIEMBRE!P148+[11]DICIEMBRE!P148</f>
        <v>0</v>
      </c>
      <c r="R151" s="333">
        <f t="shared" si="14"/>
        <v>0</v>
      </c>
      <c r="S151" s="332">
        <f>'[11]ENERO '!R148+[11]FEBRERO!R148+[11]MARZO!R148+[11]ABRIL!R148+[11]MAYO!R148+[11]JUNIO!R148+[11]JULIO!R148+[11]AGOSTO!R148+[11]SEPTIEMBRE!R148+[11]OCTUBRE!R148+[11]NOVIEMBRE!R148+[11]DICIEMBRE!R148</f>
        <v>0</v>
      </c>
      <c r="T151" s="332">
        <f>'[11]ENERO '!S148+[11]FEBRERO!S148+[11]MARZO!S148+[11]ABRIL!S148+[11]MAYO!S148+[11]JUNIO!S148+[11]JULIO!S148+[11]AGOSTO!S148+[11]SEPTIEMBRE!S148+[11]OCTUBRE!S148+[11]NOVIEMBRE!S148+[11]DICIEMBRE!S148</f>
        <v>0</v>
      </c>
      <c r="U151" s="333">
        <f t="shared" si="17"/>
        <v>0</v>
      </c>
    </row>
    <row r="152" spans="1:21" s="336" customFormat="1" ht="13.5" x14ac:dyDescent="0.25">
      <c r="A152" s="377">
        <v>160</v>
      </c>
      <c r="B152" s="372" t="s">
        <v>581</v>
      </c>
      <c r="C152" s="373" t="s">
        <v>644</v>
      </c>
      <c r="D152" s="374">
        <v>0</v>
      </c>
      <c r="E152" s="375">
        <v>0</v>
      </c>
      <c r="F152" s="375">
        <v>0</v>
      </c>
      <c r="G152" s="374">
        <v>0</v>
      </c>
      <c r="H152" s="376">
        <f t="shared" si="15"/>
        <v>0</v>
      </c>
      <c r="I152" s="376"/>
      <c r="J152" s="374">
        <v>0</v>
      </c>
      <c r="K152" s="374">
        <v>0</v>
      </c>
      <c r="L152" s="374">
        <v>0</v>
      </c>
      <c r="M152" s="374">
        <v>0</v>
      </c>
      <c r="N152" s="374">
        <f t="shared" si="16"/>
        <v>0</v>
      </c>
      <c r="O152" s="376" t="str">
        <f t="shared" si="13"/>
        <v>N.A.</v>
      </c>
      <c r="P152" s="332">
        <f>'[11]ENERO '!O149+[11]FEBRERO!O149+[11]MARZO!O149+[11]ABRIL!O149+[11]MAYO!O149+[11]JUNIO!O149+[11]JULIO!O149+[11]AGOSTO!O149+[11]SEPTIEMBRE!O149+[11]OCTUBRE!O149+[11]NOVIEMBRE!O149+[11]DICIEMBRE!O149</f>
        <v>0</v>
      </c>
      <c r="Q152" s="332">
        <f>'[11]ENERO '!P149+[11]FEBRERO!P149+[11]MARZO!P149+[11]ABRIL!P149+[11]MAYO!P149+[11]JUNIO!P149+[11]JULIO!P149+[11]AGOSTO!P149+[11]SEPTIEMBRE!P149+[11]OCTUBRE!P149+[11]NOVIEMBRE!P149+[11]DICIEMBRE!P149</f>
        <v>0</v>
      </c>
      <c r="R152" s="333">
        <f t="shared" si="14"/>
        <v>0</v>
      </c>
      <c r="S152" s="332">
        <f>'[11]ENERO '!R149+[11]FEBRERO!R149+[11]MARZO!R149+[11]ABRIL!R149+[11]MAYO!R149+[11]JUNIO!R149+[11]JULIO!R149+[11]AGOSTO!R149+[11]SEPTIEMBRE!R149+[11]OCTUBRE!R149+[11]NOVIEMBRE!R149+[11]DICIEMBRE!R149</f>
        <v>0</v>
      </c>
      <c r="T152" s="332">
        <f>'[11]ENERO '!S149+[11]FEBRERO!S149+[11]MARZO!S149+[11]ABRIL!S149+[11]MAYO!S149+[11]JUNIO!S149+[11]JULIO!S149+[11]AGOSTO!S149+[11]SEPTIEMBRE!S149+[11]OCTUBRE!S149+[11]NOVIEMBRE!S149+[11]DICIEMBRE!S149</f>
        <v>0</v>
      </c>
      <c r="U152" s="333">
        <f t="shared" si="17"/>
        <v>0</v>
      </c>
    </row>
    <row r="153" spans="1:21" s="336" customFormat="1" ht="13.5" x14ac:dyDescent="0.25">
      <c r="A153" s="377">
        <v>161</v>
      </c>
      <c r="B153" s="372" t="s">
        <v>581</v>
      </c>
      <c r="C153" s="373" t="s">
        <v>645</v>
      </c>
      <c r="D153" s="374">
        <v>0</v>
      </c>
      <c r="E153" s="375">
        <v>0</v>
      </c>
      <c r="F153" s="375">
        <v>0</v>
      </c>
      <c r="G153" s="374">
        <v>0</v>
      </c>
      <c r="H153" s="376">
        <f t="shared" si="15"/>
        <v>0</v>
      </c>
      <c r="I153" s="376"/>
      <c r="J153" s="374">
        <v>0</v>
      </c>
      <c r="K153" s="374">
        <v>0</v>
      </c>
      <c r="L153" s="374">
        <v>0</v>
      </c>
      <c r="M153" s="374">
        <v>0</v>
      </c>
      <c r="N153" s="374">
        <f t="shared" si="16"/>
        <v>0</v>
      </c>
      <c r="O153" s="376" t="str">
        <f t="shared" si="13"/>
        <v>N.A.</v>
      </c>
      <c r="P153" s="332">
        <f>'[11]ENERO '!O150+[11]FEBRERO!O150+[11]MARZO!O150+[11]ABRIL!O150+[11]MAYO!O150+[11]JUNIO!O150+[11]JULIO!O150+[11]AGOSTO!O150+[11]SEPTIEMBRE!O150+[11]OCTUBRE!O150+[11]NOVIEMBRE!O150+[11]DICIEMBRE!O150</f>
        <v>0</v>
      </c>
      <c r="Q153" s="332">
        <f>'[11]ENERO '!P150+[11]FEBRERO!P150+[11]MARZO!P150+[11]ABRIL!P150+[11]MAYO!P150+[11]JUNIO!P150+[11]JULIO!P150+[11]AGOSTO!P150+[11]SEPTIEMBRE!P150+[11]OCTUBRE!P150+[11]NOVIEMBRE!P150+[11]DICIEMBRE!P150</f>
        <v>0</v>
      </c>
      <c r="R153" s="333">
        <f t="shared" si="14"/>
        <v>0</v>
      </c>
      <c r="S153" s="332">
        <f>'[11]ENERO '!R150+[11]FEBRERO!R150+[11]MARZO!R150+[11]ABRIL!R150+[11]MAYO!R150+[11]JUNIO!R150+[11]JULIO!R150+[11]AGOSTO!R150+[11]SEPTIEMBRE!R150+[11]OCTUBRE!R150+[11]NOVIEMBRE!R150+[11]DICIEMBRE!R150</f>
        <v>0</v>
      </c>
      <c r="T153" s="332">
        <f>'[11]ENERO '!S150+[11]FEBRERO!S150+[11]MARZO!S150+[11]ABRIL!S150+[11]MAYO!S150+[11]JUNIO!S150+[11]JULIO!S150+[11]AGOSTO!S150+[11]SEPTIEMBRE!S150+[11]OCTUBRE!S150+[11]NOVIEMBRE!S150+[11]DICIEMBRE!S150</f>
        <v>0</v>
      </c>
      <c r="U153" s="333">
        <f t="shared" si="17"/>
        <v>0</v>
      </c>
    </row>
    <row r="154" spans="1:21" s="336" customFormat="1" ht="13.5" x14ac:dyDescent="0.25">
      <c r="A154" s="377">
        <v>162</v>
      </c>
      <c r="B154" s="372" t="s">
        <v>573</v>
      </c>
      <c r="C154" s="373" t="s">
        <v>646</v>
      </c>
      <c r="D154" s="374">
        <v>0</v>
      </c>
      <c r="E154" s="375">
        <v>0</v>
      </c>
      <c r="F154" s="375">
        <v>0</v>
      </c>
      <c r="G154" s="374">
        <v>0</v>
      </c>
      <c r="H154" s="376">
        <f t="shared" si="15"/>
        <v>0</v>
      </c>
      <c r="I154" s="376"/>
      <c r="J154" s="374">
        <v>0</v>
      </c>
      <c r="K154" s="374">
        <v>0</v>
      </c>
      <c r="L154" s="374">
        <v>0</v>
      </c>
      <c r="M154" s="374">
        <v>0</v>
      </c>
      <c r="N154" s="374">
        <f t="shared" si="16"/>
        <v>0</v>
      </c>
      <c r="O154" s="376" t="str">
        <f t="shared" si="13"/>
        <v>N.A.</v>
      </c>
      <c r="P154" s="332">
        <f>'[11]ENERO '!O151+[11]FEBRERO!O151+[11]MARZO!O151+[11]ABRIL!O151+[11]MAYO!O151+[11]JUNIO!O151+[11]JULIO!O151+[11]AGOSTO!O151+[11]SEPTIEMBRE!O151+[11]OCTUBRE!O151+[11]NOVIEMBRE!O151+[11]DICIEMBRE!O151</f>
        <v>0</v>
      </c>
      <c r="Q154" s="332">
        <f>'[11]ENERO '!P151+[11]FEBRERO!P151+[11]MARZO!P151+[11]ABRIL!P151+[11]MAYO!P151+[11]JUNIO!P151+[11]JULIO!P151+[11]AGOSTO!P151+[11]SEPTIEMBRE!P151+[11]OCTUBRE!P151+[11]NOVIEMBRE!P151+[11]DICIEMBRE!P151</f>
        <v>0</v>
      </c>
      <c r="R154" s="333">
        <f t="shared" si="14"/>
        <v>0</v>
      </c>
      <c r="S154" s="332">
        <f>'[11]ENERO '!R151+[11]FEBRERO!R151+[11]MARZO!R151+[11]ABRIL!R151+[11]MAYO!R151+[11]JUNIO!R151+[11]JULIO!R151+[11]AGOSTO!R151+[11]SEPTIEMBRE!R151+[11]OCTUBRE!R151+[11]NOVIEMBRE!R151+[11]DICIEMBRE!R151</f>
        <v>0</v>
      </c>
      <c r="T154" s="332">
        <f>'[11]ENERO '!S151+[11]FEBRERO!S151+[11]MARZO!S151+[11]ABRIL!S151+[11]MAYO!S151+[11]JUNIO!S151+[11]JULIO!S151+[11]AGOSTO!S151+[11]SEPTIEMBRE!S151+[11]OCTUBRE!S151+[11]NOVIEMBRE!S151+[11]DICIEMBRE!S151</f>
        <v>0</v>
      </c>
      <c r="U154" s="333">
        <f t="shared" si="17"/>
        <v>0</v>
      </c>
    </row>
    <row r="155" spans="1:21" s="336" customFormat="1" ht="13.5" x14ac:dyDescent="0.25">
      <c r="A155" s="377">
        <v>163</v>
      </c>
      <c r="B155" s="372" t="s">
        <v>508</v>
      </c>
      <c r="C155" s="373" t="s">
        <v>647</v>
      </c>
      <c r="D155" s="374">
        <v>0</v>
      </c>
      <c r="E155" s="375">
        <v>0</v>
      </c>
      <c r="F155" s="375">
        <v>0</v>
      </c>
      <c r="G155" s="374">
        <v>0</v>
      </c>
      <c r="H155" s="376">
        <f t="shared" si="15"/>
        <v>0</v>
      </c>
      <c r="I155" s="376"/>
      <c r="J155" s="374">
        <v>0</v>
      </c>
      <c r="K155" s="374">
        <v>0</v>
      </c>
      <c r="L155" s="374">
        <v>0</v>
      </c>
      <c r="M155" s="374">
        <v>0</v>
      </c>
      <c r="N155" s="374">
        <f t="shared" si="16"/>
        <v>0</v>
      </c>
      <c r="O155" s="376" t="str">
        <f t="shared" si="13"/>
        <v>N.A.</v>
      </c>
      <c r="P155" s="332">
        <f>'[11]ENERO '!O152+[11]FEBRERO!O152+[11]MARZO!O152+[11]ABRIL!O152+[11]MAYO!O152+[11]JUNIO!O152+[11]JULIO!O152+[11]AGOSTO!O152+[11]SEPTIEMBRE!O152+[11]OCTUBRE!O152+[11]NOVIEMBRE!O152+[11]DICIEMBRE!O152</f>
        <v>0</v>
      </c>
      <c r="Q155" s="332">
        <f>'[11]ENERO '!P152+[11]FEBRERO!P152+[11]MARZO!P152+[11]ABRIL!P152+[11]MAYO!P152+[11]JUNIO!P152+[11]JULIO!P152+[11]AGOSTO!P152+[11]SEPTIEMBRE!P152+[11]OCTUBRE!P152+[11]NOVIEMBRE!P152+[11]DICIEMBRE!P152</f>
        <v>0</v>
      </c>
      <c r="R155" s="333">
        <f t="shared" si="14"/>
        <v>0</v>
      </c>
      <c r="S155" s="332">
        <f>'[11]ENERO '!R152+[11]FEBRERO!R152+[11]MARZO!R152+[11]ABRIL!R152+[11]MAYO!R152+[11]JUNIO!R152+[11]JULIO!R152+[11]AGOSTO!R152+[11]SEPTIEMBRE!R152+[11]OCTUBRE!R152+[11]NOVIEMBRE!R152+[11]DICIEMBRE!R152</f>
        <v>0</v>
      </c>
      <c r="T155" s="332">
        <f>'[11]ENERO '!S152+[11]FEBRERO!S152+[11]MARZO!S152+[11]ABRIL!S152+[11]MAYO!S152+[11]JUNIO!S152+[11]JULIO!S152+[11]AGOSTO!S152+[11]SEPTIEMBRE!S152+[11]OCTUBRE!S152+[11]NOVIEMBRE!S152+[11]DICIEMBRE!S152</f>
        <v>0</v>
      </c>
      <c r="U155" s="333">
        <f t="shared" si="17"/>
        <v>0</v>
      </c>
    </row>
    <row r="156" spans="1:21" s="336" customFormat="1" ht="13.5" x14ac:dyDescent="0.25">
      <c r="A156" s="377">
        <v>164</v>
      </c>
      <c r="B156" s="372" t="s">
        <v>614</v>
      </c>
      <c r="C156" s="373" t="s">
        <v>648</v>
      </c>
      <c r="D156" s="374">
        <v>117.78682399999998</v>
      </c>
      <c r="E156" s="375">
        <v>24.22021384</v>
      </c>
      <c r="F156" s="375">
        <v>0</v>
      </c>
      <c r="G156" s="374">
        <v>4.5655495699999991</v>
      </c>
      <c r="H156" s="376">
        <f t="shared" si="15"/>
        <v>89.00106058999998</v>
      </c>
      <c r="I156" s="376"/>
      <c r="J156" s="374">
        <v>83.891775886596847</v>
      </c>
      <c r="K156" s="374">
        <v>24.158325132689995</v>
      </c>
      <c r="L156" s="374">
        <v>0</v>
      </c>
      <c r="M156" s="374">
        <v>4.848481099999999</v>
      </c>
      <c r="N156" s="374">
        <f t="shared" si="16"/>
        <v>54.88496965390685</v>
      </c>
      <c r="O156" s="376">
        <f t="shared" si="13"/>
        <v>-38.332229649773815</v>
      </c>
      <c r="P156" s="332">
        <f>'[11]ENERO '!O153+[11]FEBRERO!O153+[11]MARZO!O153+[11]ABRIL!O153+[11]MAYO!O153+[11]JUNIO!O153+[11]JULIO!O153+[11]AGOSTO!O153+[11]SEPTIEMBRE!O153+[11]OCTUBRE!O153+[11]NOVIEMBRE!O153+[11]DICIEMBRE!O153</f>
        <v>7.9468818399999996</v>
      </c>
      <c r="Q156" s="332">
        <f>'[11]ENERO '!P153+[11]FEBRERO!P153+[11]MARZO!P153+[11]ABRIL!P153+[11]MAYO!P153+[11]JUNIO!P153+[11]JULIO!P153+[11]AGOSTO!P153+[11]SEPTIEMBRE!P153+[11]OCTUBRE!P153+[11]NOVIEMBRE!P153+[11]DICIEMBRE!P153</f>
        <v>16.273332</v>
      </c>
      <c r="R156" s="333">
        <f t="shared" si="14"/>
        <v>24.22021384</v>
      </c>
      <c r="S156" s="332">
        <f>'[11]ENERO '!R153+[11]FEBRERO!R153+[11]MARZO!R153+[11]ABRIL!R153+[11]MAYO!R153+[11]JUNIO!R153+[11]JULIO!R153+[11]AGOSTO!R153+[11]SEPTIEMBRE!R153+[11]OCTUBRE!R153+[11]NOVIEMBRE!R153+[11]DICIEMBRE!R153</f>
        <v>7.9468818499999996</v>
      </c>
      <c r="T156" s="332">
        <f>'[11]ENERO '!S153+[11]FEBRERO!S153+[11]MARZO!S153+[11]ABRIL!S153+[11]MAYO!S153+[11]JUNIO!S153+[11]JULIO!S153+[11]AGOSTO!S153+[11]SEPTIEMBRE!S153+[11]OCTUBRE!S153+[11]NOVIEMBRE!S153+[11]DICIEMBRE!S153</f>
        <v>16.211443282689995</v>
      </c>
      <c r="U156" s="333">
        <f t="shared" si="17"/>
        <v>24.158325132689995</v>
      </c>
    </row>
    <row r="157" spans="1:21" s="336" customFormat="1" ht="27" x14ac:dyDescent="0.25">
      <c r="A157" s="377">
        <v>165</v>
      </c>
      <c r="B157" s="372" t="s">
        <v>504</v>
      </c>
      <c r="C157" s="373" t="s">
        <v>649</v>
      </c>
      <c r="D157" s="374">
        <v>0</v>
      </c>
      <c r="E157" s="375">
        <v>0</v>
      </c>
      <c r="F157" s="375">
        <v>0</v>
      </c>
      <c r="G157" s="374">
        <v>0</v>
      </c>
      <c r="H157" s="376">
        <f t="shared" si="15"/>
        <v>0</v>
      </c>
      <c r="I157" s="376"/>
      <c r="J157" s="374">
        <v>0</v>
      </c>
      <c r="K157" s="374">
        <v>0</v>
      </c>
      <c r="L157" s="374">
        <v>0</v>
      </c>
      <c r="M157" s="374">
        <v>0</v>
      </c>
      <c r="N157" s="374">
        <f t="shared" si="16"/>
        <v>0</v>
      </c>
      <c r="O157" s="376" t="str">
        <f t="shared" si="13"/>
        <v>N.A.</v>
      </c>
      <c r="P157" s="332">
        <f>'[11]ENERO '!O154+[11]FEBRERO!O154+[11]MARZO!O154+[11]ABRIL!O154+[11]MAYO!O154+[11]JUNIO!O154+[11]JULIO!O154+[11]AGOSTO!O154+[11]SEPTIEMBRE!O154+[11]OCTUBRE!O154+[11]NOVIEMBRE!O154+[11]DICIEMBRE!O154</f>
        <v>0</v>
      </c>
      <c r="Q157" s="332">
        <f>'[11]ENERO '!P154+[11]FEBRERO!P154+[11]MARZO!P154+[11]ABRIL!P154+[11]MAYO!P154+[11]JUNIO!P154+[11]JULIO!P154+[11]AGOSTO!P154+[11]SEPTIEMBRE!P154+[11]OCTUBRE!P154+[11]NOVIEMBRE!P154+[11]DICIEMBRE!P154</f>
        <v>0</v>
      </c>
      <c r="R157" s="333">
        <f t="shared" si="14"/>
        <v>0</v>
      </c>
      <c r="S157" s="332">
        <f>'[11]ENERO '!R154+[11]FEBRERO!R154+[11]MARZO!R154+[11]ABRIL!R154+[11]MAYO!R154+[11]JUNIO!R154+[11]JULIO!R154+[11]AGOSTO!R154+[11]SEPTIEMBRE!R154+[11]OCTUBRE!R154+[11]NOVIEMBRE!R154+[11]DICIEMBRE!R154</f>
        <v>0</v>
      </c>
      <c r="T157" s="332">
        <f>'[11]ENERO '!S154+[11]FEBRERO!S154+[11]MARZO!S154+[11]ABRIL!S154+[11]MAYO!S154+[11]JUNIO!S154+[11]JULIO!S154+[11]AGOSTO!S154+[11]SEPTIEMBRE!S154+[11]OCTUBRE!S154+[11]NOVIEMBRE!S154+[11]DICIEMBRE!S154</f>
        <v>0</v>
      </c>
      <c r="U157" s="333">
        <f t="shared" si="17"/>
        <v>0</v>
      </c>
    </row>
    <row r="158" spans="1:21" s="336" customFormat="1" ht="27" x14ac:dyDescent="0.25">
      <c r="A158" s="377">
        <v>166</v>
      </c>
      <c r="B158" s="372" t="s">
        <v>596</v>
      </c>
      <c r="C158" s="373" t="s">
        <v>650</v>
      </c>
      <c r="D158" s="374">
        <v>151.71324250000001</v>
      </c>
      <c r="E158" s="375">
        <v>27.425846999999997</v>
      </c>
      <c r="F158" s="375">
        <v>0</v>
      </c>
      <c r="G158" s="374">
        <v>1.1585462499999999</v>
      </c>
      <c r="H158" s="376">
        <f t="shared" si="15"/>
        <v>123.12884925</v>
      </c>
      <c r="I158" s="376"/>
      <c r="J158" s="374">
        <v>89.872429681288054</v>
      </c>
      <c r="K158" s="374">
        <v>27.63418292147562</v>
      </c>
      <c r="L158" s="374">
        <v>0</v>
      </c>
      <c r="M158" s="374">
        <v>1.2108037300000001</v>
      </c>
      <c r="N158" s="374">
        <f t="shared" si="16"/>
        <v>61.027443029812432</v>
      </c>
      <c r="O158" s="376">
        <f t="shared" si="13"/>
        <v>-50.436113549715131</v>
      </c>
      <c r="P158" s="332">
        <f>'[11]ENERO '!O155+[11]FEBRERO!O155+[11]MARZO!O155+[11]ABRIL!O155+[11]MAYO!O155+[11]JUNIO!O155+[11]JULIO!O155+[11]AGOSTO!O155+[11]SEPTIEMBRE!O155+[11]OCTUBRE!O155+[11]NOVIEMBRE!O155+[11]DICIEMBRE!O155</f>
        <v>0</v>
      </c>
      <c r="Q158" s="332">
        <f>'[11]ENERO '!P155+[11]FEBRERO!P155+[11]MARZO!P155+[11]ABRIL!P155+[11]MAYO!P155+[11]JUNIO!P155+[11]JULIO!P155+[11]AGOSTO!P155+[11]SEPTIEMBRE!P155+[11]OCTUBRE!P155+[11]NOVIEMBRE!P155+[11]DICIEMBRE!P155</f>
        <v>27.425846999999997</v>
      </c>
      <c r="R158" s="333">
        <f t="shared" si="14"/>
        <v>27.425846999999997</v>
      </c>
      <c r="S158" s="332">
        <f>'[11]ENERO '!R155+[11]FEBRERO!R155+[11]MARZO!R155+[11]ABRIL!R155+[11]MAYO!R155+[11]JUNIO!R155+[11]JULIO!R155+[11]AGOSTO!R155+[11]SEPTIEMBRE!R155+[11]OCTUBRE!R155+[11]NOVIEMBRE!R155+[11]DICIEMBRE!R155</f>
        <v>0</v>
      </c>
      <c r="T158" s="332">
        <f>'[11]ENERO '!S155+[11]FEBRERO!S155+[11]MARZO!S155+[11]ABRIL!S155+[11]MAYO!S155+[11]JUNIO!S155+[11]JULIO!S155+[11]AGOSTO!S155+[11]SEPTIEMBRE!S155+[11]OCTUBRE!S155+[11]NOVIEMBRE!S155+[11]DICIEMBRE!S155</f>
        <v>27.63418292147562</v>
      </c>
      <c r="U158" s="333">
        <f t="shared" si="17"/>
        <v>27.63418292147562</v>
      </c>
    </row>
    <row r="159" spans="1:21" s="336" customFormat="1" ht="13.5" x14ac:dyDescent="0.25">
      <c r="A159" s="377">
        <v>167</v>
      </c>
      <c r="B159" s="372" t="s">
        <v>494</v>
      </c>
      <c r="C159" s="373" t="s">
        <v>651</v>
      </c>
      <c r="D159" s="374">
        <v>1497.45</v>
      </c>
      <c r="E159" s="375">
        <v>390.02380754000001</v>
      </c>
      <c r="F159" s="375">
        <v>0</v>
      </c>
      <c r="G159" s="374">
        <v>27.067039390000001</v>
      </c>
      <c r="H159" s="376">
        <f t="shared" si="15"/>
        <v>1080.35915307</v>
      </c>
      <c r="I159" s="376"/>
      <c r="J159" s="374">
        <v>455.40790237000107</v>
      </c>
      <c r="K159" s="374">
        <v>97.781995810818984</v>
      </c>
      <c r="L159" s="374">
        <v>0</v>
      </c>
      <c r="M159" s="374">
        <v>26.88092507</v>
      </c>
      <c r="N159" s="374">
        <f t="shared" si="16"/>
        <v>330.74498148918212</v>
      </c>
      <c r="O159" s="376">
        <f t="shared" si="13"/>
        <v>-69.385645454169449</v>
      </c>
      <c r="P159" s="332">
        <f>'[11]ENERO '!O156+[11]FEBRERO!O156+[11]MARZO!O156+[11]ABRIL!O156+[11]MAYO!O156+[11]JUNIO!O156+[11]JULIO!O156+[11]AGOSTO!O156+[11]SEPTIEMBRE!O156+[11]OCTUBRE!O156+[11]NOVIEMBRE!O156+[11]DICIEMBRE!O156</f>
        <v>88.523807540000007</v>
      </c>
      <c r="Q159" s="332">
        <f>'[11]ENERO '!P156+[11]FEBRERO!P156+[11]MARZO!P156+[11]ABRIL!P156+[11]MAYO!P156+[11]JUNIO!P156+[11]JULIO!P156+[11]AGOSTO!P156+[11]SEPTIEMBRE!P156+[11]OCTUBRE!P156+[11]NOVIEMBRE!P156+[11]DICIEMBRE!P156</f>
        <v>301.5</v>
      </c>
      <c r="R159" s="333">
        <f t="shared" si="14"/>
        <v>390.02380754000001</v>
      </c>
      <c r="S159" s="332">
        <f>'[11]ENERO '!R156+[11]FEBRERO!R156+[11]MARZO!R156+[11]ABRIL!R156+[11]MAYO!R156+[11]JUNIO!R156+[11]JULIO!R156+[11]AGOSTO!R156+[11]SEPTIEMBRE!R156+[11]OCTUBRE!R156+[11]NOVIEMBRE!R156+[11]DICIEMBRE!R156</f>
        <v>87.91511337999998</v>
      </c>
      <c r="T159" s="332">
        <f>'[11]ENERO '!S156+[11]FEBRERO!S156+[11]MARZO!S156+[11]ABRIL!S156+[11]MAYO!S156+[11]JUNIO!S156+[11]JULIO!S156+[11]AGOSTO!S156+[11]SEPTIEMBRE!S156+[11]OCTUBRE!S156+[11]NOVIEMBRE!S156+[11]DICIEMBRE!S156</f>
        <v>9.8668824308190004</v>
      </c>
      <c r="U159" s="333">
        <f t="shared" si="17"/>
        <v>97.781995810818984</v>
      </c>
    </row>
    <row r="160" spans="1:21" s="336" customFormat="1" ht="13.5" x14ac:dyDescent="0.25">
      <c r="A160" s="377">
        <v>168</v>
      </c>
      <c r="B160" s="372" t="s">
        <v>618</v>
      </c>
      <c r="C160" s="373" t="s">
        <v>652</v>
      </c>
      <c r="D160" s="374">
        <v>0</v>
      </c>
      <c r="E160" s="375">
        <v>0</v>
      </c>
      <c r="F160" s="375">
        <v>0</v>
      </c>
      <c r="G160" s="374">
        <v>0</v>
      </c>
      <c r="H160" s="376">
        <f t="shared" si="15"/>
        <v>0</v>
      </c>
      <c r="I160" s="376"/>
      <c r="J160" s="374">
        <v>0</v>
      </c>
      <c r="K160" s="374">
        <v>0</v>
      </c>
      <c r="L160" s="374">
        <v>0</v>
      </c>
      <c r="M160" s="374">
        <v>0</v>
      </c>
      <c r="N160" s="374">
        <f t="shared" si="16"/>
        <v>0</v>
      </c>
      <c r="O160" s="376" t="str">
        <f t="shared" si="13"/>
        <v>N.A.</v>
      </c>
      <c r="P160" s="332">
        <f>'[11]ENERO '!O157+[11]FEBRERO!O157+[11]MARZO!O157+[11]ABRIL!O157+[11]MAYO!O157+[11]JUNIO!O157+[11]JULIO!O157+[11]AGOSTO!O157+[11]SEPTIEMBRE!O157+[11]OCTUBRE!O157+[11]NOVIEMBRE!O157+[11]DICIEMBRE!O157</f>
        <v>0</v>
      </c>
      <c r="Q160" s="332">
        <f>'[11]ENERO '!P157+[11]FEBRERO!P157+[11]MARZO!P157+[11]ABRIL!P157+[11]MAYO!P157+[11]JUNIO!P157+[11]JULIO!P157+[11]AGOSTO!P157+[11]SEPTIEMBRE!P157+[11]OCTUBRE!P157+[11]NOVIEMBRE!P157+[11]DICIEMBRE!P157</f>
        <v>0</v>
      </c>
      <c r="R160" s="333">
        <f t="shared" si="14"/>
        <v>0</v>
      </c>
      <c r="S160" s="332">
        <f>'[11]ENERO '!R157+[11]FEBRERO!R157+[11]MARZO!R157+[11]ABRIL!R157+[11]MAYO!R157+[11]JUNIO!R157+[11]JULIO!R157+[11]AGOSTO!R157+[11]SEPTIEMBRE!R157+[11]OCTUBRE!R157+[11]NOVIEMBRE!R157+[11]DICIEMBRE!R157</f>
        <v>0</v>
      </c>
      <c r="T160" s="332">
        <f>'[11]ENERO '!S157+[11]FEBRERO!S157+[11]MARZO!S157+[11]ABRIL!S157+[11]MAYO!S157+[11]JUNIO!S157+[11]JULIO!S157+[11]AGOSTO!S157+[11]SEPTIEMBRE!S157+[11]OCTUBRE!S157+[11]NOVIEMBRE!S157+[11]DICIEMBRE!S157</f>
        <v>0</v>
      </c>
      <c r="U160" s="333">
        <f t="shared" si="17"/>
        <v>0</v>
      </c>
    </row>
    <row r="161" spans="1:21" s="336" customFormat="1" ht="27" x14ac:dyDescent="0.25">
      <c r="A161" s="377">
        <v>170</v>
      </c>
      <c r="B161" s="372" t="s">
        <v>504</v>
      </c>
      <c r="C161" s="373" t="s">
        <v>653</v>
      </c>
      <c r="D161" s="374">
        <v>198.72511200000002</v>
      </c>
      <c r="E161" s="375">
        <v>62.593903530000006</v>
      </c>
      <c r="F161" s="375">
        <v>0</v>
      </c>
      <c r="G161" s="374">
        <v>15.7128908</v>
      </c>
      <c r="H161" s="376">
        <f t="shared" si="15"/>
        <v>120.41831767000002</v>
      </c>
      <c r="I161" s="376"/>
      <c r="J161" s="374">
        <v>162.56724344123944</v>
      </c>
      <c r="K161" s="374">
        <v>61.877416290564852</v>
      </c>
      <c r="L161" s="374">
        <v>0</v>
      </c>
      <c r="M161" s="374">
        <v>16.52077422</v>
      </c>
      <c r="N161" s="374">
        <f t="shared" si="16"/>
        <v>84.169052930674582</v>
      </c>
      <c r="O161" s="376">
        <f t="shared" si="13"/>
        <v>-30.102782899412876</v>
      </c>
      <c r="P161" s="332">
        <f>'[11]ENERO '!O158+[11]FEBRERO!O158+[11]MARZO!O158+[11]ABRIL!O158+[11]MAYO!O158+[11]JUNIO!O158+[11]JULIO!O158+[11]AGOSTO!O158+[11]SEPTIEMBRE!O158+[11]OCTUBRE!O158+[11]NOVIEMBRE!O158+[11]DICIEMBRE!O158</f>
        <v>54.920487530000003</v>
      </c>
      <c r="Q161" s="332">
        <f>'[11]ENERO '!P158+[11]FEBRERO!P158+[11]MARZO!P158+[11]ABRIL!P158+[11]MAYO!P158+[11]JUNIO!P158+[11]JULIO!P158+[11]AGOSTO!P158+[11]SEPTIEMBRE!P158+[11]OCTUBRE!P158+[11]NOVIEMBRE!P158+[11]DICIEMBRE!P158</f>
        <v>7.6734160000000013</v>
      </c>
      <c r="R161" s="333">
        <f t="shared" si="14"/>
        <v>62.593903530000006</v>
      </c>
      <c r="S161" s="332">
        <f>'[11]ENERO '!R158+[11]FEBRERO!R158+[11]MARZO!R158+[11]ABRIL!R158+[11]MAYO!R158+[11]JUNIO!R158+[11]JULIO!R158+[11]AGOSTO!R158+[11]SEPTIEMBRE!R158+[11]OCTUBRE!R158+[11]NOVIEMBRE!R158+[11]DICIEMBRE!R158</f>
        <v>54.920487530000003</v>
      </c>
      <c r="T161" s="332">
        <f>'[11]ENERO '!S158+[11]FEBRERO!S158+[11]MARZO!S158+[11]ABRIL!S158+[11]MAYO!S158+[11]JUNIO!S158+[11]JULIO!S158+[11]AGOSTO!S158+[11]SEPTIEMBRE!S158+[11]OCTUBRE!S158+[11]NOVIEMBRE!S158+[11]DICIEMBRE!S158</f>
        <v>6.9569287605648462</v>
      </c>
      <c r="U161" s="333">
        <f t="shared" si="17"/>
        <v>61.877416290564852</v>
      </c>
    </row>
    <row r="162" spans="1:21" s="336" customFormat="1" ht="13.5" x14ac:dyDescent="0.25">
      <c r="A162" s="372">
        <v>171</v>
      </c>
      <c r="B162" s="372" t="s">
        <v>494</v>
      </c>
      <c r="C162" s="373" t="s">
        <v>654</v>
      </c>
      <c r="D162" s="374">
        <v>2502.4499999999998</v>
      </c>
      <c r="E162" s="375">
        <v>1118.11452416</v>
      </c>
      <c r="F162" s="375">
        <v>0</v>
      </c>
      <c r="G162" s="374">
        <v>210.61665839</v>
      </c>
      <c r="H162" s="376">
        <f t="shared" si="15"/>
        <v>1173.7188174499997</v>
      </c>
      <c r="I162" s="376"/>
      <c r="J162" s="374">
        <v>498.00747136205172</v>
      </c>
      <c r="K162" s="374">
        <v>219.8018592</v>
      </c>
      <c r="L162" s="374">
        <v>0</v>
      </c>
      <c r="M162" s="374">
        <v>209.16654063999994</v>
      </c>
      <c r="N162" s="374">
        <f t="shared" si="16"/>
        <v>69.039071522051756</v>
      </c>
      <c r="O162" s="376">
        <f t="shared" si="13"/>
        <v>-94.117920706763087</v>
      </c>
      <c r="P162" s="332">
        <f>'[11]ENERO '!O159+[11]FEBRERO!O159+[11]MARZO!O159+[11]ABRIL!O159+[11]MAYO!O159+[11]JUNIO!O159+[11]JULIO!O159+[11]AGOSTO!O159+[11]SEPTIEMBRE!O159+[11]OCTUBRE!O159+[11]NOVIEMBRE!O159+[11]DICIEMBRE!O159</f>
        <v>113.11452416</v>
      </c>
      <c r="Q162" s="332">
        <f>'[11]ENERO '!P159+[11]FEBRERO!P159+[11]MARZO!P159+[11]ABRIL!P159+[11]MAYO!P159+[11]JUNIO!P159+[11]JULIO!P159+[11]AGOSTO!P159+[11]SEPTIEMBRE!P159+[11]OCTUBRE!P159+[11]NOVIEMBRE!P159+[11]DICIEMBRE!P159</f>
        <v>1005</v>
      </c>
      <c r="R162" s="333">
        <f t="shared" si="14"/>
        <v>1118.11452416</v>
      </c>
      <c r="S162" s="332">
        <f>'[11]ENERO '!R159+[11]FEBRERO!R159+[11]MARZO!R159+[11]ABRIL!R159+[11]MAYO!R159+[11]JUNIO!R159+[11]JULIO!R159+[11]AGOSTO!R159+[11]SEPTIEMBRE!R159+[11]OCTUBRE!R159+[11]NOVIEMBRE!R159+[11]DICIEMBRE!R159</f>
        <v>113.11452416</v>
      </c>
      <c r="T162" s="332">
        <f>'[11]ENERO '!S159+[11]FEBRERO!S159+[11]MARZO!S159+[11]ABRIL!S159+[11]MAYO!S159+[11]JUNIO!S159+[11]JULIO!S159+[11]AGOSTO!S159+[11]SEPTIEMBRE!S159+[11]OCTUBRE!S159+[11]NOVIEMBRE!S159+[11]DICIEMBRE!S159</f>
        <v>106.68733503999999</v>
      </c>
      <c r="U162" s="333">
        <f t="shared" si="17"/>
        <v>219.8018592</v>
      </c>
    </row>
    <row r="163" spans="1:21" s="336" customFormat="1" ht="27" x14ac:dyDescent="0.25">
      <c r="A163" s="377">
        <v>176</v>
      </c>
      <c r="B163" s="372" t="s">
        <v>504</v>
      </c>
      <c r="C163" s="373" t="s">
        <v>655</v>
      </c>
      <c r="D163" s="374">
        <v>87.864175000000003</v>
      </c>
      <c r="E163" s="375">
        <v>4.1324695</v>
      </c>
      <c r="F163" s="375">
        <v>0</v>
      </c>
      <c r="G163" s="374">
        <v>5.0919700599999995</v>
      </c>
      <c r="H163" s="376">
        <f t="shared" si="15"/>
        <v>78.63973544000001</v>
      </c>
      <c r="I163" s="376"/>
      <c r="J163" s="374">
        <v>23.406409329738164</v>
      </c>
      <c r="K163" s="374">
        <v>3.5126403328585534</v>
      </c>
      <c r="L163" s="374">
        <v>0</v>
      </c>
      <c r="M163" s="374">
        <v>5.0919700599999995</v>
      </c>
      <c r="N163" s="374">
        <f t="shared" si="16"/>
        <v>14.801798936879612</v>
      </c>
      <c r="O163" s="376">
        <f t="shared" si="13"/>
        <v>-81.177710156244117</v>
      </c>
      <c r="P163" s="332">
        <f>'[11]ENERO '!O160+[11]FEBRERO!O160+[11]MARZO!O160+[11]ABRIL!O160+[11]MAYO!O160+[11]JUNIO!O160+[11]JULIO!O160+[11]AGOSTO!O160+[11]SEPTIEMBRE!O160+[11]OCTUBRE!O160+[11]NOVIEMBRE!O160+[11]DICIEMBRE!O160</f>
        <v>0</v>
      </c>
      <c r="Q163" s="332">
        <f>'[11]ENERO '!P160+[11]FEBRERO!P160+[11]MARZO!P160+[11]ABRIL!P160+[11]MAYO!P160+[11]JUNIO!P160+[11]JULIO!P160+[11]AGOSTO!P160+[11]SEPTIEMBRE!P160+[11]OCTUBRE!P160+[11]NOVIEMBRE!P160+[11]DICIEMBRE!P160</f>
        <v>4.1324695</v>
      </c>
      <c r="R163" s="333">
        <f t="shared" si="14"/>
        <v>4.1324695</v>
      </c>
      <c r="S163" s="332">
        <f>'[11]ENERO '!R160+[11]FEBRERO!R160+[11]MARZO!R160+[11]ABRIL!R160+[11]MAYO!R160+[11]JUNIO!R160+[11]JULIO!R160+[11]AGOSTO!R160+[11]SEPTIEMBRE!R160+[11]OCTUBRE!R160+[11]NOVIEMBRE!R160+[11]DICIEMBRE!R160</f>
        <v>0</v>
      </c>
      <c r="T163" s="332">
        <f>'[11]ENERO '!S160+[11]FEBRERO!S160+[11]MARZO!S160+[11]ABRIL!S160+[11]MAYO!S160+[11]JUNIO!S160+[11]JULIO!S160+[11]AGOSTO!S160+[11]SEPTIEMBRE!S160+[11]OCTUBRE!S160+[11]NOVIEMBRE!S160+[11]DICIEMBRE!S160</f>
        <v>3.5126403328585534</v>
      </c>
      <c r="U163" s="333">
        <f t="shared" si="17"/>
        <v>3.5126403328585534</v>
      </c>
    </row>
    <row r="164" spans="1:21" s="336" customFormat="1" ht="27" x14ac:dyDescent="0.25">
      <c r="A164" s="377">
        <v>177</v>
      </c>
      <c r="B164" s="372" t="s">
        <v>504</v>
      </c>
      <c r="C164" s="373" t="s">
        <v>656</v>
      </c>
      <c r="D164" s="374">
        <v>10.2362065</v>
      </c>
      <c r="E164" s="375">
        <v>0.75905650000000013</v>
      </c>
      <c r="F164" s="375">
        <v>0</v>
      </c>
      <c r="G164" s="374">
        <v>6.3159489999999999E-2</v>
      </c>
      <c r="H164" s="376">
        <f t="shared" si="15"/>
        <v>9.4139905099999996</v>
      </c>
      <c r="I164" s="376"/>
      <c r="J164" s="374">
        <v>1.2296884687108074</v>
      </c>
      <c r="K164" s="374">
        <v>0.33797296175612024</v>
      </c>
      <c r="L164" s="374">
        <v>0</v>
      </c>
      <c r="M164" s="374">
        <v>6.6008360000000002E-2</v>
      </c>
      <c r="N164" s="374">
        <f t="shared" si="16"/>
        <v>0.82570714695468717</v>
      </c>
      <c r="O164" s="376">
        <f t="shared" si="13"/>
        <v>-91.228935847369058</v>
      </c>
      <c r="P164" s="332">
        <f>'[11]ENERO '!O161+[11]FEBRERO!O161+[11]MARZO!O161+[11]ABRIL!O161+[11]MAYO!O161+[11]JUNIO!O161+[11]JULIO!O161+[11]AGOSTO!O161+[11]SEPTIEMBRE!O161+[11]OCTUBRE!O161+[11]NOVIEMBRE!O161+[11]DICIEMBRE!O161</f>
        <v>0</v>
      </c>
      <c r="Q164" s="332">
        <f>'[11]ENERO '!P161+[11]FEBRERO!P161+[11]MARZO!P161+[11]ABRIL!P161+[11]MAYO!P161+[11]JUNIO!P161+[11]JULIO!P161+[11]AGOSTO!P161+[11]SEPTIEMBRE!P161+[11]OCTUBRE!P161+[11]NOVIEMBRE!P161+[11]DICIEMBRE!P161</f>
        <v>0.75905650000000013</v>
      </c>
      <c r="R164" s="333">
        <f t="shared" si="14"/>
        <v>0.75905650000000013</v>
      </c>
      <c r="S164" s="332">
        <f>'[11]ENERO '!R161+[11]FEBRERO!R161+[11]MARZO!R161+[11]ABRIL!R161+[11]MAYO!R161+[11]JUNIO!R161+[11]JULIO!R161+[11]AGOSTO!R161+[11]SEPTIEMBRE!R161+[11]OCTUBRE!R161+[11]NOVIEMBRE!R161+[11]DICIEMBRE!R161</f>
        <v>0</v>
      </c>
      <c r="T164" s="332">
        <f>'[11]ENERO '!S161+[11]FEBRERO!S161+[11]MARZO!S161+[11]ABRIL!S161+[11]MAYO!S161+[11]JUNIO!S161+[11]JULIO!S161+[11]AGOSTO!S161+[11]SEPTIEMBRE!S161+[11]OCTUBRE!S161+[11]NOVIEMBRE!S161+[11]DICIEMBRE!S161</f>
        <v>0.33797296175612024</v>
      </c>
      <c r="U164" s="333">
        <f t="shared" si="17"/>
        <v>0.33797296175612024</v>
      </c>
    </row>
    <row r="165" spans="1:21" s="336" customFormat="1" ht="13.5" x14ac:dyDescent="0.25">
      <c r="A165" s="377">
        <v>181</v>
      </c>
      <c r="B165" s="372" t="s">
        <v>573</v>
      </c>
      <c r="C165" s="373" t="s">
        <v>657</v>
      </c>
      <c r="D165" s="374">
        <v>1310.1570339999998</v>
      </c>
      <c r="E165" s="375">
        <v>274.49746603</v>
      </c>
      <c r="F165" s="375">
        <v>0</v>
      </c>
      <c r="G165" s="374">
        <v>131.71727101000002</v>
      </c>
      <c r="H165" s="376">
        <f t="shared" si="15"/>
        <v>903.94229695999991</v>
      </c>
      <c r="I165" s="376"/>
      <c r="J165" s="374">
        <v>13768.419507460001</v>
      </c>
      <c r="K165" s="374">
        <v>262.34597258000002</v>
      </c>
      <c r="L165" s="374">
        <v>0</v>
      </c>
      <c r="M165" s="374">
        <v>125.85921721</v>
      </c>
      <c r="N165" s="374">
        <f t="shared" si="16"/>
        <v>13380.214317670001</v>
      </c>
      <c r="O165" s="376" t="str">
        <f t="shared" si="13"/>
        <v>500&lt;</v>
      </c>
      <c r="P165" s="332">
        <f>'[11]ENERO '!O162+[11]FEBRERO!O162+[11]MARZO!O162+[11]ABRIL!O162+[11]MAYO!O162+[11]JUNIO!O162+[11]JULIO!O162+[11]AGOSTO!O162+[11]SEPTIEMBRE!O162+[11]OCTUBRE!O162+[11]NOVIEMBRE!O162+[11]DICIEMBRE!O162</f>
        <v>274.49746603</v>
      </c>
      <c r="Q165" s="332">
        <f>'[11]ENERO '!P162+[11]FEBRERO!P162+[11]MARZO!P162+[11]ABRIL!P162+[11]MAYO!P162+[11]JUNIO!P162+[11]JULIO!P162+[11]AGOSTO!P162+[11]SEPTIEMBRE!P162+[11]OCTUBRE!P162+[11]NOVIEMBRE!P162+[11]DICIEMBRE!P162</f>
        <v>0</v>
      </c>
      <c r="R165" s="333">
        <f t="shared" si="14"/>
        <v>274.49746603</v>
      </c>
      <c r="S165" s="332">
        <f>'[11]ENERO '!R162+[11]FEBRERO!R162+[11]MARZO!R162+[11]ABRIL!R162+[11]MAYO!R162+[11]JUNIO!R162+[11]JULIO!R162+[11]AGOSTO!R162+[11]SEPTIEMBRE!R162+[11]OCTUBRE!R162+[11]NOVIEMBRE!R162+[11]DICIEMBRE!R162</f>
        <v>262.34597258000002</v>
      </c>
      <c r="T165" s="332">
        <f>'[11]ENERO '!S162+[11]FEBRERO!S162+[11]MARZO!S162+[11]ABRIL!S162+[11]MAYO!S162+[11]JUNIO!S162+[11]JULIO!S162+[11]AGOSTO!S162+[11]SEPTIEMBRE!S162+[11]OCTUBRE!S162+[11]NOVIEMBRE!S162+[11]DICIEMBRE!S162</f>
        <v>0</v>
      </c>
      <c r="U165" s="333">
        <f t="shared" si="17"/>
        <v>262.34597258000002</v>
      </c>
    </row>
    <row r="166" spans="1:21" s="336" customFormat="1" ht="13.5" x14ac:dyDescent="0.25">
      <c r="A166" s="377">
        <v>182</v>
      </c>
      <c r="B166" s="372" t="s">
        <v>581</v>
      </c>
      <c r="C166" s="373" t="s">
        <v>658</v>
      </c>
      <c r="D166" s="374">
        <v>0</v>
      </c>
      <c r="E166" s="375">
        <v>0</v>
      </c>
      <c r="F166" s="375">
        <v>0</v>
      </c>
      <c r="G166" s="374">
        <v>0</v>
      </c>
      <c r="H166" s="376">
        <f t="shared" si="15"/>
        <v>0</v>
      </c>
      <c r="I166" s="376"/>
      <c r="J166" s="374">
        <v>0</v>
      </c>
      <c r="K166" s="374">
        <v>0</v>
      </c>
      <c r="L166" s="374">
        <v>0</v>
      </c>
      <c r="M166" s="374">
        <v>0</v>
      </c>
      <c r="N166" s="374">
        <f t="shared" si="16"/>
        <v>0</v>
      </c>
      <c r="O166" s="376" t="str">
        <f t="shared" si="13"/>
        <v>N.A.</v>
      </c>
      <c r="P166" s="332">
        <f>'[11]ENERO '!O163+[11]FEBRERO!O163+[11]MARZO!O163+[11]ABRIL!O163+[11]MAYO!O163+[11]JUNIO!O163+[11]JULIO!O163+[11]AGOSTO!O163+[11]SEPTIEMBRE!O163+[11]OCTUBRE!O163+[11]NOVIEMBRE!O163+[11]DICIEMBRE!O163</f>
        <v>0</v>
      </c>
      <c r="Q166" s="332">
        <f>'[11]ENERO '!P163+[11]FEBRERO!P163+[11]MARZO!P163+[11]ABRIL!P163+[11]MAYO!P163+[11]JUNIO!P163+[11]JULIO!P163+[11]AGOSTO!P163+[11]SEPTIEMBRE!P163+[11]OCTUBRE!P163+[11]NOVIEMBRE!P163+[11]DICIEMBRE!P163</f>
        <v>0</v>
      </c>
      <c r="R166" s="333">
        <f t="shared" si="14"/>
        <v>0</v>
      </c>
      <c r="S166" s="332">
        <f>'[11]ENERO '!R163+[11]FEBRERO!R163+[11]MARZO!R163+[11]ABRIL!R163+[11]MAYO!R163+[11]JUNIO!R163+[11]JULIO!R163+[11]AGOSTO!R163+[11]SEPTIEMBRE!R163+[11]OCTUBRE!R163+[11]NOVIEMBRE!R163+[11]DICIEMBRE!R163</f>
        <v>0</v>
      </c>
      <c r="T166" s="332">
        <f>'[11]ENERO '!S163+[11]FEBRERO!S163+[11]MARZO!S163+[11]ABRIL!S163+[11]MAYO!S163+[11]JUNIO!S163+[11]JULIO!S163+[11]AGOSTO!S163+[11]SEPTIEMBRE!S163+[11]OCTUBRE!S163+[11]NOVIEMBRE!S163+[11]DICIEMBRE!S163</f>
        <v>0</v>
      </c>
      <c r="U166" s="333">
        <f t="shared" si="17"/>
        <v>0</v>
      </c>
    </row>
    <row r="167" spans="1:21" s="336" customFormat="1" ht="13.5" x14ac:dyDescent="0.25">
      <c r="A167" s="377">
        <v>183</v>
      </c>
      <c r="B167" s="372" t="s">
        <v>573</v>
      </c>
      <c r="C167" s="373" t="s">
        <v>659</v>
      </c>
      <c r="D167" s="374">
        <v>0</v>
      </c>
      <c r="E167" s="375">
        <v>0</v>
      </c>
      <c r="F167" s="375">
        <v>0</v>
      </c>
      <c r="G167" s="374">
        <v>0</v>
      </c>
      <c r="H167" s="376">
        <f t="shared" si="15"/>
        <v>0</v>
      </c>
      <c r="I167" s="376"/>
      <c r="J167" s="374">
        <v>0</v>
      </c>
      <c r="K167" s="374">
        <v>0</v>
      </c>
      <c r="L167" s="374">
        <v>0</v>
      </c>
      <c r="M167" s="374">
        <v>0</v>
      </c>
      <c r="N167" s="374">
        <f t="shared" si="16"/>
        <v>0</v>
      </c>
      <c r="O167" s="376" t="str">
        <f t="shared" si="13"/>
        <v>N.A.</v>
      </c>
      <c r="P167" s="332">
        <f>'[11]ENERO '!O164+[11]FEBRERO!O164+[11]MARZO!O164+[11]ABRIL!O164+[11]MAYO!O164+[11]JUNIO!O164+[11]JULIO!O164+[11]AGOSTO!O164+[11]SEPTIEMBRE!O164+[11]OCTUBRE!O164+[11]NOVIEMBRE!O164+[11]DICIEMBRE!O164</f>
        <v>0</v>
      </c>
      <c r="Q167" s="332">
        <f>'[11]ENERO '!P164+[11]FEBRERO!P164+[11]MARZO!P164+[11]ABRIL!P164+[11]MAYO!P164+[11]JUNIO!P164+[11]JULIO!P164+[11]AGOSTO!P164+[11]SEPTIEMBRE!P164+[11]OCTUBRE!P164+[11]NOVIEMBRE!P164+[11]DICIEMBRE!P164</f>
        <v>0</v>
      </c>
      <c r="R167" s="333">
        <f t="shared" si="14"/>
        <v>0</v>
      </c>
      <c r="S167" s="332">
        <f>'[11]ENERO '!R164+[11]FEBRERO!R164+[11]MARZO!R164+[11]ABRIL!R164+[11]MAYO!R164+[11]JUNIO!R164+[11]JULIO!R164+[11]AGOSTO!R164+[11]SEPTIEMBRE!R164+[11]OCTUBRE!R164+[11]NOVIEMBRE!R164+[11]DICIEMBRE!R164</f>
        <v>0</v>
      </c>
      <c r="T167" s="332">
        <f>'[11]ENERO '!S164+[11]FEBRERO!S164+[11]MARZO!S164+[11]ABRIL!S164+[11]MAYO!S164+[11]JUNIO!S164+[11]JULIO!S164+[11]AGOSTO!S164+[11]SEPTIEMBRE!S164+[11]OCTUBRE!S164+[11]NOVIEMBRE!S164+[11]DICIEMBRE!S164</f>
        <v>0</v>
      </c>
      <c r="U167" s="333">
        <f t="shared" si="17"/>
        <v>0</v>
      </c>
    </row>
    <row r="168" spans="1:21" s="336" customFormat="1" ht="13.5" x14ac:dyDescent="0.25">
      <c r="A168" s="377">
        <v>185</v>
      </c>
      <c r="B168" s="372" t="s">
        <v>508</v>
      </c>
      <c r="C168" s="373" t="s">
        <v>660</v>
      </c>
      <c r="D168" s="374">
        <v>107.71826200000002</v>
      </c>
      <c r="E168" s="375">
        <v>36.98334895</v>
      </c>
      <c r="F168" s="375">
        <v>0</v>
      </c>
      <c r="G168" s="374">
        <v>4.0739512900000001</v>
      </c>
      <c r="H168" s="376">
        <f t="shared" si="15"/>
        <v>66.660961760000021</v>
      </c>
      <c r="I168" s="376"/>
      <c r="J168" s="374">
        <v>119.53092642322248</v>
      </c>
      <c r="K168" s="374">
        <v>37.171213527887154</v>
      </c>
      <c r="L168" s="374">
        <v>0</v>
      </c>
      <c r="M168" s="374">
        <v>4.3469729099999999</v>
      </c>
      <c r="N168" s="374">
        <f t="shared" si="16"/>
        <v>78.012739985335315</v>
      </c>
      <c r="O168" s="376">
        <f t="shared" si="13"/>
        <v>17.029124581498223</v>
      </c>
      <c r="P168" s="332">
        <f>'[11]ENERO '!O165+[11]FEBRERO!O165+[11]MARZO!O165+[11]ABRIL!O165+[11]MAYO!O165+[11]JUNIO!O165+[11]JULIO!O165+[11]AGOSTO!O165+[11]SEPTIEMBRE!O165+[11]OCTUBRE!O165+[11]NOVIEMBRE!O165+[11]DICIEMBRE!O165</f>
        <v>12.252389450000001</v>
      </c>
      <c r="Q168" s="332">
        <f>'[11]ENERO '!P165+[11]FEBRERO!P165+[11]MARZO!P165+[11]ABRIL!P165+[11]MAYO!P165+[11]JUNIO!P165+[11]JULIO!P165+[11]AGOSTO!P165+[11]SEPTIEMBRE!P165+[11]OCTUBRE!P165+[11]NOVIEMBRE!P165+[11]DICIEMBRE!P165</f>
        <v>24.730959500000001</v>
      </c>
      <c r="R168" s="333">
        <f t="shared" si="14"/>
        <v>36.98334895</v>
      </c>
      <c r="S168" s="332">
        <f>'[11]ENERO '!R165+[11]FEBRERO!R165+[11]MARZO!R165+[11]ABRIL!R165+[11]MAYO!R165+[11]JUNIO!R165+[11]JULIO!R165+[11]AGOSTO!R165+[11]SEPTIEMBRE!R165+[11]OCTUBRE!R165+[11]NOVIEMBRE!R165+[11]DICIEMBRE!R165</f>
        <v>12.252389450000001</v>
      </c>
      <c r="T168" s="332">
        <f>'[11]ENERO '!S165+[11]FEBRERO!S165+[11]MARZO!S165+[11]ABRIL!S165+[11]MAYO!S165+[11]JUNIO!S165+[11]JULIO!S165+[11]AGOSTO!S165+[11]SEPTIEMBRE!S165+[11]OCTUBRE!S165+[11]NOVIEMBRE!S165+[11]DICIEMBRE!S165</f>
        <v>24.918824077887152</v>
      </c>
      <c r="U168" s="333">
        <f t="shared" si="17"/>
        <v>37.171213527887154</v>
      </c>
    </row>
    <row r="169" spans="1:21" s="336" customFormat="1" ht="13.5" x14ac:dyDescent="0.25">
      <c r="A169" s="377">
        <v>188</v>
      </c>
      <c r="B169" s="372" t="s">
        <v>508</v>
      </c>
      <c r="C169" s="373" t="s">
        <v>661</v>
      </c>
      <c r="D169" s="374">
        <v>1461.9630079999999</v>
      </c>
      <c r="E169" s="375">
        <v>82.375321979999995</v>
      </c>
      <c r="F169" s="375">
        <v>0</v>
      </c>
      <c r="G169" s="374">
        <v>17.821233500000005</v>
      </c>
      <c r="H169" s="376">
        <f t="shared" si="15"/>
        <v>1361.7664525199998</v>
      </c>
      <c r="I169" s="376"/>
      <c r="J169" s="374">
        <v>361.82496980814733</v>
      </c>
      <c r="K169" s="374">
        <v>105.71463400492732</v>
      </c>
      <c r="L169" s="374">
        <v>0</v>
      </c>
      <c r="M169" s="374">
        <v>18.15991679</v>
      </c>
      <c r="N169" s="374">
        <f t="shared" si="16"/>
        <v>237.95041901321997</v>
      </c>
      <c r="O169" s="376">
        <f t="shared" si="13"/>
        <v>-82.526341534344311</v>
      </c>
      <c r="P169" s="332">
        <f>'[11]ENERO '!O166+[11]FEBRERO!O166+[11]MARZO!O166+[11]ABRIL!O166+[11]MAYO!O166+[11]JUNIO!O166+[11]JULIO!O166+[11]AGOSTO!O166+[11]SEPTIEMBRE!O166+[11]OCTUBRE!O166+[11]NOVIEMBRE!O166+[11]DICIEMBRE!O166</f>
        <v>62.291180979999993</v>
      </c>
      <c r="Q169" s="332">
        <f>'[11]ENERO '!P166+[11]FEBRERO!P166+[11]MARZO!P166+[11]ABRIL!P166+[11]MAYO!P166+[11]JUNIO!P166+[11]JULIO!P166+[11]AGOSTO!P166+[11]SEPTIEMBRE!P166+[11]OCTUBRE!P166+[11]NOVIEMBRE!P166+[11]DICIEMBRE!P166</f>
        <v>20.084140999999999</v>
      </c>
      <c r="R169" s="333">
        <f t="shared" si="14"/>
        <v>82.375321979999995</v>
      </c>
      <c r="S169" s="332">
        <f>'[11]ENERO '!R166+[11]FEBRERO!R166+[11]MARZO!R166+[11]ABRIL!R166+[11]MAYO!R166+[11]JUNIO!R166+[11]JULIO!R166+[11]AGOSTO!R166+[11]SEPTIEMBRE!R166+[11]OCTUBRE!R166+[11]NOVIEMBRE!R166+[11]DICIEMBRE!R166</f>
        <v>62.291180979999993</v>
      </c>
      <c r="T169" s="332">
        <f>'[11]ENERO '!S166+[11]FEBRERO!S166+[11]MARZO!S166+[11]ABRIL!S166+[11]MAYO!S166+[11]JUNIO!S166+[11]JULIO!S166+[11]AGOSTO!S166+[11]SEPTIEMBRE!S166+[11]OCTUBRE!S166+[11]NOVIEMBRE!S166+[11]DICIEMBRE!S166</f>
        <v>43.423453024927333</v>
      </c>
      <c r="U169" s="333">
        <f t="shared" si="17"/>
        <v>105.71463400492732</v>
      </c>
    </row>
    <row r="170" spans="1:21" s="336" customFormat="1" ht="13.5" x14ac:dyDescent="0.25">
      <c r="A170" s="377">
        <v>189</v>
      </c>
      <c r="B170" s="372" t="s">
        <v>508</v>
      </c>
      <c r="C170" s="373" t="s">
        <v>662</v>
      </c>
      <c r="D170" s="374">
        <v>42.297284500000004</v>
      </c>
      <c r="E170" s="375">
        <v>11.81212066</v>
      </c>
      <c r="F170" s="375">
        <v>0</v>
      </c>
      <c r="G170" s="374">
        <v>2.7484662499999999</v>
      </c>
      <c r="H170" s="376">
        <f t="shared" si="15"/>
        <v>27.736697590000006</v>
      </c>
      <c r="I170" s="376"/>
      <c r="J170" s="374">
        <v>24.686285048273565</v>
      </c>
      <c r="K170" s="374">
        <v>11.788363605056254</v>
      </c>
      <c r="L170" s="374">
        <v>0</v>
      </c>
      <c r="M170" s="374">
        <v>2.8771082100000003</v>
      </c>
      <c r="N170" s="374">
        <f t="shared" si="16"/>
        <v>10.020813233217311</v>
      </c>
      <c r="O170" s="376">
        <f t="shared" si="13"/>
        <v>-63.871642611014565</v>
      </c>
      <c r="P170" s="332">
        <f>'[11]ENERO '!O167+[11]FEBRERO!O167+[11]MARZO!O167+[11]ABRIL!O167+[11]MAYO!O167+[11]JUNIO!O167+[11]JULIO!O167+[11]AGOSTO!O167+[11]SEPTIEMBRE!O167+[11]OCTUBRE!O167+[11]NOVIEMBRE!O167+[11]DICIEMBRE!O167</f>
        <v>8.3132031600000005</v>
      </c>
      <c r="Q170" s="332">
        <f>'[11]ENERO '!P167+[11]FEBRERO!P167+[11]MARZO!P167+[11]ABRIL!P167+[11]MAYO!P167+[11]JUNIO!P167+[11]JULIO!P167+[11]AGOSTO!P167+[11]SEPTIEMBRE!P167+[11]OCTUBRE!P167+[11]NOVIEMBRE!P167+[11]DICIEMBRE!P167</f>
        <v>3.4989174999999997</v>
      </c>
      <c r="R170" s="333">
        <f t="shared" si="14"/>
        <v>11.81212066</v>
      </c>
      <c r="S170" s="332">
        <f>'[11]ENERO '!R167+[11]FEBRERO!R167+[11]MARZO!R167+[11]ABRIL!R167+[11]MAYO!R167+[11]JUNIO!R167+[11]JULIO!R167+[11]AGOSTO!R167+[11]SEPTIEMBRE!R167+[11]OCTUBRE!R167+[11]NOVIEMBRE!R167+[11]DICIEMBRE!R167</f>
        <v>8.3132031600000005</v>
      </c>
      <c r="T170" s="332">
        <f>'[11]ENERO '!S167+[11]FEBRERO!S167+[11]MARZO!S167+[11]ABRIL!S167+[11]MAYO!S167+[11]JUNIO!S167+[11]JULIO!S167+[11]AGOSTO!S167+[11]SEPTIEMBRE!S167+[11]OCTUBRE!S167+[11]NOVIEMBRE!S167+[11]DICIEMBRE!S167</f>
        <v>3.4751604450562548</v>
      </c>
      <c r="U170" s="333">
        <f t="shared" si="17"/>
        <v>11.788363605056254</v>
      </c>
    </row>
    <row r="171" spans="1:21" s="336" customFormat="1" ht="13.5" x14ac:dyDescent="0.25">
      <c r="A171" s="377">
        <v>190</v>
      </c>
      <c r="B171" s="372" t="s">
        <v>508</v>
      </c>
      <c r="C171" s="373" t="s">
        <v>663</v>
      </c>
      <c r="D171" s="374">
        <v>117.92565499999999</v>
      </c>
      <c r="E171" s="375">
        <v>19.658420379999999</v>
      </c>
      <c r="F171" s="375">
        <v>0</v>
      </c>
      <c r="G171" s="374">
        <v>8.0849767999999997</v>
      </c>
      <c r="H171" s="376">
        <f t="shared" si="15"/>
        <v>90.18225781999999</v>
      </c>
      <c r="I171" s="376"/>
      <c r="J171" s="374">
        <v>88.305865804589502</v>
      </c>
      <c r="K171" s="374">
        <v>19.470036938351218</v>
      </c>
      <c r="L171" s="374">
        <v>0</v>
      </c>
      <c r="M171" s="374">
        <v>8.2067643100000005</v>
      </c>
      <c r="N171" s="374">
        <f t="shared" si="16"/>
        <v>60.629064556238291</v>
      </c>
      <c r="O171" s="376">
        <f t="shared" si="13"/>
        <v>-32.770518257314684</v>
      </c>
      <c r="P171" s="332">
        <f>'[11]ENERO '!O168+[11]FEBRERO!O168+[11]MARZO!O168+[11]ABRIL!O168+[11]MAYO!O168+[11]JUNIO!O168+[11]JULIO!O168+[11]AGOSTO!O168+[11]SEPTIEMBRE!O168+[11]OCTUBRE!O168+[11]NOVIEMBRE!O168+[11]DICIEMBRE!O168</f>
        <v>11.231344379999998</v>
      </c>
      <c r="Q171" s="332">
        <f>'[11]ENERO '!P168+[11]FEBRERO!P168+[11]MARZO!P168+[11]ABRIL!P168+[11]MAYO!P168+[11]JUNIO!P168+[11]JULIO!P168+[11]AGOSTO!P168+[11]SEPTIEMBRE!P168+[11]OCTUBRE!P168+[11]NOVIEMBRE!P168+[11]DICIEMBRE!P168</f>
        <v>8.4270760000000013</v>
      </c>
      <c r="R171" s="333">
        <f t="shared" si="14"/>
        <v>19.658420379999999</v>
      </c>
      <c r="S171" s="332">
        <f>'[11]ENERO '!R168+[11]FEBRERO!R168+[11]MARZO!R168+[11]ABRIL!R168+[11]MAYO!R168+[11]JUNIO!R168+[11]JULIO!R168+[11]AGOSTO!R168+[11]SEPTIEMBRE!R168+[11]OCTUBRE!R168+[11]NOVIEMBRE!R168+[11]DICIEMBRE!R168</f>
        <v>11.231344379999998</v>
      </c>
      <c r="T171" s="332">
        <f>'[11]ENERO '!S168+[11]FEBRERO!S168+[11]MARZO!S168+[11]ABRIL!S168+[11]MAYO!S168+[11]JUNIO!S168+[11]JULIO!S168+[11]AGOSTO!S168+[11]SEPTIEMBRE!S168+[11]OCTUBRE!S168+[11]NOVIEMBRE!S168+[11]DICIEMBRE!S168</f>
        <v>8.2386925583512198</v>
      </c>
      <c r="U171" s="333">
        <f t="shared" si="17"/>
        <v>19.470036938351218</v>
      </c>
    </row>
    <row r="172" spans="1:21" s="336" customFormat="1" ht="13.5" x14ac:dyDescent="0.25">
      <c r="A172" s="377">
        <v>191</v>
      </c>
      <c r="B172" s="137" t="s">
        <v>614</v>
      </c>
      <c r="C172" s="138" t="s">
        <v>664</v>
      </c>
      <c r="D172" s="374">
        <v>13.6287445</v>
      </c>
      <c r="E172" s="375">
        <v>3.3724041200000006</v>
      </c>
      <c r="F172" s="375">
        <v>0</v>
      </c>
      <c r="G172" s="374">
        <v>0.7357910700000001</v>
      </c>
      <c r="H172" s="376">
        <f t="shared" si="15"/>
        <v>9.5205493099999998</v>
      </c>
      <c r="I172" s="376"/>
      <c r="J172" s="374">
        <v>7.1080898476387473</v>
      </c>
      <c r="K172" s="374">
        <v>3.3599731218276752</v>
      </c>
      <c r="L172" s="374">
        <v>0</v>
      </c>
      <c r="M172" s="374">
        <v>0.74196322999999986</v>
      </c>
      <c r="N172" s="374">
        <f t="shared" si="16"/>
        <v>3.0061534958110725</v>
      </c>
      <c r="O172" s="376">
        <f t="shared" si="13"/>
        <v>-68.42457931861631</v>
      </c>
      <c r="P172" s="332">
        <f>'[11]ENERO '!O169+[11]FEBRERO!O169+[11]MARZO!O169+[11]ABRIL!O169+[11]MAYO!O169+[11]JUNIO!O169+[11]JULIO!O169+[11]AGOSTO!O169+[11]SEPTIEMBRE!O169+[11]OCTUBRE!O169+[11]NOVIEMBRE!O169+[11]DICIEMBRE!O169</f>
        <v>1.7774491200000002</v>
      </c>
      <c r="Q172" s="332">
        <f>'[11]ENERO '!P169+[11]FEBRERO!P169+[11]MARZO!P169+[11]ABRIL!P169+[11]MAYO!P169+[11]JUNIO!P169+[11]JULIO!P169+[11]AGOSTO!P169+[11]SEPTIEMBRE!P169+[11]OCTUBRE!P169+[11]NOVIEMBRE!P169+[11]DICIEMBRE!P169</f>
        <v>1.5949550000000001</v>
      </c>
      <c r="R172" s="333">
        <f t="shared" si="14"/>
        <v>3.3724041200000006</v>
      </c>
      <c r="S172" s="332">
        <f>'[11]ENERO '!R169+[11]FEBRERO!R169+[11]MARZO!R169+[11]ABRIL!R169+[11]MAYO!R169+[11]JUNIO!R169+[11]JULIO!R169+[11]AGOSTO!R169+[11]SEPTIEMBRE!R169+[11]OCTUBRE!R169+[11]NOVIEMBRE!R169+[11]DICIEMBRE!R169</f>
        <v>1.7652273000000001</v>
      </c>
      <c r="T172" s="332">
        <f>'[11]ENERO '!S169+[11]FEBRERO!S169+[11]MARZO!S169+[11]ABRIL!S169+[11]MAYO!S169+[11]JUNIO!S169+[11]JULIO!S169+[11]AGOSTO!S169+[11]SEPTIEMBRE!S169+[11]OCTUBRE!S169+[11]NOVIEMBRE!S169+[11]DICIEMBRE!S169</f>
        <v>1.5947458218276753</v>
      </c>
      <c r="U172" s="333">
        <f t="shared" si="17"/>
        <v>3.3599731218276752</v>
      </c>
    </row>
    <row r="173" spans="1:21" s="336" customFormat="1" ht="13.5" x14ac:dyDescent="0.25">
      <c r="A173" s="377">
        <v>192</v>
      </c>
      <c r="B173" s="137" t="s">
        <v>508</v>
      </c>
      <c r="C173" s="138" t="s">
        <v>665</v>
      </c>
      <c r="D173" s="374">
        <v>102.70882900000001</v>
      </c>
      <c r="E173" s="375">
        <v>33.866410119999998</v>
      </c>
      <c r="F173" s="375">
        <v>0</v>
      </c>
      <c r="G173" s="374">
        <v>5.5947948199999997</v>
      </c>
      <c r="H173" s="376">
        <f t="shared" si="15"/>
        <v>63.247624060000014</v>
      </c>
      <c r="I173" s="376"/>
      <c r="J173" s="374">
        <v>88.459361573883072</v>
      </c>
      <c r="K173" s="374">
        <v>33.630708305418594</v>
      </c>
      <c r="L173" s="374">
        <v>0</v>
      </c>
      <c r="M173" s="374">
        <v>5.8118623400000002</v>
      </c>
      <c r="N173" s="374">
        <f t="shared" si="16"/>
        <v>49.016790928464481</v>
      </c>
      <c r="O173" s="376">
        <f t="shared" si="13"/>
        <v>-22.500186122462747</v>
      </c>
      <c r="P173" s="332">
        <f>'[11]ENERO '!O170+[11]FEBRERO!O170+[11]MARZO!O170+[11]ABRIL!O170+[11]MAYO!O170+[11]JUNIO!O170+[11]JULIO!O170+[11]AGOSTO!O170+[11]SEPTIEMBRE!O170+[11]OCTUBRE!O170+[11]NOVIEMBRE!O170+[11]DICIEMBRE!O170</f>
        <v>26.82654612</v>
      </c>
      <c r="Q173" s="332">
        <f>'[11]ENERO '!P170+[11]FEBRERO!P170+[11]MARZO!P170+[11]ABRIL!P170+[11]MAYO!P170+[11]JUNIO!P170+[11]JULIO!P170+[11]AGOSTO!P170+[11]SEPTIEMBRE!P170+[11]OCTUBRE!P170+[11]NOVIEMBRE!P170+[11]DICIEMBRE!P170</f>
        <v>7.0398640000000006</v>
      </c>
      <c r="R173" s="333">
        <f t="shared" si="14"/>
        <v>33.866410119999998</v>
      </c>
      <c r="S173" s="332">
        <f>'[11]ENERO '!R170+[11]FEBRERO!R170+[11]MARZO!R170+[11]ABRIL!R170+[11]MAYO!R170+[11]JUNIO!R170+[11]JULIO!R170+[11]AGOSTO!R170+[11]SEPTIEMBRE!R170+[11]OCTUBRE!R170+[11]NOVIEMBRE!R170+[11]DICIEMBRE!R170</f>
        <v>26.810180189999997</v>
      </c>
      <c r="T173" s="332">
        <f>'[11]ENERO '!S170+[11]FEBRERO!S170+[11]MARZO!S170+[11]ABRIL!S170+[11]MAYO!S170+[11]JUNIO!S170+[11]JULIO!S170+[11]AGOSTO!S170+[11]SEPTIEMBRE!S170+[11]OCTUBRE!S170+[11]NOVIEMBRE!S170+[11]DICIEMBRE!S170</f>
        <v>6.8205281154185959</v>
      </c>
      <c r="U173" s="333">
        <f t="shared" si="17"/>
        <v>33.630708305418594</v>
      </c>
    </row>
    <row r="174" spans="1:21" s="336" customFormat="1" ht="13.5" x14ac:dyDescent="0.25">
      <c r="A174" s="377">
        <v>193</v>
      </c>
      <c r="B174" s="137" t="s">
        <v>614</v>
      </c>
      <c r="C174" s="138" t="s">
        <v>666</v>
      </c>
      <c r="D174" s="374">
        <v>15.207167499999999</v>
      </c>
      <c r="E174" s="375">
        <v>3.5366955</v>
      </c>
      <c r="F174" s="375">
        <v>0</v>
      </c>
      <c r="G174" s="374">
        <v>0.29631015999999993</v>
      </c>
      <c r="H174" s="376">
        <f t="shared" si="15"/>
        <v>11.374161839999999</v>
      </c>
      <c r="I174" s="376"/>
      <c r="J174" s="374">
        <v>11.181577960643672</v>
      </c>
      <c r="K174" s="374">
        <v>3.2467544077138975</v>
      </c>
      <c r="L174" s="374">
        <v>0</v>
      </c>
      <c r="M174" s="374">
        <v>0.31157741</v>
      </c>
      <c r="N174" s="374">
        <f t="shared" si="16"/>
        <v>7.6232461429297746</v>
      </c>
      <c r="O174" s="376">
        <f t="shared" si="13"/>
        <v>-32.977512979279226</v>
      </c>
      <c r="P174" s="332">
        <f>'[11]ENERO '!O171+[11]FEBRERO!O171+[11]MARZO!O171+[11]ABRIL!O171+[11]MAYO!O171+[11]JUNIO!O171+[11]JULIO!O171+[11]AGOSTO!O171+[11]SEPTIEMBRE!O171+[11]OCTUBRE!O171+[11]NOVIEMBRE!O171+[11]DICIEMBRE!O171</f>
        <v>0</v>
      </c>
      <c r="Q174" s="332">
        <f>'[11]ENERO '!P171+[11]FEBRERO!P171+[11]MARZO!P171+[11]ABRIL!P171+[11]MAYO!P171+[11]JUNIO!P171+[11]JULIO!P171+[11]AGOSTO!P171+[11]SEPTIEMBRE!P171+[11]OCTUBRE!P171+[11]NOVIEMBRE!P171+[11]DICIEMBRE!P171</f>
        <v>3.5366955</v>
      </c>
      <c r="R174" s="333">
        <f t="shared" si="14"/>
        <v>3.5366955</v>
      </c>
      <c r="S174" s="332">
        <f>'[11]ENERO '!R171+[11]FEBRERO!R171+[11]MARZO!R171+[11]ABRIL!R171+[11]MAYO!R171+[11]JUNIO!R171+[11]JULIO!R171+[11]AGOSTO!R171+[11]SEPTIEMBRE!R171+[11]OCTUBRE!R171+[11]NOVIEMBRE!R171+[11]DICIEMBRE!R171</f>
        <v>0</v>
      </c>
      <c r="T174" s="332">
        <f>'[11]ENERO '!S171+[11]FEBRERO!S171+[11]MARZO!S171+[11]ABRIL!S171+[11]MAYO!S171+[11]JUNIO!S171+[11]JULIO!S171+[11]AGOSTO!S171+[11]SEPTIEMBRE!S171+[11]OCTUBRE!S171+[11]NOVIEMBRE!S171+[11]DICIEMBRE!S171</f>
        <v>3.2467544077138975</v>
      </c>
      <c r="U174" s="333">
        <f t="shared" si="17"/>
        <v>3.2467544077138975</v>
      </c>
    </row>
    <row r="175" spans="1:21" s="336" customFormat="1" ht="13.5" x14ac:dyDescent="0.25">
      <c r="A175" s="377">
        <v>194</v>
      </c>
      <c r="B175" s="137" t="s">
        <v>508</v>
      </c>
      <c r="C175" s="138" t="s">
        <v>667</v>
      </c>
      <c r="D175" s="374">
        <v>87.847080000000005</v>
      </c>
      <c r="E175" s="375">
        <v>13.077262810000001</v>
      </c>
      <c r="F175" s="375">
        <v>0</v>
      </c>
      <c r="G175" s="374">
        <v>4.4978016199999988</v>
      </c>
      <c r="H175" s="376">
        <f t="shared" si="15"/>
        <v>70.272015569999994</v>
      </c>
      <c r="I175" s="376"/>
      <c r="J175" s="374">
        <v>51.85001492205167</v>
      </c>
      <c r="K175" s="374">
        <v>12.732295646698731</v>
      </c>
      <c r="L175" s="374">
        <v>0</v>
      </c>
      <c r="M175" s="374">
        <v>4.76261738</v>
      </c>
      <c r="N175" s="374">
        <f t="shared" si="16"/>
        <v>34.355101895352938</v>
      </c>
      <c r="O175" s="376">
        <f t="shared" si="13"/>
        <v>-51.111261550295474</v>
      </c>
      <c r="P175" s="332">
        <f>'[11]ENERO '!O172+[11]FEBRERO!O172+[11]MARZO!O172+[11]ABRIL!O172+[11]MAYO!O172+[11]JUNIO!O172+[11]JULIO!O172+[11]AGOSTO!O172+[11]SEPTIEMBRE!O172+[11]OCTUBRE!O172+[11]NOVIEMBRE!O172+[11]DICIEMBRE!O172</f>
        <v>9.1837623100000005</v>
      </c>
      <c r="Q175" s="332">
        <f>'[11]ENERO '!P172+[11]FEBRERO!P172+[11]MARZO!P172+[11]ABRIL!P172+[11]MAYO!P172+[11]JUNIO!P172+[11]JULIO!P172+[11]AGOSTO!P172+[11]SEPTIEMBRE!P172+[11]OCTUBRE!P172+[11]NOVIEMBRE!P172+[11]DICIEMBRE!P172</f>
        <v>3.8935005000000005</v>
      </c>
      <c r="R175" s="333">
        <f t="shared" si="14"/>
        <v>13.077262810000001</v>
      </c>
      <c r="S175" s="332">
        <f>'[11]ENERO '!R172+[11]FEBRERO!R172+[11]MARZO!R172+[11]ABRIL!R172+[11]MAYO!R172+[11]JUNIO!R172+[11]JULIO!R172+[11]AGOSTO!R172+[11]SEPTIEMBRE!R172+[11]OCTUBRE!R172+[11]NOVIEMBRE!R172+[11]DICIEMBRE!R172</f>
        <v>9.1837623100000005</v>
      </c>
      <c r="T175" s="332">
        <f>'[11]ENERO '!S172+[11]FEBRERO!S172+[11]MARZO!S172+[11]ABRIL!S172+[11]MAYO!S172+[11]JUNIO!S172+[11]JULIO!S172+[11]AGOSTO!S172+[11]SEPTIEMBRE!S172+[11]OCTUBRE!S172+[11]NOVIEMBRE!S172+[11]DICIEMBRE!S172</f>
        <v>3.5485333366987302</v>
      </c>
      <c r="U175" s="333">
        <f t="shared" si="17"/>
        <v>12.732295646698731</v>
      </c>
    </row>
    <row r="176" spans="1:21" s="336" customFormat="1" ht="13.5" x14ac:dyDescent="0.25">
      <c r="A176" s="377">
        <v>195</v>
      </c>
      <c r="B176" s="372" t="s">
        <v>508</v>
      </c>
      <c r="C176" s="373" t="s">
        <v>668</v>
      </c>
      <c r="D176" s="374">
        <v>222.87574449999994</v>
      </c>
      <c r="E176" s="375">
        <v>76.007813469999988</v>
      </c>
      <c r="F176" s="375">
        <v>0</v>
      </c>
      <c r="G176" s="374">
        <v>10.558367879999999</v>
      </c>
      <c r="H176" s="376">
        <f t="shared" si="15"/>
        <v>136.30956314999997</v>
      </c>
      <c r="I176" s="376"/>
      <c r="J176" s="374">
        <v>270.88186931946694</v>
      </c>
      <c r="K176" s="374">
        <v>74.528835026851652</v>
      </c>
      <c r="L176" s="374">
        <v>0</v>
      </c>
      <c r="M176" s="374">
        <v>11.219236169999997</v>
      </c>
      <c r="N176" s="374">
        <f t="shared" si="16"/>
        <v>185.1337981226153</v>
      </c>
      <c r="O176" s="376">
        <f t="shared" si="13"/>
        <v>35.818642393334777</v>
      </c>
      <c r="P176" s="332">
        <f>'[11]ENERO '!O173+[11]FEBRERO!O173+[11]MARZO!O173+[11]ABRIL!O173+[11]MAYO!O173+[11]JUNIO!O173+[11]JULIO!O173+[11]AGOSTO!O173+[11]SEPTIEMBRE!O173+[11]OCTUBRE!O173+[11]NOVIEMBRE!O173+[11]DICIEMBRE!O173</f>
        <v>64.704176469999993</v>
      </c>
      <c r="Q176" s="332">
        <f>'[11]ENERO '!P173+[11]FEBRERO!P173+[11]MARZO!P173+[11]ABRIL!P173+[11]MAYO!P173+[11]JUNIO!P173+[11]JULIO!P173+[11]AGOSTO!P173+[11]SEPTIEMBRE!P173+[11]OCTUBRE!P173+[11]NOVIEMBRE!P173+[11]DICIEMBRE!P173</f>
        <v>11.303637</v>
      </c>
      <c r="R176" s="333">
        <f t="shared" si="14"/>
        <v>76.007813469999988</v>
      </c>
      <c r="S176" s="332">
        <f>'[11]ENERO '!R173+[11]FEBRERO!R173+[11]MARZO!R173+[11]ABRIL!R173+[11]MAYO!R173+[11]JUNIO!R173+[11]JULIO!R173+[11]AGOSTO!R173+[11]SEPTIEMBRE!R173+[11]OCTUBRE!R173+[11]NOVIEMBRE!R173+[11]DICIEMBRE!R173</f>
        <v>64.529781909999997</v>
      </c>
      <c r="T176" s="332">
        <f>'[11]ENERO '!S173+[11]FEBRERO!S173+[11]MARZO!S173+[11]ABRIL!S173+[11]MAYO!S173+[11]JUNIO!S173+[11]JULIO!S173+[11]AGOSTO!S173+[11]SEPTIEMBRE!S173+[11]OCTUBRE!S173+[11]NOVIEMBRE!S173+[11]DICIEMBRE!S173</f>
        <v>9.9990531168516554</v>
      </c>
      <c r="U176" s="333">
        <f t="shared" si="17"/>
        <v>74.528835026851652</v>
      </c>
    </row>
    <row r="177" spans="1:21" s="336" customFormat="1" ht="13.5" x14ac:dyDescent="0.25">
      <c r="A177" s="377">
        <v>197</v>
      </c>
      <c r="B177" s="372" t="s">
        <v>508</v>
      </c>
      <c r="C177" s="373" t="s">
        <v>669</v>
      </c>
      <c r="D177" s="374">
        <v>32.862937000000002</v>
      </c>
      <c r="E177" s="375">
        <v>3.8294974399999999</v>
      </c>
      <c r="F177" s="375">
        <v>0</v>
      </c>
      <c r="G177" s="374">
        <v>1.3639514300000002</v>
      </c>
      <c r="H177" s="376">
        <f t="shared" si="15"/>
        <v>27.669488130000001</v>
      </c>
      <c r="I177" s="376"/>
      <c r="J177" s="374">
        <v>18.822594944525971</v>
      </c>
      <c r="K177" s="374">
        <v>3.8179939705834487</v>
      </c>
      <c r="L177" s="374">
        <v>0</v>
      </c>
      <c r="M177" s="374">
        <v>1.4380611000000001</v>
      </c>
      <c r="N177" s="374">
        <f t="shared" si="16"/>
        <v>13.566539873942522</v>
      </c>
      <c r="O177" s="376">
        <f t="shared" si="13"/>
        <v>-50.969313887547798</v>
      </c>
      <c r="P177" s="332">
        <f>'[11]ENERO '!O174+[11]FEBRERO!O174+[11]MARZO!O174+[11]ABRIL!O174+[11]MAYO!O174+[11]JUNIO!O174+[11]JULIO!O174+[11]AGOSTO!O174+[11]SEPTIEMBRE!O174+[11]OCTUBRE!O174+[11]NOVIEMBRE!O174+[11]DICIEMBRE!O174</f>
        <v>2.4247989400000001</v>
      </c>
      <c r="Q177" s="332">
        <f>'[11]ENERO '!P174+[11]FEBRERO!P174+[11]MARZO!P174+[11]ABRIL!P174+[11]MAYO!P174+[11]JUNIO!P174+[11]JULIO!P174+[11]AGOSTO!P174+[11]SEPTIEMBRE!P174+[11]OCTUBRE!P174+[11]NOVIEMBRE!P174+[11]DICIEMBRE!P174</f>
        <v>1.4046985000000001</v>
      </c>
      <c r="R177" s="333">
        <f t="shared" si="14"/>
        <v>3.8294974399999999</v>
      </c>
      <c r="S177" s="332">
        <f>'[11]ENERO '!R174+[11]FEBRERO!R174+[11]MARZO!R174+[11]ABRIL!R174+[11]MAYO!R174+[11]JUNIO!R174+[11]JULIO!R174+[11]AGOSTO!R174+[11]SEPTIEMBRE!R174+[11]OCTUBRE!R174+[11]NOVIEMBRE!R174+[11]DICIEMBRE!R174</f>
        <v>2.4247989400000001</v>
      </c>
      <c r="T177" s="332">
        <f>'[11]ENERO '!S174+[11]FEBRERO!S174+[11]MARZO!S174+[11]ABRIL!S174+[11]MAYO!S174+[11]JUNIO!S174+[11]JULIO!S174+[11]AGOSTO!S174+[11]SEPTIEMBRE!S174+[11]OCTUBRE!S174+[11]NOVIEMBRE!S174+[11]DICIEMBRE!S174</f>
        <v>1.3931950305834486</v>
      </c>
      <c r="U177" s="333">
        <f t="shared" si="17"/>
        <v>3.8179939705834487</v>
      </c>
    </row>
    <row r="178" spans="1:21" s="336" customFormat="1" ht="13.5" x14ac:dyDescent="0.25">
      <c r="A178" s="377">
        <v>198</v>
      </c>
      <c r="B178" s="372" t="s">
        <v>508</v>
      </c>
      <c r="C178" s="373" t="s">
        <v>670</v>
      </c>
      <c r="D178" s="374">
        <v>63.352908500000005</v>
      </c>
      <c r="E178" s="375">
        <v>18.763446510000001</v>
      </c>
      <c r="F178" s="375">
        <v>0</v>
      </c>
      <c r="G178" s="374">
        <v>4.593938070000001</v>
      </c>
      <c r="H178" s="376">
        <f t="shared" si="15"/>
        <v>39.995523920000004</v>
      </c>
      <c r="I178" s="376"/>
      <c r="J178" s="374">
        <v>63.284414891529003</v>
      </c>
      <c r="K178" s="374">
        <v>18.660686470990708</v>
      </c>
      <c r="L178" s="374">
        <v>0</v>
      </c>
      <c r="M178" s="374">
        <v>4.8771447299999995</v>
      </c>
      <c r="N178" s="374">
        <f t="shared" si="16"/>
        <v>39.746583690538301</v>
      </c>
      <c r="O178" s="376">
        <f t="shared" si="13"/>
        <v>-0.62242022372213046</v>
      </c>
      <c r="P178" s="332">
        <f>'[11]ENERO '!O175+[11]FEBRERO!O175+[11]MARZO!O175+[11]ABRIL!O175+[11]MAYO!O175+[11]JUNIO!O175+[11]JULIO!O175+[11]AGOSTO!O175+[11]SEPTIEMBRE!O175+[11]OCTUBRE!O175+[11]NOVIEMBRE!O175+[11]DICIEMBRE!O175</f>
        <v>11.43838351</v>
      </c>
      <c r="Q178" s="332">
        <f>'[11]ENERO '!P175+[11]FEBRERO!P175+[11]MARZO!P175+[11]ABRIL!P175+[11]MAYO!P175+[11]JUNIO!P175+[11]JULIO!P175+[11]AGOSTO!P175+[11]SEPTIEMBRE!P175+[11]OCTUBRE!P175+[11]NOVIEMBRE!P175+[11]DICIEMBRE!P175</f>
        <v>7.3250630000000001</v>
      </c>
      <c r="R178" s="333">
        <f t="shared" si="14"/>
        <v>18.763446510000001</v>
      </c>
      <c r="S178" s="332">
        <f>'[11]ENERO '!R175+[11]FEBRERO!R175+[11]MARZO!R175+[11]ABRIL!R175+[11]MAYO!R175+[11]JUNIO!R175+[11]JULIO!R175+[11]AGOSTO!R175+[11]SEPTIEMBRE!R175+[11]OCTUBRE!R175+[11]NOVIEMBRE!R175+[11]DICIEMBRE!R175</f>
        <v>11.43838351</v>
      </c>
      <c r="T178" s="332">
        <f>'[11]ENERO '!S175+[11]FEBRERO!S175+[11]MARZO!S175+[11]ABRIL!S175+[11]MAYO!S175+[11]JUNIO!S175+[11]JULIO!S175+[11]AGOSTO!S175+[11]SEPTIEMBRE!S175+[11]OCTUBRE!S175+[11]NOVIEMBRE!S175+[11]DICIEMBRE!S175</f>
        <v>7.2223029609907075</v>
      </c>
      <c r="U178" s="333">
        <f t="shared" si="17"/>
        <v>18.660686470990708</v>
      </c>
    </row>
    <row r="179" spans="1:21" s="336" customFormat="1" ht="13.5" x14ac:dyDescent="0.25">
      <c r="A179" s="377">
        <v>199</v>
      </c>
      <c r="B179" s="372" t="s">
        <v>508</v>
      </c>
      <c r="C179" s="373" t="s">
        <v>671</v>
      </c>
      <c r="D179" s="374">
        <v>41.0607325</v>
      </c>
      <c r="E179" s="375">
        <v>8.1804775999999997</v>
      </c>
      <c r="F179" s="375">
        <v>0</v>
      </c>
      <c r="G179" s="374">
        <v>1.4781420599999999</v>
      </c>
      <c r="H179" s="376">
        <f t="shared" si="15"/>
        <v>31.402112839999997</v>
      </c>
      <c r="I179" s="376"/>
      <c r="J179" s="374">
        <v>20.106626429853272</v>
      </c>
      <c r="K179" s="374">
        <v>8.1980907658224211</v>
      </c>
      <c r="L179" s="374">
        <v>0</v>
      </c>
      <c r="M179" s="374">
        <v>1.4961678699999998</v>
      </c>
      <c r="N179" s="374">
        <f t="shared" si="16"/>
        <v>10.41236779403085</v>
      </c>
      <c r="O179" s="376">
        <f t="shared" si="13"/>
        <v>-66.841824156597568</v>
      </c>
      <c r="P179" s="332">
        <f>'[11]ENERO '!O176+[11]FEBRERO!O176+[11]MARZO!O176+[11]ABRIL!O176+[11]MAYO!O176+[11]JUNIO!O176+[11]JULIO!O176+[11]AGOSTO!O176+[11]SEPTIEMBRE!O176+[11]OCTUBRE!O176+[11]NOVIEMBRE!O176+[11]DICIEMBRE!O176</f>
        <v>3.0768865999999999</v>
      </c>
      <c r="Q179" s="332">
        <f>'[11]ENERO '!P176+[11]FEBRERO!P176+[11]MARZO!P176+[11]ABRIL!P176+[11]MAYO!P176+[11]JUNIO!P176+[11]JULIO!P176+[11]AGOSTO!P176+[11]SEPTIEMBRE!P176+[11]OCTUBRE!P176+[11]NOVIEMBRE!P176+[11]DICIEMBRE!P176</f>
        <v>5.1035910000000007</v>
      </c>
      <c r="R179" s="333">
        <f t="shared" si="14"/>
        <v>8.1804775999999997</v>
      </c>
      <c r="S179" s="332">
        <f>'[11]ENERO '!R176+[11]FEBRERO!R176+[11]MARZO!R176+[11]ABRIL!R176+[11]MAYO!R176+[11]JUNIO!R176+[11]JULIO!R176+[11]AGOSTO!R176+[11]SEPTIEMBRE!R176+[11]OCTUBRE!R176+[11]NOVIEMBRE!R176+[11]DICIEMBRE!R176</f>
        <v>3.0557297700000001</v>
      </c>
      <c r="T179" s="332">
        <f>'[11]ENERO '!S176+[11]FEBRERO!S176+[11]MARZO!S176+[11]ABRIL!S176+[11]MAYO!S176+[11]JUNIO!S176+[11]JULIO!S176+[11]AGOSTO!S176+[11]SEPTIEMBRE!S176+[11]OCTUBRE!S176+[11]NOVIEMBRE!S176+[11]DICIEMBRE!S176</f>
        <v>5.1423609958224219</v>
      </c>
      <c r="U179" s="333">
        <f t="shared" si="17"/>
        <v>8.1980907658224211</v>
      </c>
    </row>
    <row r="180" spans="1:21" s="336" customFormat="1" ht="27" x14ac:dyDescent="0.25">
      <c r="A180" s="377">
        <v>200</v>
      </c>
      <c r="B180" s="372" t="s">
        <v>596</v>
      </c>
      <c r="C180" s="373" t="s">
        <v>672</v>
      </c>
      <c r="D180" s="374">
        <v>188.70576450000002</v>
      </c>
      <c r="E180" s="375">
        <v>28.767055280000001</v>
      </c>
      <c r="F180" s="375">
        <v>0</v>
      </c>
      <c r="G180" s="374">
        <v>13.193081619999997</v>
      </c>
      <c r="H180" s="376">
        <f t="shared" si="15"/>
        <v>146.74562760000003</v>
      </c>
      <c r="I180" s="376"/>
      <c r="J180" s="374">
        <v>108.04238803316724</v>
      </c>
      <c r="K180" s="374">
        <v>28.056873542783983</v>
      </c>
      <c r="L180" s="374">
        <v>0</v>
      </c>
      <c r="M180" s="374">
        <v>13.643744270000001</v>
      </c>
      <c r="N180" s="374">
        <f t="shared" si="16"/>
        <v>66.341770220383253</v>
      </c>
      <c r="O180" s="376">
        <f t="shared" si="13"/>
        <v>-54.791313850101218</v>
      </c>
      <c r="P180" s="332">
        <f>'[11]ENERO '!O177+[11]FEBRERO!O177+[11]MARZO!O177+[11]ABRIL!O177+[11]MAYO!O177+[11]JUNIO!O177+[11]JULIO!O177+[11]AGOSTO!O177+[11]SEPTIEMBRE!O177+[11]OCTUBRE!O177+[11]NOVIEMBRE!O177+[11]DICIEMBRE!O177</f>
        <v>16.13943128</v>
      </c>
      <c r="Q180" s="332">
        <f>'[11]ENERO '!P177+[11]FEBRERO!P177+[11]MARZO!P177+[11]ABRIL!P177+[11]MAYO!P177+[11]JUNIO!P177+[11]JULIO!P177+[11]AGOSTO!P177+[11]SEPTIEMBRE!P177+[11]OCTUBRE!P177+[11]NOVIEMBRE!P177+[11]DICIEMBRE!P177</f>
        <v>12.627624000000001</v>
      </c>
      <c r="R180" s="333">
        <f t="shared" si="14"/>
        <v>28.767055280000001</v>
      </c>
      <c r="S180" s="332">
        <f>'[11]ENERO '!R177+[11]FEBRERO!R177+[11]MARZO!R177+[11]ABRIL!R177+[11]MAYO!R177+[11]JUNIO!R177+[11]JULIO!R177+[11]AGOSTO!R177+[11]SEPTIEMBRE!R177+[11]OCTUBRE!R177+[11]NOVIEMBRE!R177+[11]DICIEMBRE!R177</f>
        <v>16.13943128</v>
      </c>
      <c r="T180" s="332">
        <f>'[11]ENERO '!S177+[11]FEBRERO!S177+[11]MARZO!S177+[11]ABRIL!S177+[11]MAYO!S177+[11]JUNIO!S177+[11]JULIO!S177+[11]AGOSTO!S177+[11]SEPTIEMBRE!S177+[11]OCTUBRE!S177+[11]NOVIEMBRE!S177+[11]DICIEMBRE!S177</f>
        <v>11.917442262783984</v>
      </c>
      <c r="U180" s="333">
        <f t="shared" si="17"/>
        <v>28.056873542783983</v>
      </c>
    </row>
    <row r="181" spans="1:21" s="336" customFormat="1" ht="27" x14ac:dyDescent="0.25">
      <c r="A181" s="377">
        <v>201</v>
      </c>
      <c r="B181" s="372" t="s">
        <v>596</v>
      </c>
      <c r="C181" s="373" t="s">
        <v>673</v>
      </c>
      <c r="D181" s="374">
        <v>244.7507755</v>
      </c>
      <c r="E181" s="375">
        <v>48.869452329999994</v>
      </c>
      <c r="F181" s="375">
        <v>0</v>
      </c>
      <c r="G181" s="374">
        <v>15.880589089999997</v>
      </c>
      <c r="H181" s="376">
        <f t="shared" si="15"/>
        <v>180.00073408</v>
      </c>
      <c r="I181" s="376"/>
      <c r="J181" s="374">
        <v>155.92926701083488</v>
      </c>
      <c r="K181" s="374">
        <v>47.659890750626943</v>
      </c>
      <c r="L181" s="374">
        <v>0</v>
      </c>
      <c r="M181" s="374">
        <v>16.578713749999999</v>
      </c>
      <c r="N181" s="374">
        <f t="shared" si="16"/>
        <v>91.690662510207943</v>
      </c>
      <c r="O181" s="376">
        <f t="shared" si="13"/>
        <v>-49.060950790646942</v>
      </c>
      <c r="P181" s="332">
        <f>'[11]ENERO '!O178+[11]FEBRERO!O178+[11]MARZO!O178+[11]ABRIL!O178+[11]MAYO!O178+[11]JUNIO!O178+[11]JULIO!O178+[11]AGOSTO!O178+[11]SEPTIEMBRE!O178+[11]OCTUBRE!O178+[11]NOVIEMBRE!O178+[11]DICIEMBRE!O178</f>
        <v>34.770236829999995</v>
      </c>
      <c r="Q181" s="332">
        <f>'[11]ENERO '!P178+[11]FEBRERO!P178+[11]MARZO!P178+[11]ABRIL!P178+[11]MAYO!P178+[11]JUNIO!P178+[11]JULIO!P178+[11]AGOSTO!P178+[11]SEPTIEMBRE!P178+[11]OCTUBRE!P178+[11]NOVIEMBRE!P178+[11]DICIEMBRE!P178</f>
        <v>14.099215499999998</v>
      </c>
      <c r="R181" s="333">
        <f t="shared" si="14"/>
        <v>48.869452329999994</v>
      </c>
      <c r="S181" s="332">
        <f>'[11]ENERO '!R178+[11]FEBRERO!R178+[11]MARZO!R178+[11]ABRIL!R178+[11]MAYO!R178+[11]JUNIO!R178+[11]JULIO!R178+[11]AGOSTO!R178+[11]SEPTIEMBRE!R178+[11]OCTUBRE!R178+[11]NOVIEMBRE!R178+[11]DICIEMBRE!R178</f>
        <v>34.442725329999995</v>
      </c>
      <c r="T181" s="332">
        <f>'[11]ENERO '!S178+[11]FEBRERO!S178+[11]MARZO!S178+[11]ABRIL!S178+[11]MAYO!S178+[11]JUNIO!S178+[11]JULIO!S178+[11]AGOSTO!S178+[11]SEPTIEMBRE!S178+[11]OCTUBRE!S178+[11]NOVIEMBRE!S178+[11]DICIEMBRE!S178</f>
        <v>13.217165420626946</v>
      </c>
      <c r="U181" s="333">
        <f t="shared" si="17"/>
        <v>47.659890750626943</v>
      </c>
    </row>
    <row r="182" spans="1:21" s="336" customFormat="1" ht="27" x14ac:dyDescent="0.25">
      <c r="A182" s="377">
        <v>202</v>
      </c>
      <c r="B182" s="372" t="s">
        <v>596</v>
      </c>
      <c r="C182" s="373" t="s">
        <v>674</v>
      </c>
      <c r="D182" s="374">
        <v>371.06552699999997</v>
      </c>
      <c r="E182" s="375">
        <v>74.880609010000001</v>
      </c>
      <c r="F182" s="375">
        <v>0</v>
      </c>
      <c r="G182" s="374">
        <v>32.366719509999996</v>
      </c>
      <c r="H182" s="376">
        <f t="shared" si="15"/>
        <v>263.81819847999998</v>
      </c>
      <c r="I182" s="376"/>
      <c r="J182" s="374">
        <v>267.58479939948779</v>
      </c>
      <c r="K182" s="374">
        <v>73.264763447538826</v>
      </c>
      <c r="L182" s="374">
        <v>0</v>
      </c>
      <c r="M182" s="374">
        <v>33.906949559999994</v>
      </c>
      <c r="N182" s="374">
        <f t="shared" si="16"/>
        <v>160.41308639194898</v>
      </c>
      <c r="O182" s="376">
        <f t="shared" si="13"/>
        <v>-39.195594801201757</v>
      </c>
      <c r="P182" s="332">
        <f>'[11]ENERO '!O179+[11]FEBRERO!O179+[11]MARZO!O179+[11]ABRIL!O179+[11]MAYO!O179+[11]JUNIO!O179+[11]JULIO!O179+[11]AGOSTO!O179+[11]SEPTIEMBRE!O179+[11]OCTUBRE!O179+[11]NOVIEMBRE!O179+[11]DICIEMBRE!O179</f>
        <v>56.590704509999995</v>
      </c>
      <c r="Q182" s="332">
        <f>'[11]ENERO '!P179+[11]FEBRERO!P179+[11]MARZO!P179+[11]ABRIL!P179+[11]MAYO!P179+[11]JUNIO!P179+[11]JULIO!P179+[11]AGOSTO!P179+[11]SEPTIEMBRE!P179+[11]OCTUBRE!P179+[11]NOVIEMBRE!P179+[11]DICIEMBRE!P179</f>
        <v>18.289904499999999</v>
      </c>
      <c r="R182" s="333">
        <f t="shared" si="14"/>
        <v>74.880609010000001</v>
      </c>
      <c r="S182" s="332">
        <f>'[11]ENERO '!R179+[11]FEBRERO!R179+[11]MARZO!R179+[11]ABRIL!R179+[11]MAYO!R179+[11]JUNIO!R179+[11]JULIO!R179+[11]AGOSTO!R179+[11]SEPTIEMBRE!R179+[11]OCTUBRE!R179+[11]NOVIEMBRE!R179+[11]DICIEMBRE!R179</f>
        <v>56.590704510000009</v>
      </c>
      <c r="T182" s="332">
        <f>'[11]ENERO '!S179+[11]FEBRERO!S179+[11]MARZO!S179+[11]ABRIL!S179+[11]MAYO!S179+[11]JUNIO!S179+[11]JULIO!S179+[11]AGOSTO!S179+[11]SEPTIEMBRE!S179+[11]OCTUBRE!S179+[11]NOVIEMBRE!S179+[11]DICIEMBRE!S179</f>
        <v>16.674058937538824</v>
      </c>
      <c r="U182" s="333">
        <f t="shared" si="17"/>
        <v>73.264763447538826</v>
      </c>
    </row>
    <row r="183" spans="1:21" s="336" customFormat="1" ht="13.5" x14ac:dyDescent="0.25">
      <c r="A183" s="377">
        <v>203</v>
      </c>
      <c r="B183" s="372" t="s">
        <v>618</v>
      </c>
      <c r="C183" s="373" t="s">
        <v>675</v>
      </c>
      <c r="D183" s="374">
        <v>76.643993500000008</v>
      </c>
      <c r="E183" s="375">
        <v>17.423836100000003</v>
      </c>
      <c r="F183" s="375">
        <v>0</v>
      </c>
      <c r="G183" s="374">
        <v>2.57955749</v>
      </c>
      <c r="H183" s="376">
        <f t="shared" si="15"/>
        <v>56.640599910000006</v>
      </c>
      <c r="I183" s="376"/>
      <c r="J183" s="374">
        <v>32.774080415341572</v>
      </c>
      <c r="K183" s="374">
        <v>16.51885956199326</v>
      </c>
      <c r="L183" s="374">
        <v>0</v>
      </c>
      <c r="M183" s="374">
        <v>2.5618203099999994</v>
      </c>
      <c r="N183" s="374">
        <f t="shared" si="16"/>
        <v>13.693400543348313</v>
      </c>
      <c r="O183" s="376">
        <f t="shared" si="13"/>
        <v>-75.824054538428868</v>
      </c>
      <c r="P183" s="332">
        <f>'[11]ENERO '!O180+[11]FEBRERO!O180+[11]MARZO!O180+[11]ABRIL!O180+[11]MAYO!O180+[11]JUNIO!O180+[11]JULIO!O180+[11]AGOSTO!O180+[11]SEPTIEMBRE!O180+[11]OCTUBRE!O180+[11]NOVIEMBRE!O180+[11]DICIEMBRE!O180</f>
        <v>8.4365430999999997</v>
      </c>
      <c r="Q183" s="332">
        <f>'[11]ENERO '!P180+[11]FEBRERO!P180+[11]MARZO!P180+[11]ABRIL!P180+[11]MAYO!P180+[11]JUNIO!P180+[11]JULIO!P180+[11]AGOSTO!P180+[11]SEPTIEMBRE!P180+[11]OCTUBRE!P180+[11]NOVIEMBRE!P180+[11]DICIEMBRE!P180</f>
        <v>8.9872930000000011</v>
      </c>
      <c r="R183" s="333">
        <f t="shared" si="14"/>
        <v>17.423836100000003</v>
      </c>
      <c r="S183" s="332">
        <f>'[11]ENERO '!R180+[11]FEBRERO!R180+[11]MARZO!R180+[11]ABRIL!R180+[11]MAYO!R180+[11]JUNIO!R180+[11]JULIO!R180+[11]AGOSTO!R180+[11]SEPTIEMBRE!R180+[11]OCTUBRE!R180+[11]NOVIEMBRE!R180+[11]DICIEMBRE!R180</f>
        <v>8.3785330099999999</v>
      </c>
      <c r="T183" s="332">
        <f>'[11]ENERO '!S180+[11]FEBRERO!S180+[11]MARZO!S180+[11]ABRIL!S180+[11]MAYO!S180+[11]JUNIO!S180+[11]JULIO!S180+[11]AGOSTO!S180+[11]SEPTIEMBRE!S180+[11]OCTUBRE!S180+[11]NOVIEMBRE!S180+[11]DICIEMBRE!S180</f>
        <v>8.1403265519932617</v>
      </c>
      <c r="U183" s="333">
        <f t="shared" si="17"/>
        <v>16.51885956199326</v>
      </c>
    </row>
    <row r="184" spans="1:21" s="336" customFormat="1" ht="27" x14ac:dyDescent="0.25">
      <c r="A184" s="377">
        <v>204</v>
      </c>
      <c r="B184" s="372" t="s">
        <v>596</v>
      </c>
      <c r="C184" s="373" t="s">
        <v>676</v>
      </c>
      <c r="D184" s="374">
        <v>281.022291</v>
      </c>
      <c r="E184" s="375">
        <v>82.893999219999998</v>
      </c>
      <c r="F184" s="375">
        <v>0</v>
      </c>
      <c r="G184" s="374">
        <v>7.31554664</v>
      </c>
      <c r="H184" s="376">
        <f t="shared" si="15"/>
        <v>190.81274513999998</v>
      </c>
      <c r="I184" s="376"/>
      <c r="J184" s="374">
        <v>227.1791712641807</v>
      </c>
      <c r="K184" s="374">
        <v>82.383577440492587</v>
      </c>
      <c r="L184" s="374">
        <v>0</v>
      </c>
      <c r="M184" s="374">
        <v>7.4548953599999992</v>
      </c>
      <c r="N184" s="374">
        <f t="shared" si="16"/>
        <v>137.34069846368811</v>
      </c>
      <c r="O184" s="376">
        <f t="shared" si="13"/>
        <v>-28.02330978314852</v>
      </c>
      <c r="P184" s="332">
        <f>'[11]ENERO '!O181+[11]FEBRERO!O181+[11]MARZO!O181+[11]ABRIL!O181+[11]MAYO!O181+[11]JUNIO!O181+[11]JULIO!O181+[11]AGOSTO!O181+[11]SEPTIEMBRE!O181+[11]OCTUBRE!O181+[11]NOVIEMBRE!O181+[11]DICIEMBRE!O181</f>
        <v>56.063273219999999</v>
      </c>
      <c r="Q184" s="332">
        <f>'[11]ENERO '!P181+[11]FEBRERO!P181+[11]MARZO!P181+[11]ABRIL!P181+[11]MAYO!P181+[11]JUNIO!P181+[11]JULIO!P181+[11]AGOSTO!P181+[11]SEPTIEMBRE!P181+[11]OCTUBRE!P181+[11]NOVIEMBRE!P181+[11]DICIEMBRE!P181</f>
        <v>26.830726000000002</v>
      </c>
      <c r="R184" s="333">
        <f t="shared" si="14"/>
        <v>82.893999219999998</v>
      </c>
      <c r="S184" s="332">
        <f>'[11]ENERO '!R181+[11]FEBRERO!R181+[11]MARZO!R181+[11]ABRIL!R181+[11]MAYO!R181+[11]JUNIO!R181+[11]JULIO!R181+[11]AGOSTO!R181+[11]SEPTIEMBRE!R181+[11]OCTUBRE!R181+[11]NOVIEMBRE!R181+[11]DICIEMBRE!R181</f>
        <v>56.063273219999999</v>
      </c>
      <c r="T184" s="332">
        <f>'[11]ENERO '!S181+[11]FEBRERO!S181+[11]MARZO!S181+[11]ABRIL!S181+[11]MAYO!S181+[11]JUNIO!S181+[11]JULIO!S181+[11]AGOSTO!S181+[11]SEPTIEMBRE!S181+[11]OCTUBRE!S181+[11]NOVIEMBRE!S181+[11]DICIEMBRE!S181</f>
        <v>26.320304220492588</v>
      </c>
      <c r="U184" s="333">
        <f t="shared" si="17"/>
        <v>82.383577440492587</v>
      </c>
    </row>
    <row r="185" spans="1:21" s="336" customFormat="1" ht="27" x14ac:dyDescent="0.25">
      <c r="A185" s="377">
        <v>205</v>
      </c>
      <c r="B185" s="372" t="s">
        <v>557</v>
      </c>
      <c r="C185" s="373" t="s">
        <v>677</v>
      </c>
      <c r="D185" s="374">
        <v>1430.725467</v>
      </c>
      <c r="E185" s="375">
        <v>96.394315150000011</v>
      </c>
      <c r="F185" s="375">
        <v>0</v>
      </c>
      <c r="G185" s="374">
        <v>5.9785337099999998</v>
      </c>
      <c r="H185" s="376">
        <f t="shared" si="15"/>
        <v>1328.35261814</v>
      </c>
      <c r="I185" s="376"/>
      <c r="J185" s="374">
        <v>1280.026795306446</v>
      </c>
      <c r="K185" s="374">
        <v>79.801705068353996</v>
      </c>
      <c r="L185" s="374">
        <v>0</v>
      </c>
      <c r="M185" s="374">
        <v>6.1899834199999999</v>
      </c>
      <c r="N185" s="374">
        <f t="shared" si="16"/>
        <v>1194.0351068180919</v>
      </c>
      <c r="O185" s="376">
        <f t="shared" si="13"/>
        <v>-10.111585544957453</v>
      </c>
      <c r="P185" s="332">
        <f>'[11]ENERO '!O182+[11]FEBRERO!O182+[11]MARZO!O182+[11]ABRIL!O182+[11]MAYO!O182+[11]JUNIO!O182+[11]JULIO!O182+[11]AGOSTO!O182+[11]SEPTIEMBRE!O182+[11]OCTUBRE!O182+[11]NOVIEMBRE!O182+[11]DICIEMBRE!O182</f>
        <v>22.753281649999998</v>
      </c>
      <c r="Q185" s="332">
        <f>'[11]ENERO '!P182+[11]FEBRERO!P182+[11]MARZO!P182+[11]ABRIL!P182+[11]MAYO!P182+[11]JUNIO!P182+[11]JULIO!P182+[11]AGOSTO!P182+[11]SEPTIEMBRE!P182+[11]OCTUBRE!P182+[11]NOVIEMBRE!P182+[11]DICIEMBRE!P182</f>
        <v>73.641033500000006</v>
      </c>
      <c r="R185" s="333">
        <f t="shared" si="14"/>
        <v>96.394315150000011</v>
      </c>
      <c r="S185" s="332">
        <f>'[11]ENERO '!R182+[11]FEBRERO!R182+[11]MARZO!R182+[11]ABRIL!R182+[11]MAYO!R182+[11]JUNIO!R182+[11]JULIO!R182+[11]AGOSTO!R182+[11]SEPTIEMBRE!R182+[11]OCTUBRE!R182+[11]NOVIEMBRE!R182+[11]DICIEMBRE!R182</f>
        <v>22.753281649999998</v>
      </c>
      <c r="T185" s="332">
        <f>'[11]ENERO '!S182+[11]FEBRERO!S182+[11]MARZO!S182+[11]ABRIL!S182+[11]MAYO!S182+[11]JUNIO!S182+[11]JULIO!S182+[11]AGOSTO!S182+[11]SEPTIEMBRE!S182+[11]OCTUBRE!S182+[11]NOVIEMBRE!S182+[11]DICIEMBRE!S182</f>
        <v>57.048423418353998</v>
      </c>
      <c r="U185" s="333">
        <f t="shared" si="17"/>
        <v>79.801705068353996</v>
      </c>
    </row>
    <row r="186" spans="1:21" s="336" customFormat="1" ht="27" x14ac:dyDescent="0.25">
      <c r="A186" s="377">
        <v>206</v>
      </c>
      <c r="B186" s="372" t="s">
        <v>614</v>
      </c>
      <c r="C186" s="373" t="s">
        <v>678</v>
      </c>
      <c r="D186" s="374">
        <v>138.53380300000001</v>
      </c>
      <c r="E186" s="375">
        <v>53.318136190000004</v>
      </c>
      <c r="F186" s="375">
        <v>0</v>
      </c>
      <c r="G186" s="374">
        <v>1.2625680100000001</v>
      </c>
      <c r="H186" s="376">
        <f t="shared" si="15"/>
        <v>83.953098800000006</v>
      </c>
      <c r="I186" s="376"/>
      <c r="J186" s="374">
        <v>152.62017645488558</v>
      </c>
      <c r="K186" s="374">
        <v>53.499642520631667</v>
      </c>
      <c r="L186" s="374">
        <v>0</v>
      </c>
      <c r="M186" s="374">
        <v>1.2625680100000001</v>
      </c>
      <c r="N186" s="374">
        <f t="shared" si="16"/>
        <v>97.857965924253918</v>
      </c>
      <c r="O186" s="376">
        <f t="shared" si="13"/>
        <v>16.562660965474581</v>
      </c>
      <c r="P186" s="332">
        <f>'[11]ENERO '!O183+[11]FEBRERO!O183+[11]MARZO!O183+[11]ABRIL!O183+[11]MAYO!O183+[11]JUNIO!O183+[11]JULIO!O183+[11]AGOSTO!O183+[11]SEPTIEMBRE!O183+[11]OCTUBRE!O183+[11]NOVIEMBRE!O183+[11]DICIEMBRE!O183</f>
        <v>28.219065189999998</v>
      </c>
      <c r="Q186" s="332">
        <f>'[11]ENERO '!P183+[11]FEBRERO!P183+[11]MARZO!P183+[11]ABRIL!P183+[11]MAYO!P183+[11]JUNIO!P183+[11]JULIO!P183+[11]AGOSTO!P183+[11]SEPTIEMBRE!P183+[11]OCTUBRE!P183+[11]NOVIEMBRE!P183+[11]DICIEMBRE!P183</f>
        <v>25.099071000000002</v>
      </c>
      <c r="R186" s="333">
        <f t="shared" si="14"/>
        <v>53.318136190000004</v>
      </c>
      <c r="S186" s="332">
        <f>'[11]ENERO '!R183+[11]FEBRERO!R183+[11]MARZO!R183+[11]ABRIL!R183+[11]MAYO!R183+[11]JUNIO!R183+[11]JULIO!R183+[11]AGOSTO!R183+[11]SEPTIEMBRE!R183+[11]OCTUBRE!R183+[11]NOVIEMBRE!R183+[11]DICIEMBRE!R183</f>
        <v>28.219065189999998</v>
      </c>
      <c r="T186" s="332">
        <f>'[11]ENERO '!S183+[11]FEBRERO!S183+[11]MARZO!S183+[11]ABRIL!S183+[11]MAYO!S183+[11]JUNIO!S183+[11]JULIO!S183+[11]AGOSTO!S183+[11]SEPTIEMBRE!S183+[11]OCTUBRE!S183+[11]NOVIEMBRE!S183+[11]DICIEMBRE!S183</f>
        <v>25.280577330631665</v>
      </c>
      <c r="U186" s="333">
        <f t="shared" si="17"/>
        <v>53.499642520631667</v>
      </c>
    </row>
    <row r="187" spans="1:21" s="336" customFormat="1" ht="13.5" x14ac:dyDescent="0.25">
      <c r="A187" s="377">
        <v>207</v>
      </c>
      <c r="B187" s="372" t="s">
        <v>614</v>
      </c>
      <c r="C187" s="373" t="s">
        <v>679</v>
      </c>
      <c r="D187" s="374">
        <v>131.20139349999999</v>
      </c>
      <c r="E187" s="375">
        <v>36.945387860000004</v>
      </c>
      <c r="F187" s="375">
        <v>0</v>
      </c>
      <c r="G187" s="374">
        <v>3.4916663299999993</v>
      </c>
      <c r="H187" s="376">
        <f t="shared" si="15"/>
        <v>90.764339309999983</v>
      </c>
      <c r="I187" s="376"/>
      <c r="J187" s="374">
        <v>108.10282008349827</v>
      </c>
      <c r="K187" s="374">
        <v>36.974114545903852</v>
      </c>
      <c r="L187" s="374">
        <v>0</v>
      </c>
      <c r="M187" s="374">
        <v>3.5930943600000003</v>
      </c>
      <c r="N187" s="374">
        <f t="shared" si="16"/>
        <v>67.535611177594419</v>
      </c>
      <c r="O187" s="376">
        <f t="shared" si="13"/>
        <v>-25.592350816402991</v>
      </c>
      <c r="P187" s="332">
        <f>'[11]ENERO '!O184+[11]FEBRERO!O184+[11]MARZO!O184+[11]ABRIL!O184+[11]MAYO!O184+[11]JUNIO!O184+[11]JULIO!O184+[11]AGOSTO!O184+[11]SEPTIEMBRE!O184+[11]OCTUBRE!O184+[11]NOVIEMBRE!O184+[11]DICIEMBRE!O184</f>
        <v>21.665608859999999</v>
      </c>
      <c r="Q187" s="332">
        <f>'[11]ENERO '!P184+[11]FEBRERO!P184+[11]MARZO!P184+[11]ABRIL!P184+[11]MAYO!P184+[11]JUNIO!P184+[11]JULIO!P184+[11]AGOSTO!P184+[11]SEPTIEMBRE!P184+[11]OCTUBRE!P184+[11]NOVIEMBRE!P184+[11]DICIEMBRE!P184</f>
        <v>15.279779000000003</v>
      </c>
      <c r="R187" s="333">
        <f t="shared" si="14"/>
        <v>36.945387860000004</v>
      </c>
      <c r="S187" s="332">
        <f>'[11]ENERO '!R184+[11]FEBRERO!R184+[11]MARZO!R184+[11]ABRIL!R184+[11]MAYO!R184+[11]JUNIO!R184+[11]JULIO!R184+[11]AGOSTO!R184+[11]SEPTIEMBRE!R184+[11]OCTUBRE!R184+[11]NOVIEMBRE!R184+[11]DICIEMBRE!R184</f>
        <v>21.578270199999999</v>
      </c>
      <c r="T187" s="332">
        <f>'[11]ENERO '!S184+[11]FEBRERO!S184+[11]MARZO!S184+[11]ABRIL!S184+[11]MAYO!S184+[11]JUNIO!S184+[11]JULIO!S184+[11]AGOSTO!S184+[11]SEPTIEMBRE!S184+[11]OCTUBRE!S184+[11]NOVIEMBRE!S184+[11]DICIEMBRE!S184</f>
        <v>15.395844345903855</v>
      </c>
      <c r="U187" s="333">
        <f t="shared" si="17"/>
        <v>36.974114545903852</v>
      </c>
    </row>
    <row r="188" spans="1:21" s="336" customFormat="1" ht="13.5" x14ac:dyDescent="0.25">
      <c r="A188" s="377">
        <v>208</v>
      </c>
      <c r="B188" s="372" t="s">
        <v>508</v>
      </c>
      <c r="C188" s="373" t="s">
        <v>680</v>
      </c>
      <c r="D188" s="374">
        <v>28.148723500000003</v>
      </c>
      <c r="E188" s="375">
        <v>10.55268362</v>
      </c>
      <c r="F188" s="375">
        <v>0</v>
      </c>
      <c r="G188" s="374">
        <v>1.8046617699999996</v>
      </c>
      <c r="H188" s="376">
        <f t="shared" si="15"/>
        <v>15.791378110000004</v>
      </c>
      <c r="I188" s="376"/>
      <c r="J188" s="374">
        <v>19.679103167628369</v>
      </c>
      <c r="K188" s="374">
        <v>10.547429404511083</v>
      </c>
      <c r="L188" s="374">
        <v>0</v>
      </c>
      <c r="M188" s="374">
        <v>1.7922528599999996</v>
      </c>
      <c r="N188" s="374">
        <f t="shared" si="16"/>
        <v>7.3394209031172863</v>
      </c>
      <c r="O188" s="376">
        <f t="shared" si="13"/>
        <v>-53.522606754191102</v>
      </c>
      <c r="P188" s="332">
        <f>'[11]ENERO '!O185+[11]FEBRERO!O185+[11]MARZO!O185+[11]ABRIL!O185+[11]MAYO!O185+[11]JUNIO!O185+[11]JULIO!O185+[11]AGOSTO!O185+[11]SEPTIEMBRE!O185+[11]OCTUBRE!O185+[11]NOVIEMBRE!O185+[11]DICIEMBRE!O185</f>
        <v>5.9022171200000004</v>
      </c>
      <c r="Q188" s="332">
        <f>'[11]ENERO '!P185+[11]FEBRERO!P185+[11]MARZO!P185+[11]ABRIL!P185+[11]MAYO!P185+[11]JUNIO!P185+[11]JULIO!P185+[11]AGOSTO!P185+[11]SEPTIEMBRE!P185+[11]OCTUBRE!P185+[11]NOVIEMBRE!P185+[11]DICIEMBRE!P185</f>
        <v>4.6504665000000003</v>
      </c>
      <c r="R188" s="333">
        <f t="shared" si="14"/>
        <v>10.55268362</v>
      </c>
      <c r="S188" s="332">
        <f>'[11]ENERO '!R185+[11]FEBRERO!R185+[11]MARZO!R185+[11]ABRIL!R185+[11]MAYO!R185+[11]JUNIO!R185+[11]JULIO!R185+[11]AGOSTO!R185+[11]SEPTIEMBRE!R185+[11]OCTUBRE!R185+[11]NOVIEMBRE!R185+[11]DICIEMBRE!R185</f>
        <v>5.8616331699999984</v>
      </c>
      <c r="T188" s="332">
        <f>'[11]ENERO '!S185+[11]FEBRERO!S185+[11]MARZO!S185+[11]ABRIL!S185+[11]MAYO!S185+[11]JUNIO!S185+[11]JULIO!S185+[11]AGOSTO!S185+[11]SEPTIEMBRE!S185+[11]OCTUBRE!S185+[11]NOVIEMBRE!S185+[11]DICIEMBRE!S185</f>
        <v>4.6857962345110851</v>
      </c>
      <c r="U188" s="333">
        <f t="shared" si="17"/>
        <v>10.547429404511083</v>
      </c>
    </row>
    <row r="189" spans="1:21" s="336" customFormat="1" ht="13.5" x14ac:dyDescent="0.25">
      <c r="A189" s="377">
        <v>209</v>
      </c>
      <c r="B189" s="372" t="s">
        <v>508</v>
      </c>
      <c r="C189" s="373" t="s">
        <v>681</v>
      </c>
      <c r="D189" s="374">
        <v>2253.1673679999999</v>
      </c>
      <c r="E189" s="375">
        <v>1280.6191694800002</v>
      </c>
      <c r="F189" s="375">
        <v>0</v>
      </c>
      <c r="G189" s="374">
        <v>13.07952541</v>
      </c>
      <c r="H189" s="376">
        <f t="shared" si="15"/>
        <v>959.46867310999971</v>
      </c>
      <c r="I189" s="376"/>
      <c r="J189" s="374">
        <v>148.73802362204614</v>
      </c>
      <c r="K189" s="374">
        <v>41.445441835766502</v>
      </c>
      <c r="L189" s="374">
        <v>0</v>
      </c>
      <c r="M189" s="374">
        <v>13.732610030000002</v>
      </c>
      <c r="N189" s="374">
        <f t="shared" si="16"/>
        <v>93.559971756279637</v>
      </c>
      <c r="O189" s="376">
        <f t="shared" si="13"/>
        <v>-90.248772640693261</v>
      </c>
      <c r="P189" s="332">
        <f>'[11]ENERO '!O186+[11]FEBRERO!O186+[11]MARZO!O186+[11]ABRIL!O186+[11]MAYO!O186+[11]JUNIO!O186+[11]JULIO!O186+[11]AGOSTO!O186+[11]SEPTIEMBRE!O186+[11]OCTUBRE!O186+[11]NOVIEMBRE!O186+[11]DICIEMBRE!O186</f>
        <v>28.147456979999998</v>
      </c>
      <c r="Q189" s="332">
        <f>'[11]ENERO '!P186+[11]FEBRERO!P186+[11]MARZO!P186+[11]ABRIL!P186+[11]MAYO!P186+[11]JUNIO!P186+[11]JULIO!P186+[11]AGOSTO!P186+[11]SEPTIEMBRE!P186+[11]OCTUBRE!P186+[11]NOVIEMBRE!P186+[11]DICIEMBRE!P186</f>
        <v>1252.4717125000002</v>
      </c>
      <c r="R189" s="333">
        <f t="shared" si="14"/>
        <v>1280.6191694800002</v>
      </c>
      <c r="S189" s="332">
        <f>'[11]ENERO '!R186+[11]FEBRERO!R186+[11]MARZO!R186+[11]ABRIL!R186+[11]MAYO!R186+[11]JUNIO!R186+[11]JULIO!R186+[11]AGOSTO!R186+[11]SEPTIEMBRE!R186+[11]OCTUBRE!R186+[11]NOVIEMBRE!R186+[11]DICIEMBRE!R186</f>
        <v>28.063745350000001</v>
      </c>
      <c r="T189" s="332">
        <f>'[11]ENERO '!S186+[11]FEBRERO!S186+[11]MARZO!S186+[11]ABRIL!S186+[11]MAYO!S186+[11]JUNIO!S186+[11]JULIO!S186+[11]AGOSTO!S186+[11]SEPTIEMBRE!S186+[11]OCTUBRE!S186+[11]NOVIEMBRE!S186+[11]DICIEMBRE!S186</f>
        <v>13.381696485766497</v>
      </c>
      <c r="U189" s="333">
        <f t="shared" si="17"/>
        <v>41.445441835766502</v>
      </c>
    </row>
    <row r="190" spans="1:21" s="336" customFormat="1" ht="27" x14ac:dyDescent="0.25">
      <c r="A190" s="377">
        <v>210</v>
      </c>
      <c r="B190" s="372" t="s">
        <v>596</v>
      </c>
      <c r="C190" s="373" t="s">
        <v>682</v>
      </c>
      <c r="D190" s="374">
        <v>409.7099980000001</v>
      </c>
      <c r="E190" s="375">
        <v>77.469166649999991</v>
      </c>
      <c r="F190" s="375">
        <v>0</v>
      </c>
      <c r="G190" s="374">
        <v>11.162938560000001</v>
      </c>
      <c r="H190" s="376">
        <f t="shared" si="15"/>
        <v>321.07789279000013</v>
      </c>
      <c r="I190" s="376"/>
      <c r="J190" s="374">
        <v>288.37354045243336</v>
      </c>
      <c r="K190" s="374">
        <v>76.943708889050043</v>
      </c>
      <c r="L190" s="374">
        <v>0</v>
      </c>
      <c r="M190" s="374">
        <v>11.76720364</v>
      </c>
      <c r="N190" s="374">
        <f t="shared" si="16"/>
        <v>199.66262792338333</v>
      </c>
      <c r="O190" s="376">
        <f t="shared" si="13"/>
        <v>-37.814894015773312</v>
      </c>
      <c r="P190" s="332">
        <f>'[11]ENERO '!O187+[11]FEBRERO!O187+[11]MARZO!O187+[11]ABRIL!O187+[11]MAYO!O187+[11]JUNIO!O187+[11]JULIO!O187+[11]AGOSTO!O187+[11]SEPTIEMBRE!O187+[11]OCTUBRE!O187+[11]NOVIEMBRE!O187+[11]DICIEMBRE!O187</f>
        <v>9.9393171499999973</v>
      </c>
      <c r="Q190" s="332">
        <f>'[11]ENERO '!P187+[11]FEBRERO!P187+[11]MARZO!P187+[11]ABRIL!P187+[11]MAYO!P187+[11]JUNIO!P187+[11]JULIO!P187+[11]AGOSTO!P187+[11]SEPTIEMBRE!P187+[11]OCTUBRE!P187+[11]NOVIEMBRE!P187+[11]DICIEMBRE!P187</f>
        <v>67.529849499999997</v>
      </c>
      <c r="R190" s="333">
        <f t="shared" si="14"/>
        <v>77.469166649999991</v>
      </c>
      <c r="S190" s="332">
        <f>'[11]ENERO '!R187+[11]FEBRERO!R187+[11]MARZO!R187+[11]ABRIL!R187+[11]MAYO!R187+[11]JUNIO!R187+[11]JULIO!R187+[11]AGOSTO!R187+[11]SEPTIEMBRE!R187+[11]OCTUBRE!R187+[11]NOVIEMBRE!R187+[11]DICIEMBRE!R187</f>
        <v>9.9393171499999973</v>
      </c>
      <c r="T190" s="332">
        <f>'[11]ENERO '!S187+[11]FEBRERO!S187+[11]MARZO!S187+[11]ABRIL!S187+[11]MAYO!S187+[11]JUNIO!S187+[11]JULIO!S187+[11]AGOSTO!S187+[11]SEPTIEMBRE!S187+[11]OCTUBRE!S187+[11]NOVIEMBRE!S187+[11]DICIEMBRE!S187</f>
        <v>67.00439173905005</v>
      </c>
      <c r="U190" s="333">
        <f t="shared" si="17"/>
        <v>76.943708889050043</v>
      </c>
    </row>
    <row r="191" spans="1:21" s="336" customFormat="1" ht="27" x14ac:dyDescent="0.25">
      <c r="A191" s="377">
        <v>211</v>
      </c>
      <c r="B191" s="372" t="s">
        <v>596</v>
      </c>
      <c r="C191" s="373" t="s">
        <v>683</v>
      </c>
      <c r="D191" s="374">
        <v>375.08365799999996</v>
      </c>
      <c r="E191" s="375">
        <v>63.803598049999991</v>
      </c>
      <c r="F191" s="375">
        <v>0</v>
      </c>
      <c r="G191" s="374">
        <v>20.697972919999998</v>
      </c>
      <c r="H191" s="376">
        <f t="shared" si="15"/>
        <v>290.58208702999997</v>
      </c>
      <c r="I191" s="376"/>
      <c r="J191" s="374">
        <v>280.66187936953401</v>
      </c>
      <c r="K191" s="374">
        <v>63.068567630694005</v>
      </c>
      <c r="L191" s="374">
        <v>0</v>
      </c>
      <c r="M191" s="374">
        <v>21.968630820000001</v>
      </c>
      <c r="N191" s="374">
        <f t="shared" si="16"/>
        <v>195.62468091884</v>
      </c>
      <c r="O191" s="376">
        <f t="shared" si="13"/>
        <v>-32.678341284456558</v>
      </c>
      <c r="P191" s="332">
        <f>'[11]ENERO '!O188+[11]FEBRERO!O188+[11]MARZO!O188+[11]ABRIL!O188+[11]MAYO!O188+[11]JUNIO!O188+[11]JULIO!O188+[11]AGOSTO!O188+[11]SEPTIEMBRE!O188+[11]OCTUBRE!O188+[11]NOVIEMBRE!O188+[11]DICIEMBRE!O188</f>
        <v>53.473374049999997</v>
      </c>
      <c r="Q191" s="332">
        <f>'[11]ENERO '!P188+[11]FEBRERO!P188+[11]MARZO!P188+[11]ABRIL!P188+[11]MAYO!P188+[11]JUNIO!P188+[11]JULIO!P188+[11]AGOSTO!P188+[11]SEPTIEMBRE!P188+[11]OCTUBRE!P188+[11]NOVIEMBRE!P188+[11]DICIEMBRE!P188</f>
        <v>10.330223999999998</v>
      </c>
      <c r="R191" s="333">
        <f t="shared" si="14"/>
        <v>63.803598049999991</v>
      </c>
      <c r="S191" s="332">
        <f>'[11]ENERO '!R188+[11]FEBRERO!R188+[11]MARZO!R188+[11]ABRIL!R188+[11]MAYO!R188+[11]JUNIO!R188+[11]JULIO!R188+[11]AGOSTO!R188+[11]SEPTIEMBRE!R188+[11]OCTUBRE!R188+[11]NOVIEMBRE!R188+[11]DICIEMBRE!R188</f>
        <v>53.473374049999997</v>
      </c>
      <c r="T191" s="332">
        <f>'[11]ENERO '!S188+[11]FEBRERO!S188+[11]MARZO!S188+[11]ABRIL!S188+[11]MAYO!S188+[11]JUNIO!S188+[11]JULIO!S188+[11]AGOSTO!S188+[11]SEPTIEMBRE!S188+[11]OCTUBRE!S188+[11]NOVIEMBRE!S188+[11]DICIEMBRE!S188</f>
        <v>9.5951935806940121</v>
      </c>
      <c r="U191" s="333">
        <f t="shared" si="17"/>
        <v>63.068567630694005</v>
      </c>
    </row>
    <row r="192" spans="1:21" s="336" customFormat="1" ht="27" x14ac:dyDescent="0.25">
      <c r="A192" s="377">
        <v>212</v>
      </c>
      <c r="B192" s="372" t="s">
        <v>508</v>
      </c>
      <c r="C192" s="373" t="s">
        <v>684</v>
      </c>
      <c r="D192" s="374">
        <v>377.15574699999996</v>
      </c>
      <c r="E192" s="375">
        <v>15.557782869999997</v>
      </c>
      <c r="F192" s="375">
        <v>0</v>
      </c>
      <c r="G192" s="374">
        <v>2.5102212700000002</v>
      </c>
      <c r="H192" s="376">
        <f t="shared" si="15"/>
        <v>359.08774285999999</v>
      </c>
      <c r="I192" s="376"/>
      <c r="J192" s="374">
        <v>80.435113017407332</v>
      </c>
      <c r="K192" s="374">
        <v>27.810622914869448</v>
      </c>
      <c r="L192" s="374">
        <v>0</v>
      </c>
      <c r="M192" s="374">
        <v>2.5772366999999998</v>
      </c>
      <c r="N192" s="374">
        <f t="shared" si="16"/>
        <v>50.047253402537883</v>
      </c>
      <c r="O192" s="376">
        <f t="shared" si="13"/>
        <v>-86.062667301331373</v>
      </c>
      <c r="P192" s="332">
        <f>'[11]ENERO '!O189+[11]FEBRERO!O189+[11]MARZO!O189+[11]ABRIL!O189+[11]MAYO!O189+[11]JUNIO!O189+[11]JULIO!O189+[11]AGOSTO!O189+[11]SEPTIEMBRE!O189+[11]OCTUBRE!O189+[11]NOVIEMBRE!O189+[11]DICIEMBRE!O189</f>
        <v>13.517291369999997</v>
      </c>
      <c r="Q192" s="332">
        <f>'[11]ENERO '!P189+[11]FEBRERO!P189+[11]MARZO!P189+[11]ABRIL!P189+[11]MAYO!P189+[11]JUNIO!P189+[11]JULIO!P189+[11]AGOSTO!P189+[11]SEPTIEMBRE!P189+[11]OCTUBRE!P189+[11]NOVIEMBRE!P189+[11]DICIEMBRE!P189</f>
        <v>2.0404915000000003</v>
      </c>
      <c r="R192" s="333">
        <f t="shared" si="14"/>
        <v>15.557782869999997</v>
      </c>
      <c r="S192" s="332">
        <f>'[11]ENERO '!R189+[11]FEBRERO!R189+[11]MARZO!R189+[11]ABRIL!R189+[11]MAYO!R189+[11]JUNIO!R189+[11]JULIO!R189+[11]AGOSTO!R189+[11]SEPTIEMBRE!R189+[11]OCTUBRE!R189+[11]NOVIEMBRE!R189+[11]DICIEMBRE!R189</f>
        <v>13.517291369999997</v>
      </c>
      <c r="T192" s="332">
        <f>'[11]ENERO '!S189+[11]FEBRERO!S189+[11]MARZO!S189+[11]ABRIL!S189+[11]MAYO!S189+[11]JUNIO!S189+[11]JULIO!S189+[11]AGOSTO!S189+[11]SEPTIEMBRE!S189+[11]OCTUBRE!S189+[11]NOVIEMBRE!S189+[11]DICIEMBRE!S189</f>
        <v>14.293331544869453</v>
      </c>
      <c r="U192" s="333">
        <f t="shared" si="17"/>
        <v>27.810622914869448</v>
      </c>
    </row>
    <row r="193" spans="1:21" s="336" customFormat="1" ht="13.5" x14ac:dyDescent="0.25">
      <c r="A193" s="377">
        <v>213</v>
      </c>
      <c r="B193" s="372" t="s">
        <v>508</v>
      </c>
      <c r="C193" s="373" t="s">
        <v>685</v>
      </c>
      <c r="D193" s="374">
        <v>155.56315599999999</v>
      </c>
      <c r="E193" s="375">
        <v>42.608624810000002</v>
      </c>
      <c r="F193" s="375">
        <v>0</v>
      </c>
      <c r="G193" s="374">
        <v>24.743701720000004</v>
      </c>
      <c r="H193" s="376">
        <f t="shared" si="15"/>
        <v>88.210829469999979</v>
      </c>
      <c r="I193" s="376"/>
      <c r="J193" s="374">
        <v>171.68860844047668</v>
      </c>
      <c r="K193" s="374">
        <v>41.970415739073459</v>
      </c>
      <c r="L193" s="374">
        <v>0</v>
      </c>
      <c r="M193" s="374">
        <v>25.733506070000004</v>
      </c>
      <c r="N193" s="374">
        <f t="shared" si="16"/>
        <v>103.98468663140321</v>
      </c>
      <c r="O193" s="376">
        <f t="shared" si="13"/>
        <v>17.881996185930699</v>
      </c>
      <c r="P193" s="332">
        <f>'[11]ENERO '!O190+[11]FEBRERO!O190+[11]MARZO!O190+[11]ABRIL!O190+[11]MAYO!O190+[11]JUNIO!O190+[11]JULIO!O190+[11]AGOSTO!O190+[11]SEPTIEMBRE!O190+[11]OCTUBRE!O190+[11]NOVIEMBRE!O190+[11]DICIEMBRE!O190</f>
        <v>32.229849309999999</v>
      </c>
      <c r="Q193" s="332">
        <f>'[11]ENERO '!P190+[11]FEBRERO!P190+[11]MARZO!P190+[11]ABRIL!P190+[11]MAYO!P190+[11]JUNIO!P190+[11]JULIO!P190+[11]AGOSTO!P190+[11]SEPTIEMBRE!P190+[11]OCTUBRE!P190+[11]NOVIEMBRE!P190+[11]DICIEMBRE!P190</f>
        <v>10.378775500000001</v>
      </c>
      <c r="R193" s="333">
        <f t="shared" si="14"/>
        <v>42.608624810000002</v>
      </c>
      <c r="S193" s="332">
        <f>'[11]ENERO '!R190+[11]FEBRERO!R190+[11]MARZO!R190+[11]ABRIL!R190+[11]MAYO!R190+[11]JUNIO!R190+[11]JULIO!R190+[11]AGOSTO!R190+[11]SEPTIEMBRE!R190+[11]OCTUBRE!R190+[11]NOVIEMBRE!R190+[11]DICIEMBRE!R190</f>
        <v>32.229849309999999</v>
      </c>
      <c r="T193" s="332">
        <f>'[11]ENERO '!S190+[11]FEBRERO!S190+[11]MARZO!S190+[11]ABRIL!S190+[11]MAYO!S190+[11]JUNIO!S190+[11]JULIO!S190+[11]AGOSTO!S190+[11]SEPTIEMBRE!S190+[11]OCTUBRE!S190+[11]NOVIEMBRE!S190+[11]DICIEMBRE!S190</f>
        <v>9.7405664290734641</v>
      </c>
      <c r="U193" s="333">
        <f t="shared" si="17"/>
        <v>41.970415739073459</v>
      </c>
    </row>
    <row r="194" spans="1:21" s="336" customFormat="1" ht="13.5" x14ac:dyDescent="0.25">
      <c r="A194" s="377">
        <v>214</v>
      </c>
      <c r="B194" s="372" t="s">
        <v>508</v>
      </c>
      <c r="C194" s="373" t="s">
        <v>686</v>
      </c>
      <c r="D194" s="374">
        <v>3223.9753285000002</v>
      </c>
      <c r="E194" s="375">
        <v>2150.3011800699996</v>
      </c>
      <c r="F194" s="375">
        <v>0</v>
      </c>
      <c r="G194" s="374">
        <v>17.046617120000001</v>
      </c>
      <c r="H194" s="376">
        <f t="shared" si="15"/>
        <v>1056.6275313100004</v>
      </c>
      <c r="I194" s="376"/>
      <c r="J194" s="374">
        <v>134.8204980528069</v>
      </c>
      <c r="K194" s="374">
        <v>32.605620909482631</v>
      </c>
      <c r="L194" s="374">
        <v>0</v>
      </c>
      <c r="M194" s="374">
        <v>18.0945882</v>
      </c>
      <c r="N194" s="374">
        <f t="shared" si="16"/>
        <v>84.120288943324255</v>
      </c>
      <c r="O194" s="376">
        <f t="shared" si="13"/>
        <v>-92.038794518345327</v>
      </c>
      <c r="P194" s="332">
        <f>'[11]ENERO '!O191+[11]FEBRERO!O191+[11]MARZO!O191+[11]ABRIL!O191+[11]MAYO!O191+[11]JUNIO!O191+[11]JULIO!O191+[11]AGOSTO!O191+[11]SEPTIEMBRE!O191+[11]OCTUBRE!O191+[11]NOVIEMBRE!O191+[11]DICIEMBRE!O191</f>
        <v>24.660985570000005</v>
      </c>
      <c r="Q194" s="332">
        <f>'[11]ENERO '!P191+[11]FEBRERO!P191+[11]MARZO!P191+[11]ABRIL!P191+[11]MAYO!P191+[11]JUNIO!P191+[11]JULIO!P191+[11]AGOSTO!P191+[11]SEPTIEMBRE!P191+[11]OCTUBRE!P191+[11]NOVIEMBRE!P191+[11]DICIEMBRE!P191</f>
        <v>2125.6401944999998</v>
      </c>
      <c r="R194" s="333">
        <f t="shared" si="14"/>
        <v>2150.3011800699996</v>
      </c>
      <c r="S194" s="332">
        <f>'[11]ENERO '!R191+[11]FEBRERO!R191+[11]MARZO!R191+[11]ABRIL!R191+[11]MAYO!R191+[11]JUNIO!R191+[11]JULIO!R191+[11]AGOSTO!R191+[11]SEPTIEMBRE!R191+[11]OCTUBRE!R191+[11]NOVIEMBRE!R191+[11]DICIEMBRE!R191</f>
        <v>24.660985570000005</v>
      </c>
      <c r="T194" s="332">
        <f>'[11]ENERO '!S191+[11]FEBRERO!S191+[11]MARZO!S191+[11]ABRIL!S191+[11]MAYO!S191+[11]JUNIO!S191+[11]JULIO!S191+[11]AGOSTO!S191+[11]SEPTIEMBRE!S191+[11]OCTUBRE!S191+[11]NOVIEMBRE!S191+[11]DICIEMBRE!S191</f>
        <v>7.9446353394826295</v>
      </c>
      <c r="U194" s="333">
        <f t="shared" si="17"/>
        <v>32.605620909482631</v>
      </c>
    </row>
    <row r="195" spans="1:21" s="336" customFormat="1" ht="27" x14ac:dyDescent="0.25">
      <c r="A195" s="377">
        <v>215</v>
      </c>
      <c r="B195" s="372" t="s">
        <v>596</v>
      </c>
      <c r="C195" s="373" t="s">
        <v>687</v>
      </c>
      <c r="D195" s="374">
        <v>137.87901550000001</v>
      </c>
      <c r="E195" s="375">
        <v>32.699056639999995</v>
      </c>
      <c r="F195" s="375">
        <v>0</v>
      </c>
      <c r="G195" s="374">
        <v>13.895881109999999</v>
      </c>
      <c r="H195" s="376">
        <f t="shared" si="15"/>
        <v>91.284077750000009</v>
      </c>
      <c r="I195" s="376"/>
      <c r="J195" s="374">
        <v>115.02211251852631</v>
      </c>
      <c r="K195" s="374">
        <v>32.605808769880809</v>
      </c>
      <c r="L195" s="374">
        <v>0</v>
      </c>
      <c r="M195" s="374">
        <v>14.348497289999999</v>
      </c>
      <c r="N195" s="374">
        <f t="shared" si="16"/>
        <v>68.067806458645506</v>
      </c>
      <c r="O195" s="376">
        <f t="shared" si="13"/>
        <v>-25.432991013982718</v>
      </c>
      <c r="P195" s="332">
        <f>'[11]ENERO '!O192+[11]FEBRERO!O192+[11]MARZO!O192+[11]ABRIL!O192+[11]MAYO!O192+[11]JUNIO!O192+[11]JULIO!O192+[11]AGOSTO!O192+[11]SEPTIEMBRE!O192+[11]OCTUBRE!O192+[11]NOVIEMBRE!O192+[11]DICIEMBRE!O192</f>
        <v>23.658408139999999</v>
      </c>
      <c r="Q195" s="332">
        <f>'[11]ENERO '!P192+[11]FEBRERO!P192+[11]MARZO!P192+[11]ABRIL!P192+[11]MAYO!P192+[11]JUNIO!P192+[11]JULIO!P192+[11]AGOSTO!P192+[11]SEPTIEMBRE!P192+[11]OCTUBRE!P192+[11]NOVIEMBRE!P192+[11]DICIEMBRE!P192</f>
        <v>9.0406484999999996</v>
      </c>
      <c r="R195" s="333">
        <f t="shared" si="14"/>
        <v>32.699056639999995</v>
      </c>
      <c r="S195" s="332">
        <f>'[11]ENERO '!R192+[11]FEBRERO!R192+[11]MARZO!R192+[11]ABRIL!R192+[11]MAYO!R192+[11]JUNIO!R192+[11]JULIO!R192+[11]AGOSTO!R192+[11]SEPTIEMBRE!R192+[11]OCTUBRE!R192+[11]NOVIEMBRE!R192+[11]DICIEMBRE!R192</f>
        <v>23.658408139999999</v>
      </c>
      <c r="T195" s="332">
        <f>'[11]ENERO '!S192+[11]FEBRERO!S192+[11]MARZO!S192+[11]ABRIL!S192+[11]MAYO!S192+[11]JUNIO!S192+[11]JULIO!S192+[11]AGOSTO!S192+[11]SEPTIEMBRE!S192+[11]OCTUBRE!S192+[11]NOVIEMBRE!S192+[11]DICIEMBRE!S192</f>
        <v>8.9474006298808106</v>
      </c>
      <c r="U195" s="333">
        <f t="shared" si="17"/>
        <v>32.605808769880809</v>
      </c>
    </row>
    <row r="196" spans="1:21" s="336" customFormat="1" ht="13.5" x14ac:dyDescent="0.25">
      <c r="A196" s="377">
        <v>216</v>
      </c>
      <c r="B196" s="372" t="s">
        <v>573</v>
      </c>
      <c r="C196" s="373" t="s">
        <v>688</v>
      </c>
      <c r="D196" s="374">
        <v>524.46318949999988</v>
      </c>
      <c r="E196" s="375">
        <v>141.09178181000001</v>
      </c>
      <c r="F196" s="375">
        <v>0</v>
      </c>
      <c r="G196" s="374">
        <v>75.196662599999996</v>
      </c>
      <c r="H196" s="376">
        <f t="shared" si="15"/>
        <v>308.17474508999987</v>
      </c>
      <c r="I196" s="376"/>
      <c r="J196" s="374">
        <v>336.04656749999975</v>
      </c>
      <c r="K196" s="374">
        <v>141.09178181000001</v>
      </c>
      <c r="L196" s="374">
        <v>0</v>
      </c>
      <c r="M196" s="374">
        <v>79.018552169999992</v>
      </c>
      <c r="N196" s="374">
        <f t="shared" si="16"/>
        <v>115.93623351999975</v>
      </c>
      <c r="O196" s="376">
        <f t="shared" si="13"/>
        <v>-62.37970976948759</v>
      </c>
      <c r="P196" s="332">
        <f>'[11]ENERO '!O193+[11]FEBRERO!O193+[11]MARZO!O193+[11]ABRIL!O193+[11]MAYO!O193+[11]JUNIO!O193+[11]JULIO!O193+[11]AGOSTO!O193+[11]SEPTIEMBRE!O193+[11]OCTUBRE!O193+[11]NOVIEMBRE!O193+[11]DICIEMBRE!O193</f>
        <v>141.09178181000001</v>
      </c>
      <c r="Q196" s="332">
        <f>'[11]ENERO '!P193+[11]FEBRERO!P193+[11]MARZO!P193+[11]ABRIL!P193+[11]MAYO!P193+[11]JUNIO!P193+[11]JULIO!P193+[11]AGOSTO!P193+[11]SEPTIEMBRE!P193+[11]OCTUBRE!P193+[11]NOVIEMBRE!P193+[11]DICIEMBRE!P193</f>
        <v>0</v>
      </c>
      <c r="R196" s="333">
        <f t="shared" si="14"/>
        <v>141.09178181000001</v>
      </c>
      <c r="S196" s="332">
        <f>'[11]ENERO '!R193+[11]FEBRERO!R193+[11]MARZO!R193+[11]ABRIL!R193+[11]MAYO!R193+[11]JUNIO!R193+[11]JULIO!R193+[11]AGOSTO!R193+[11]SEPTIEMBRE!R193+[11]OCTUBRE!R193+[11]NOVIEMBRE!R193+[11]DICIEMBRE!R193</f>
        <v>141.09178181000001</v>
      </c>
      <c r="T196" s="332">
        <f>'[11]ENERO '!S193+[11]FEBRERO!S193+[11]MARZO!S193+[11]ABRIL!S193+[11]MAYO!S193+[11]JUNIO!S193+[11]JULIO!S193+[11]AGOSTO!S193+[11]SEPTIEMBRE!S193+[11]OCTUBRE!S193+[11]NOVIEMBRE!S193+[11]DICIEMBRE!S193</f>
        <v>0</v>
      </c>
      <c r="U196" s="333">
        <f t="shared" si="17"/>
        <v>141.09178181000001</v>
      </c>
    </row>
    <row r="197" spans="1:21" s="336" customFormat="1" ht="13.5" x14ac:dyDescent="0.25">
      <c r="A197" s="377">
        <v>217</v>
      </c>
      <c r="B197" s="372" t="s">
        <v>573</v>
      </c>
      <c r="C197" s="373" t="s">
        <v>689</v>
      </c>
      <c r="D197" s="374">
        <v>474.55683949999991</v>
      </c>
      <c r="E197" s="375">
        <v>44.749306970000006</v>
      </c>
      <c r="F197" s="375">
        <v>0</v>
      </c>
      <c r="G197" s="374">
        <v>39.81517942</v>
      </c>
      <c r="H197" s="376">
        <f t="shared" si="15"/>
        <v>389.9923531099999</v>
      </c>
      <c r="I197" s="376"/>
      <c r="J197" s="374">
        <v>4332.9710326545373</v>
      </c>
      <c r="K197" s="374">
        <v>41.951250800000011</v>
      </c>
      <c r="L197" s="374">
        <v>0</v>
      </c>
      <c r="M197" s="374">
        <v>45.28645324</v>
      </c>
      <c r="N197" s="374">
        <f t="shared" si="16"/>
        <v>4245.7333286145376</v>
      </c>
      <c r="O197" s="376" t="str">
        <f t="shared" si="13"/>
        <v>500&lt;</v>
      </c>
      <c r="P197" s="332">
        <f>'[11]ENERO '!O194+[11]FEBRERO!O194+[11]MARZO!O194+[11]ABRIL!O194+[11]MAYO!O194+[11]JUNIO!O194+[11]JULIO!O194+[11]AGOSTO!O194+[11]SEPTIEMBRE!O194+[11]OCTUBRE!O194+[11]NOVIEMBRE!O194+[11]DICIEMBRE!O194</f>
        <v>44.749306970000006</v>
      </c>
      <c r="Q197" s="332">
        <f>'[11]ENERO '!P194+[11]FEBRERO!P194+[11]MARZO!P194+[11]ABRIL!P194+[11]MAYO!P194+[11]JUNIO!P194+[11]JULIO!P194+[11]AGOSTO!P194+[11]SEPTIEMBRE!P194+[11]OCTUBRE!P194+[11]NOVIEMBRE!P194+[11]DICIEMBRE!P194</f>
        <v>0</v>
      </c>
      <c r="R197" s="333">
        <f t="shared" si="14"/>
        <v>44.749306970000006</v>
      </c>
      <c r="S197" s="332">
        <f>'[11]ENERO '!R194+[11]FEBRERO!R194+[11]MARZO!R194+[11]ABRIL!R194+[11]MAYO!R194+[11]JUNIO!R194+[11]JULIO!R194+[11]AGOSTO!R194+[11]SEPTIEMBRE!R194+[11]OCTUBRE!R194+[11]NOVIEMBRE!R194+[11]DICIEMBRE!R194</f>
        <v>41.951250800000011</v>
      </c>
      <c r="T197" s="332">
        <f>'[11]ENERO '!S194+[11]FEBRERO!S194+[11]MARZO!S194+[11]ABRIL!S194+[11]MAYO!S194+[11]JUNIO!S194+[11]JULIO!S194+[11]AGOSTO!S194+[11]SEPTIEMBRE!S194+[11]OCTUBRE!S194+[11]NOVIEMBRE!S194+[11]DICIEMBRE!S194</f>
        <v>0</v>
      </c>
      <c r="U197" s="333">
        <f t="shared" si="17"/>
        <v>41.951250800000011</v>
      </c>
    </row>
    <row r="198" spans="1:21" s="336" customFormat="1" ht="27" x14ac:dyDescent="0.25">
      <c r="A198" s="377">
        <v>218</v>
      </c>
      <c r="B198" s="372" t="s">
        <v>504</v>
      </c>
      <c r="C198" s="373" t="s">
        <v>690</v>
      </c>
      <c r="D198" s="374">
        <v>156.05246050000002</v>
      </c>
      <c r="E198" s="375">
        <v>53.343059490000002</v>
      </c>
      <c r="F198" s="375">
        <v>0</v>
      </c>
      <c r="G198" s="374">
        <v>2.5729022899999991</v>
      </c>
      <c r="H198" s="376">
        <f t="shared" si="15"/>
        <v>100.13649872000002</v>
      </c>
      <c r="I198" s="376"/>
      <c r="J198" s="374">
        <v>47.954851870257528</v>
      </c>
      <c r="K198" s="374">
        <v>19.686976489999999</v>
      </c>
      <c r="L198" s="374">
        <v>0</v>
      </c>
      <c r="M198" s="374">
        <v>2.61256113</v>
      </c>
      <c r="N198" s="374">
        <f t="shared" si="16"/>
        <v>25.655314250257529</v>
      </c>
      <c r="O198" s="376">
        <f t="shared" si="13"/>
        <v>-74.379657189738097</v>
      </c>
      <c r="P198" s="332">
        <f>'[11]ENERO '!O195+[11]FEBRERO!O195+[11]MARZO!O195+[11]ABRIL!O195+[11]MAYO!O195+[11]JUNIO!O195+[11]JULIO!O195+[11]AGOSTO!O195+[11]SEPTIEMBRE!O195+[11]OCTUBRE!O195+[11]NOVIEMBRE!O195+[11]DICIEMBRE!O195</f>
        <v>19.686976489999999</v>
      </c>
      <c r="Q198" s="332">
        <f>'[11]ENERO '!P195+[11]FEBRERO!P195+[11]MARZO!P195+[11]ABRIL!P195+[11]MAYO!P195+[11]JUNIO!P195+[11]JULIO!P195+[11]AGOSTO!P195+[11]SEPTIEMBRE!P195+[11]OCTUBRE!P195+[11]NOVIEMBRE!P195+[11]DICIEMBRE!P195</f>
        <v>33.656083000000002</v>
      </c>
      <c r="R198" s="333">
        <f t="shared" si="14"/>
        <v>53.343059490000002</v>
      </c>
      <c r="S198" s="332">
        <f>'[11]ENERO '!R195+[11]FEBRERO!R195+[11]MARZO!R195+[11]ABRIL!R195+[11]MAYO!R195+[11]JUNIO!R195+[11]JULIO!R195+[11]AGOSTO!R195+[11]SEPTIEMBRE!R195+[11]OCTUBRE!R195+[11]NOVIEMBRE!R195+[11]DICIEMBRE!R195</f>
        <v>19.686976489999999</v>
      </c>
      <c r="T198" s="332">
        <f>'[11]ENERO '!S195+[11]FEBRERO!S195+[11]MARZO!S195+[11]ABRIL!S195+[11]MAYO!S195+[11]JUNIO!S195+[11]JULIO!S195+[11]AGOSTO!S195+[11]SEPTIEMBRE!S195+[11]OCTUBRE!S195+[11]NOVIEMBRE!S195+[11]DICIEMBRE!S195</f>
        <v>0</v>
      </c>
      <c r="U198" s="333">
        <f t="shared" si="17"/>
        <v>19.686976489999999</v>
      </c>
    </row>
    <row r="199" spans="1:21" s="336" customFormat="1" ht="27" x14ac:dyDescent="0.25">
      <c r="A199" s="377">
        <v>219</v>
      </c>
      <c r="B199" s="372" t="s">
        <v>596</v>
      </c>
      <c r="C199" s="373" t="s">
        <v>691</v>
      </c>
      <c r="D199" s="374">
        <v>91.086747999999986</v>
      </c>
      <c r="E199" s="375">
        <v>27.385736039999998</v>
      </c>
      <c r="F199" s="375">
        <v>0</v>
      </c>
      <c r="G199" s="374">
        <v>6.1729816199999998</v>
      </c>
      <c r="H199" s="376">
        <f t="shared" si="15"/>
        <v>57.528030339999987</v>
      </c>
      <c r="I199" s="376"/>
      <c r="J199" s="374">
        <v>83.300941888377707</v>
      </c>
      <c r="K199" s="374">
        <v>27.388633128472701</v>
      </c>
      <c r="L199" s="374">
        <v>0</v>
      </c>
      <c r="M199" s="374">
        <v>6.463576380000001</v>
      </c>
      <c r="N199" s="374">
        <f t="shared" si="16"/>
        <v>49.448732379905003</v>
      </c>
      <c r="O199" s="376">
        <f t="shared" si="13"/>
        <v>-14.044106694328004</v>
      </c>
      <c r="P199" s="332">
        <f>'[11]ENERO '!O196+[11]FEBRERO!O196+[11]MARZO!O196+[11]ABRIL!O196+[11]MAYO!O196+[11]JUNIO!O196+[11]JULIO!O196+[11]AGOSTO!O196+[11]SEPTIEMBRE!O196+[11]OCTUBRE!O196+[11]NOVIEMBRE!O196+[11]DICIEMBRE!O196</f>
        <v>27.004157539999998</v>
      </c>
      <c r="Q199" s="332">
        <f>'[11]ENERO '!P196+[11]FEBRERO!P196+[11]MARZO!P196+[11]ABRIL!P196+[11]MAYO!P196+[11]JUNIO!P196+[11]JULIO!P196+[11]AGOSTO!P196+[11]SEPTIEMBRE!P196+[11]OCTUBRE!P196+[11]NOVIEMBRE!P196+[11]DICIEMBRE!P196</f>
        <v>0.38157849999999999</v>
      </c>
      <c r="R199" s="333">
        <f t="shared" si="14"/>
        <v>27.385736039999998</v>
      </c>
      <c r="S199" s="332">
        <f>'[11]ENERO '!R196+[11]FEBRERO!R196+[11]MARZO!R196+[11]ABRIL!R196+[11]MAYO!R196+[11]JUNIO!R196+[11]JULIO!R196+[11]AGOSTO!R196+[11]SEPTIEMBRE!R196+[11]OCTUBRE!R196+[11]NOVIEMBRE!R196+[11]DICIEMBRE!R196</f>
        <v>27.004157539999998</v>
      </c>
      <c r="T199" s="332">
        <f>'[11]ENERO '!S196+[11]FEBRERO!S196+[11]MARZO!S196+[11]ABRIL!S196+[11]MAYO!S196+[11]JUNIO!S196+[11]JULIO!S196+[11]AGOSTO!S196+[11]SEPTIEMBRE!S196+[11]OCTUBRE!S196+[11]NOVIEMBRE!S196+[11]DICIEMBRE!S196</f>
        <v>0.38447558847270441</v>
      </c>
      <c r="U199" s="333">
        <f t="shared" si="17"/>
        <v>27.388633128472701</v>
      </c>
    </row>
    <row r="200" spans="1:21" s="336" customFormat="1" ht="13.5" x14ac:dyDescent="0.25">
      <c r="A200" s="377">
        <v>222</v>
      </c>
      <c r="B200" s="372" t="s">
        <v>494</v>
      </c>
      <c r="C200" s="373" t="s">
        <v>692</v>
      </c>
      <c r="D200" s="374">
        <v>2251.1999999999998</v>
      </c>
      <c r="E200" s="375">
        <v>1271.87130054</v>
      </c>
      <c r="F200" s="375">
        <v>0</v>
      </c>
      <c r="G200" s="374">
        <v>213.53090413999999</v>
      </c>
      <c r="H200" s="376">
        <f t="shared" si="15"/>
        <v>765.79779531999986</v>
      </c>
      <c r="I200" s="376"/>
      <c r="J200" s="374">
        <v>8366.9008789554591</v>
      </c>
      <c r="K200" s="374">
        <v>890.8397001799799</v>
      </c>
      <c r="L200" s="374">
        <v>0</v>
      </c>
      <c r="M200" s="374">
        <v>250.41695512999999</v>
      </c>
      <c r="N200" s="374">
        <f t="shared" si="16"/>
        <v>7225.6442236454786</v>
      </c>
      <c r="O200" s="376" t="str">
        <f t="shared" si="13"/>
        <v>500&lt;</v>
      </c>
      <c r="P200" s="332">
        <f>'[11]ENERO '!O197+[11]FEBRERO!O197+[11]MARZO!O197+[11]ABRIL!O197+[11]MAYO!O197+[11]JUNIO!O197+[11]JULIO!O197+[11]AGOSTO!O197+[11]SEPTIEMBRE!O197+[11]OCTUBRE!O197+[11]NOVIEMBRE!O197+[11]DICIEMBRE!O197</f>
        <v>719.12130053999999</v>
      </c>
      <c r="Q200" s="332">
        <f>'[11]ENERO '!P197+[11]FEBRERO!P197+[11]MARZO!P197+[11]ABRIL!P197+[11]MAYO!P197+[11]JUNIO!P197+[11]JULIO!P197+[11]AGOSTO!P197+[11]SEPTIEMBRE!P197+[11]OCTUBRE!P197+[11]NOVIEMBRE!P197+[11]DICIEMBRE!P197</f>
        <v>552.75</v>
      </c>
      <c r="R200" s="333">
        <f t="shared" si="14"/>
        <v>1271.87130054</v>
      </c>
      <c r="S200" s="332">
        <f>'[11]ENERO '!R197+[11]FEBRERO!R197+[11]MARZO!R197+[11]ABRIL!R197+[11]MAYO!R197+[11]JUNIO!R197+[11]JULIO!R197+[11]AGOSTO!R197+[11]SEPTIEMBRE!R197+[11]OCTUBRE!R197+[11]NOVIEMBRE!R197+[11]DICIEMBRE!R197</f>
        <v>690.89076815999988</v>
      </c>
      <c r="T200" s="332">
        <f>'[11]ENERO '!S197+[11]FEBRERO!S197+[11]MARZO!S197+[11]ABRIL!S197+[11]MAYO!S197+[11]JUNIO!S197+[11]JULIO!S197+[11]AGOSTO!S197+[11]SEPTIEMBRE!S197+[11]OCTUBRE!S197+[11]NOVIEMBRE!S197+[11]DICIEMBRE!S197</f>
        <v>199.94893201997999</v>
      </c>
      <c r="U200" s="333">
        <f t="shared" si="17"/>
        <v>890.8397001799799</v>
      </c>
    </row>
    <row r="201" spans="1:21" s="336" customFormat="1" ht="27" x14ac:dyDescent="0.25">
      <c r="A201" s="377">
        <v>223</v>
      </c>
      <c r="B201" s="372" t="s">
        <v>504</v>
      </c>
      <c r="C201" s="373" t="s">
        <v>693</v>
      </c>
      <c r="D201" s="374">
        <v>11.163760999999999</v>
      </c>
      <c r="E201" s="375">
        <v>0.46867150000000002</v>
      </c>
      <c r="F201" s="375">
        <v>0</v>
      </c>
      <c r="G201" s="374">
        <v>0.41241798000000002</v>
      </c>
      <c r="H201" s="376">
        <f t="shared" si="15"/>
        <v>10.282671519999999</v>
      </c>
      <c r="I201" s="376"/>
      <c r="J201" s="374">
        <v>2.6453011251183636</v>
      </c>
      <c r="K201" s="374">
        <v>0.42843912256478678</v>
      </c>
      <c r="L201" s="374">
        <v>0</v>
      </c>
      <c r="M201" s="374">
        <v>0.43366763000000008</v>
      </c>
      <c r="N201" s="374">
        <f t="shared" si="16"/>
        <v>1.7831943725535768</v>
      </c>
      <c r="O201" s="376">
        <f t="shared" si="13"/>
        <v>-82.658257933405437</v>
      </c>
      <c r="P201" s="332">
        <f>'[11]ENERO '!O198+[11]FEBRERO!O198+[11]MARZO!O198+[11]ABRIL!O198+[11]MAYO!O198+[11]JUNIO!O198+[11]JULIO!O198+[11]AGOSTO!O198+[11]SEPTIEMBRE!O198+[11]OCTUBRE!O198+[11]NOVIEMBRE!O198+[11]DICIEMBRE!O198</f>
        <v>0</v>
      </c>
      <c r="Q201" s="332">
        <f>'[11]ENERO '!P198+[11]FEBRERO!P198+[11]MARZO!P198+[11]ABRIL!P198+[11]MAYO!P198+[11]JUNIO!P198+[11]JULIO!P198+[11]AGOSTO!P198+[11]SEPTIEMBRE!P198+[11]OCTUBRE!P198+[11]NOVIEMBRE!P198+[11]DICIEMBRE!P198</f>
        <v>0.46867150000000002</v>
      </c>
      <c r="R201" s="333">
        <f t="shared" si="14"/>
        <v>0.46867150000000002</v>
      </c>
      <c r="S201" s="332">
        <f>'[11]ENERO '!R198+[11]FEBRERO!R198+[11]MARZO!R198+[11]ABRIL!R198+[11]MAYO!R198+[11]JUNIO!R198+[11]JULIO!R198+[11]AGOSTO!R198+[11]SEPTIEMBRE!R198+[11]OCTUBRE!R198+[11]NOVIEMBRE!R198+[11]DICIEMBRE!R198</f>
        <v>0</v>
      </c>
      <c r="T201" s="332">
        <f>'[11]ENERO '!S198+[11]FEBRERO!S198+[11]MARZO!S198+[11]ABRIL!S198+[11]MAYO!S198+[11]JUNIO!S198+[11]JULIO!S198+[11]AGOSTO!S198+[11]SEPTIEMBRE!S198+[11]OCTUBRE!S198+[11]NOVIEMBRE!S198+[11]DICIEMBRE!S198</f>
        <v>0.42843912256478678</v>
      </c>
      <c r="U201" s="333">
        <f t="shared" si="17"/>
        <v>0.42843912256478678</v>
      </c>
    </row>
    <row r="202" spans="1:21" s="336" customFormat="1" ht="27" x14ac:dyDescent="0.25">
      <c r="A202" s="377">
        <v>225</v>
      </c>
      <c r="B202" s="372" t="s">
        <v>504</v>
      </c>
      <c r="C202" s="373" t="s">
        <v>694</v>
      </c>
      <c r="D202" s="374">
        <v>2.7780210000000003</v>
      </c>
      <c r="E202" s="375">
        <v>0.92650944000000002</v>
      </c>
      <c r="F202" s="375">
        <v>0</v>
      </c>
      <c r="G202" s="374">
        <v>0.11560264999999999</v>
      </c>
      <c r="H202" s="376">
        <f t="shared" si="15"/>
        <v>1.7359089100000002</v>
      </c>
      <c r="I202" s="376"/>
      <c r="J202" s="374">
        <v>2.3795150277232544</v>
      </c>
      <c r="K202" s="374">
        <v>0.90801621276091005</v>
      </c>
      <c r="L202" s="374">
        <v>0</v>
      </c>
      <c r="M202" s="374">
        <v>0.11560264999999999</v>
      </c>
      <c r="N202" s="374">
        <f t="shared" si="16"/>
        <v>1.3558961649623442</v>
      </c>
      <c r="O202" s="376">
        <f t="shared" si="13"/>
        <v>-21.891283744701557</v>
      </c>
      <c r="P202" s="332">
        <f>'[11]ENERO '!O199+[11]FEBRERO!O199+[11]MARZO!O199+[11]ABRIL!O199+[11]MAYO!O199+[11]JUNIO!O199+[11]JULIO!O199+[11]AGOSTO!O199+[11]SEPTIEMBRE!O199+[11]OCTUBRE!O199+[11]NOVIEMBRE!O199+[11]DICIEMBRE!O199</f>
        <v>0.74306693999999995</v>
      </c>
      <c r="Q202" s="332">
        <f>'[11]ENERO '!P199+[11]FEBRERO!P199+[11]MARZO!P199+[11]ABRIL!P199+[11]MAYO!P199+[11]JUNIO!P199+[11]JULIO!P199+[11]AGOSTO!P199+[11]SEPTIEMBRE!P199+[11]OCTUBRE!P199+[11]NOVIEMBRE!P199+[11]DICIEMBRE!P199</f>
        <v>0.18344250000000001</v>
      </c>
      <c r="R202" s="333">
        <f t="shared" si="14"/>
        <v>0.92650944000000002</v>
      </c>
      <c r="S202" s="332">
        <f>'[11]ENERO '!R199+[11]FEBRERO!R199+[11]MARZO!R199+[11]ABRIL!R199+[11]MAYO!R199+[11]JUNIO!R199+[11]JULIO!R199+[11]AGOSTO!R199+[11]SEPTIEMBRE!R199+[11]OCTUBRE!R199+[11]NOVIEMBRE!R199+[11]DICIEMBRE!R199</f>
        <v>0.74306693999999995</v>
      </c>
      <c r="T202" s="332">
        <f>'[11]ENERO '!S199+[11]FEBRERO!S199+[11]MARZO!S199+[11]ABRIL!S199+[11]MAYO!S199+[11]JUNIO!S199+[11]JULIO!S199+[11]AGOSTO!S199+[11]SEPTIEMBRE!S199+[11]OCTUBRE!S199+[11]NOVIEMBRE!S199+[11]DICIEMBRE!S199</f>
        <v>0.16494927276091012</v>
      </c>
      <c r="U202" s="333">
        <f t="shared" si="17"/>
        <v>0.90801621276091005</v>
      </c>
    </row>
    <row r="203" spans="1:21" s="336" customFormat="1" ht="13.5" x14ac:dyDescent="0.25">
      <c r="A203" s="377">
        <v>226</v>
      </c>
      <c r="B203" s="372" t="s">
        <v>496</v>
      </c>
      <c r="C203" s="373" t="s">
        <v>695</v>
      </c>
      <c r="D203" s="374">
        <v>233.17715549999997</v>
      </c>
      <c r="E203" s="375">
        <v>127.07232224999998</v>
      </c>
      <c r="F203" s="375">
        <v>0</v>
      </c>
      <c r="G203" s="374">
        <v>13.61653413</v>
      </c>
      <c r="H203" s="376">
        <f t="shared" si="15"/>
        <v>92.488299119999979</v>
      </c>
      <c r="I203" s="376"/>
      <c r="J203" s="374">
        <v>52.05911858999999</v>
      </c>
      <c r="K203" s="374">
        <v>42.469964625000003</v>
      </c>
      <c r="L203" s="374">
        <v>0</v>
      </c>
      <c r="M203" s="374">
        <v>14.297623439999999</v>
      </c>
      <c r="N203" s="374">
        <f t="shared" si="16"/>
        <v>-4.7084694750000118</v>
      </c>
      <c r="O203" s="376">
        <f t="shared" si="13"/>
        <v>-105.09088124638444</v>
      </c>
      <c r="P203" s="332">
        <f>'[11]ENERO '!O200+[11]FEBRERO!O200+[11]MARZO!O200+[11]ABRIL!O200+[11]MAYO!O200+[11]JUNIO!O200+[11]JULIO!O200+[11]AGOSTO!O200+[11]SEPTIEMBRE!O200+[11]OCTUBRE!O200+[11]NOVIEMBRE!O200+[11]DICIEMBRE!O200</f>
        <v>24.779774249999999</v>
      </c>
      <c r="Q203" s="332">
        <f>'[11]ENERO '!P200+[11]FEBRERO!P200+[11]MARZO!P200+[11]ABRIL!P200+[11]MAYO!P200+[11]JUNIO!P200+[11]JULIO!P200+[11]AGOSTO!P200+[11]SEPTIEMBRE!P200+[11]OCTUBRE!P200+[11]NOVIEMBRE!P200+[11]DICIEMBRE!P200</f>
        <v>102.29254799999998</v>
      </c>
      <c r="R203" s="333">
        <f t="shared" si="14"/>
        <v>127.07232224999998</v>
      </c>
      <c r="S203" s="332">
        <f>'[11]ENERO '!R200+[11]FEBRERO!R200+[11]MARZO!R200+[11]ABRIL!R200+[11]MAYO!R200+[11]JUNIO!R200+[11]JULIO!R200+[11]AGOSTO!R200+[11]SEPTIEMBRE!R200+[11]OCTUBRE!R200+[11]NOVIEMBRE!R200+[11]DICIEMBRE!R200</f>
        <v>24.779774249999999</v>
      </c>
      <c r="T203" s="332">
        <f>'[11]ENERO '!S200+[11]FEBRERO!S200+[11]MARZO!S200+[11]ABRIL!S200+[11]MAYO!S200+[11]JUNIO!S200+[11]JULIO!S200+[11]AGOSTO!S200+[11]SEPTIEMBRE!S200+[11]OCTUBRE!S200+[11]NOVIEMBRE!S200+[11]DICIEMBRE!S200</f>
        <v>17.690190375</v>
      </c>
      <c r="U203" s="333">
        <f t="shared" si="17"/>
        <v>42.469964625000003</v>
      </c>
    </row>
    <row r="204" spans="1:21" s="336" customFormat="1" ht="13.5" x14ac:dyDescent="0.25">
      <c r="A204" s="377">
        <v>227</v>
      </c>
      <c r="B204" s="372" t="s">
        <v>492</v>
      </c>
      <c r="C204" s="373" t="s">
        <v>696</v>
      </c>
      <c r="D204" s="374">
        <v>377.94626950000003</v>
      </c>
      <c r="E204" s="375">
        <v>223.13598052</v>
      </c>
      <c r="F204" s="375">
        <v>0</v>
      </c>
      <c r="G204" s="374">
        <v>21.058085289999998</v>
      </c>
      <c r="H204" s="376">
        <f t="shared" si="15"/>
        <v>133.75220369000002</v>
      </c>
      <c r="I204" s="376"/>
      <c r="J204" s="374">
        <v>128.84113115638414</v>
      </c>
      <c r="K204" s="374">
        <v>109.687004513472</v>
      </c>
      <c r="L204" s="374">
        <v>0</v>
      </c>
      <c r="M204" s="374">
        <v>22.56299181</v>
      </c>
      <c r="N204" s="374">
        <f t="shared" si="16"/>
        <v>-3.4088651670878676</v>
      </c>
      <c r="O204" s="376">
        <f t="shared" si="13"/>
        <v>-102.54864224516902</v>
      </c>
      <c r="P204" s="332">
        <f>'[11]ENERO '!O201+[11]FEBRERO!O201+[11]MARZO!O201+[11]ABRIL!O201+[11]MAYO!O201+[11]JUNIO!O201+[11]JULIO!O201+[11]AGOSTO!O201+[11]SEPTIEMBRE!O201+[11]OCTUBRE!O201+[11]NOVIEMBRE!O201+[11]DICIEMBRE!O201</f>
        <v>69.965297520000007</v>
      </c>
      <c r="Q204" s="332">
        <f>'[11]ENERO '!P201+[11]FEBRERO!P201+[11]MARZO!P201+[11]ABRIL!P201+[11]MAYO!P201+[11]JUNIO!P201+[11]JULIO!P201+[11]AGOSTO!P201+[11]SEPTIEMBRE!P201+[11]OCTUBRE!P201+[11]NOVIEMBRE!P201+[11]DICIEMBRE!P201</f>
        <v>153.170683</v>
      </c>
      <c r="R204" s="333">
        <f t="shared" si="14"/>
        <v>223.13598052</v>
      </c>
      <c r="S204" s="332">
        <f>'[11]ENERO '!R201+[11]FEBRERO!R201+[11]MARZO!R201+[11]ABRIL!R201+[11]MAYO!R201+[11]JUNIO!R201+[11]JULIO!R201+[11]AGOSTO!R201+[11]SEPTIEMBRE!R201+[11]OCTUBRE!R201+[11]NOVIEMBRE!R201+[11]DICIEMBRE!R201</f>
        <v>69.965297520000007</v>
      </c>
      <c r="T204" s="332">
        <f>'[11]ENERO '!S201+[11]FEBRERO!S201+[11]MARZO!S201+[11]ABRIL!S201+[11]MAYO!S201+[11]JUNIO!S201+[11]JULIO!S201+[11]AGOSTO!S201+[11]SEPTIEMBRE!S201+[11]OCTUBRE!S201+[11]NOVIEMBRE!S201+[11]DICIEMBRE!S201</f>
        <v>39.721706993471997</v>
      </c>
      <c r="U204" s="333">
        <f t="shared" si="17"/>
        <v>109.687004513472</v>
      </c>
    </row>
    <row r="205" spans="1:21" s="336" customFormat="1" ht="27" x14ac:dyDescent="0.25">
      <c r="A205" s="377">
        <v>228</v>
      </c>
      <c r="B205" s="372" t="s">
        <v>504</v>
      </c>
      <c r="C205" s="373" t="s">
        <v>697</v>
      </c>
      <c r="D205" s="374">
        <v>46.636281500000003</v>
      </c>
      <c r="E205" s="375">
        <v>14.782853759999997</v>
      </c>
      <c r="F205" s="375">
        <v>0</v>
      </c>
      <c r="G205" s="374">
        <v>4.1119818000000006</v>
      </c>
      <c r="H205" s="376">
        <f t="shared" si="15"/>
        <v>27.741445940000006</v>
      </c>
      <c r="I205" s="376"/>
      <c r="J205" s="374">
        <v>47.922000179564641</v>
      </c>
      <c r="K205" s="374">
        <v>14.644750855769347</v>
      </c>
      <c r="L205" s="374">
        <v>0</v>
      </c>
      <c r="M205" s="374">
        <v>4.4054121599999991</v>
      </c>
      <c r="N205" s="374">
        <f t="shared" si="16"/>
        <v>28.871837163795298</v>
      </c>
      <c r="O205" s="376">
        <f t="shared" si="13"/>
        <v>4.0747379435092723</v>
      </c>
      <c r="P205" s="332">
        <f>'[11]ENERO '!O202+[11]FEBRERO!O202+[11]MARZO!O202+[11]ABRIL!O202+[11]MAYO!O202+[11]JUNIO!O202+[11]JULIO!O202+[11]AGOSTO!O202+[11]SEPTIEMBRE!O202+[11]OCTUBRE!O202+[11]NOVIEMBRE!O202+[11]DICIEMBRE!O202</f>
        <v>13.611546259999997</v>
      </c>
      <c r="Q205" s="332">
        <f>'[11]ENERO '!P202+[11]FEBRERO!P202+[11]MARZO!P202+[11]ABRIL!P202+[11]MAYO!P202+[11]JUNIO!P202+[11]JULIO!P202+[11]AGOSTO!P202+[11]SEPTIEMBRE!P202+[11]OCTUBRE!P202+[11]NOVIEMBRE!P202+[11]DICIEMBRE!P202</f>
        <v>1.1713074999999999</v>
      </c>
      <c r="R205" s="333">
        <f t="shared" si="14"/>
        <v>14.782853759999997</v>
      </c>
      <c r="S205" s="332">
        <f>'[11]ENERO '!R202+[11]FEBRERO!R202+[11]MARZO!R202+[11]ABRIL!R202+[11]MAYO!R202+[11]JUNIO!R202+[11]JULIO!R202+[11]AGOSTO!R202+[11]SEPTIEMBRE!R202+[11]OCTUBRE!R202+[11]NOVIEMBRE!R202+[11]DICIEMBRE!R202</f>
        <v>13.611546259999997</v>
      </c>
      <c r="T205" s="332">
        <f>'[11]ENERO '!S202+[11]FEBRERO!S202+[11]MARZO!S202+[11]ABRIL!S202+[11]MAYO!S202+[11]JUNIO!S202+[11]JULIO!S202+[11]AGOSTO!S202+[11]SEPTIEMBRE!S202+[11]OCTUBRE!S202+[11]NOVIEMBRE!S202+[11]DICIEMBRE!S202</f>
        <v>1.0332045957693494</v>
      </c>
      <c r="U205" s="333">
        <f t="shared" si="17"/>
        <v>14.644750855769347</v>
      </c>
    </row>
    <row r="206" spans="1:21" s="336" customFormat="1" ht="13.5" x14ac:dyDescent="0.25">
      <c r="A206" s="377">
        <v>229</v>
      </c>
      <c r="B206" s="372" t="s">
        <v>502</v>
      </c>
      <c r="C206" s="373" t="s">
        <v>698</v>
      </c>
      <c r="D206" s="374">
        <v>245.19277450000001</v>
      </c>
      <c r="E206" s="375">
        <v>121.17476525000001</v>
      </c>
      <c r="F206" s="375">
        <v>0</v>
      </c>
      <c r="G206" s="374">
        <v>25.15710138</v>
      </c>
      <c r="H206" s="376">
        <f t="shared" si="15"/>
        <v>98.860907870000005</v>
      </c>
      <c r="I206" s="376"/>
      <c r="J206" s="374">
        <v>398.15381710999998</v>
      </c>
      <c r="K206" s="374">
        <v>58.709287717999999</v>
      </c>
      <c r="L206" s="374">
        <v>0</v>
      </c>
      <c r="M206" s="374">
        <v>26.679393350000002</v>
      </c>
      <c r="N206" s="374">
        <f t="shared" si="16"/>
        <v>312.76513604199999</v>
      </c>
      <c r="O206" s="376">
        <f t="shared" si="13"/>
        <v>216.36886892974877</v>
      </c>
      <c r="P206" s="332">
        <f>'[11]ENERO '!O203+[11]FEBRERO!O203+[11]MARZO!O203+[11]ABRIL!O203+[11]MAYO!O203+[11]JUNIO!O203+[11]JULIO!O203+[11]AGOSTO!O203+[11]SEPTIEMBRE!O203+[11]OCTUBRE!O203+[11]NOVIEMBRE!O203+[11]DICIEMBRE!O203</f>
        <v>42.115475250000003</v>
      </c>
      <c r="Q206" s="332">
        <f>'[11]ENERO '!P203+[11]FEBRERO!P203+[11]MARZO!P203+[11]ABRIL!P203+[11]MAYO!P203+[11]JUNIO!P203+[11]JULIO!P203+[11]AGOSTO!P203+[11]SEPTIEMBRE!P203+[11]OCTUBRE!P203+[11]NOVIEMBRE!P203+[11]DICIEMBRE!P203</f>
        <v>79.059290000000004</v>
      </c>
      <c r="R206" s="333">
        <f t="shared" si="14"/>
        <v>121.17476525000001</v>
      </c>
      <c r="S206" s="332">
        <f>'[11]ENERO '!R203+[11]FEBRERO!R203+[11]MARZO!R203+[11]ABRIL!R203+[11]MAYO!R203+[11]JUNIO!R203+[11]JULIO!R203+[11]AGOSTO!R203+[11]SEPTIEMBRE!R203+[11]OCTUBRE!R203+[11]NOVIEMBRE!R203+[11]DICIEMBRE!R203</f>
        <v>42.115475250000003</v>
      </c>
      <c r="T206" s="332">
        <f>'[11]ENERO '!S203+[11]FEBRERO!S203+[11]MARZO!S203+[11]ABRIL!S203+[11]MAYO!S203+[11]JUNIO!S203+[11]JULIO!S203+[11]AGOSTO!S203+[11]SEPTIEMBRE!S203+[11]OCTUBRE!S203+[11]NOVIEMBRE!S203+[11]DICIEMBRE!S203</f>
        <v>16.593812467999999</v>
      </c>
      <c r="U206" s="333">
        <f t="shared" si="17"/>
        <v>58.709287717999999</v>
      </c>
    </row>
    <row r="207" spans="1:21" s="336" customFormat="1" ht="27" x14ac:dyDescent="0.25">
      <c r="A207" s="377">
        <v>231</v>
      </c>
      <c r="B207" s="372" t="s">
        <v>596</v>
      </c>
      <c r="C207" s="373" t="s">
        <v>699</v>
      </c>
      <c r="D207" s="374">
        <v>34.675333999999999</v>
      </c>
      <c r="E207" s="375">
        <v>9.9917804999999991</v>
      </c>
      <c r="F207" s="375">
        <v>0</v>
      </c>
      <c r="G207" s="374">
        <v>0.49334443</v>
      </c>
      <c r="H207" s="376">
        <f t="shared" si="15"/>
        <v>24.190209070000002</v>
      </c>
      <c r="I207" s="376"/>
      <c r="J207" s="374">
        <v>31.737887163530022</v>
      </c>
      <c r="K207" s="374">
        <v>9.6769473477715007</v>
      </c>
      <c r="L207" s="374">
        <v>0</v>
      </c>
      <c r="M207" s="374">
        <v>0.51584969000000003</v>
      </c>
      <c r="N207" s="374">
        <f t="shared" si="16"/>
        <v>21.545090125758524</v>
      </c>
      <c r="O207" s="376">
        <f t="shared" si="13"/>
        <v>-10.934667561521319</v>
      </c>
      <c r="P207" s="332">
        <f>'[11]ENERO '!O204+[11]FEBRERO!O204+[11]MARZO!O204+[11]ABRIL!O204+[11]MAYO!O204+[11]JUNIO!O204+[11]JULIO!O204+[11]AGOSTO!O204+[11]SEPTIEMBRE!O204+[11]OCTUBRE!O204+[11]NOVIEMBRE!O204+[11]DICIEMBRE!O204</f>
        <v>0</v>
      </c>
      <c r="Q207" s="332">
        <f>'[11]ENERO '!P204+[11]FEBRERO!P204+[11]MARZO!P204+[11]ABRIL!P204+[11]MAYO!P204+[11]JUNIO!P204+[11]JULIO!P204+[11]AGOSTO!P204+[11]SEPTIEMBRE!P204+[11]OCTUBRE!P204+[11]NOVIEMBRE!P204+[11]DICIEMBRE!P204</f>
        <v>9.9917804999999991</v>
      </c>
      <c r="R207" s="333">
        <f t="shared" si="14"/>
        <v>9.9917804999999991</v>
      </c>
      <c r="S207" s="332">
        <f>'[11]ENERO '!R204+[11]FEBRERO!R204+[11]MARZO!R204+[11]ABRIL!R204+[11]MAYO!R204+[11]JUNIO!R204+[11]JULIO!R204+[11]AGOSTO!R204+[11]SEPTIEMBRE!R204+[11]OCTUBRE!R204+[11]NOVIEMBRE!R204+[11]DICIEMBRE!R204</f>
        <v>0</v>
      </c>
      <c r="T207" s="332">
        <f>'[11]ENERO '!S204+[11]FEBRERO!S204+[11]MARZO!S204+[11]ABRIL!S204+[11]MAYO!S204+[11]JUNIO!S204+[11]JULIO!S204+[11]AGOSTO!S204+[11]SEPTIEMBRE!S204+[11]OCTUBRE!S204+[11]NOVIEMBRE!S204+[11]DICIEMBRE!S204</f>
        <v>9.6769473477715007</v>
      </c>
      <c r="U207" s="333">
        <f t="shared" si="17"/>
        <v>9.6769473477715007</v>
      </c>
    </row>
    <row r="208" spans="1:21" s="336" customFormat="1" ht="27" x14ac:dyDescent="0.25">
      <c r="A208" s="377">
        <v>233</v>
      </c>
      <c r="B208" s="372" t="s">
        <v>596</v>
      </c>
      <c r="C208" s="373" t="s">
        <v>700</v>
      </c>
      <c r="D208" s="374">
        <v>25.558557000000004</v>
      </c>
      <c r="E208" s="375">
        <v>4.1008624999999999</v>
      </c>
      <c r="F208" s="375">
        <v>0</v>
      </c>
      <c r="G208" s="374">
        <v>0.65916286000000013</v>
      </c>
      <c r="H208" s="376">
        <f t="shared" si="15"/>
        <v>20.798531640000004</v>
      </c>
      <c r="I208" s="376"/>
      <c r="J208" s="374">
        <v>13.30674028557668</v>
      </c>
      <c r="K208" s="374">
        <v>3.6849555072106241</v>
      </c>
      <c r="L208" s="374">
        <v>0</v>
      </c>
      <c r="M208" s="374">
        <v>0.68923244000000006</v>
      </c>
      <c r="N208" s="374">
        <f t="shared" si="16"/>
        <v>8.9325523383660563</v>
      </c>
      <c r="O208" s="376">
        <f t="shared" si="13"/>
        <v>-57.052004954105243</v>
      </c>
      <c r="P208" s="332">
        <f>'[11]ENERO '!O205+[11]FEBRERO!O205+[11]MARZO!O205+[11]ABRIL!O205+[11]MAYO!O205+[11]JUNIO!O205+[11]JULIO!O205+[11]AGOSTO!O205+[11]SEPTIEMBRE!O205+[11]OCTUBRE!O205+[11]NOVIEMBRE!O205+[11]DICIEMBRE!O205</f>
        <v>0</v>
      </c>
      <c r="Q208" s="332">
        <f>'[11]ENERO '!P205+[11]FEBRERO!P205+[11]MARZO!P205+[11]ABRIL!P205+[11]MAYO!P205+[11]JUNIO!P205+[11]JULIO!P205+[11]AGOSTO!P205+[11]SEPTIEMBRE!P205+[11]OCTUBRE!P205+[11]NOVIEMBRE!P205+[11]DICIEMBRE!P205</f>
        <v>4.1008624999999999</v>
      </c>
      <c r="R208" s="333">
        <f t="shared" si="14"/>
        <v>4.1008624999999999</v>
      </c>
      <c r="S208" s="332">
        <f>'[11]ENERO '!R205+[11]FEBRERO!R205+[11]MARZO!R205+[11]ABRIL!R205+[11]MAYO!R205+[11]JUNIO!R205+[11]JULIO!R205+[11]AGOSTO!R205+[11]SEPTIEMBRE!R205+[11]OCTUBRE!R205+[11]NOVIEMBRE!R205+[11]DICIEMBRE!R205</f>
        <v>0</v>
      </c>
      <c r="T208" s="332">
        <f>'[11]ENERO '!S205+[11]FEBRERO!S205+[11]MARZO!S205+[11]ABRIL!S205+[11]MAYO!S205+[11]JUNIO!S205+[11]JULIO!S205+[11]AGOSTO!S205+[11]SEPTIEMBRE!S205+[11]OCTUBRE!S205+[11]NOVIEMBRE!S205+[11]DICIEMBRE!S205</f>
        <v>3.6849555072106241</v>
      </c>
      <c r="U208" s="333">
        <f t="shared" si="17"/>
        <v>3.6849555072106241</v>
      </c>
    </row>
    <row r="209" spans="1:249" s="336" customFormat="1" ht="13.5" x14ac:dyDescent="0.25">
      <c r="A209" s="377">
        <v>234</v>
      </c>
      <c r="B209" s="372" t="s">
        <v>596</v>
      </c>
      <c r="C209" s="373" t="s">
        <v>701</v>
      </c>
      <c r="D209" s="374">
        <v>43.334826</v>
      </c>
      <c r="E209" s="375">
        <v>6.4175985000000004</v>
      </c>
      <c r="F209" s="375">
        <v>0</v>
      </c>
      <c r="G209" s="374">
        <v>18.584881869999993</v>
      </c>
      <c r="H209" s="376">
        <f t="shared" si="15"/>
        <v>18.332345630000003</v>
      </c>
      <c r="I209" s="376"/>
      <c r="J209" s="374">
        <v>39.635522570206845</v>
      </c>
      <c r="K209" s="374">
        <v>0</v>
      </c>
      <c r="L209" s="374">
        <v>0</v>
      </c>
      <c r="M209" s="374">
        <v>18.120885550000001</v>
      </c>
      <c r="N209" s="374">
        <f t="shared" si="16"/>
        <v>21.514637020206845</v>
      </c>
      <c r="O209" s="376">
        <f t="shared" si="13"/>
        <v>17.358888242861706</v>
      </c>
      <c r="P209" s="332">
        <f>'[11]ENERO '!O206+[11]FEBRERO!O206+[11]MARZO!O206+[11]ABRIL!O206+[11]MAYO!O206+[11]JUNIO!O206+[11]JULIO!O206+[11]AGOSTO!O206+[11]SEPTIEMBRE!O206+[11]OCTUBRE!O206+[11]NOVIEMBRE!O206+[11]DICIEMBRE!O206</f>
        <v>0</v>
      </c>
      <c r="Q209" s="332">
        <f>'[11]ENERO '!P206+[11]FEBRERO!P206+[11]MARZO!P206+[11]ABRIL!P206+[11]MAYO!P206+[11]JUNIO!P206+[11]JULIO!P206+[11]AGOSTO!P206+[11]SEPTIEMBRE!P206+[11]OCTUBRE!P206+[11]NOVIEMBRE!P206+[11]DICIEMBRE!P206</f>
        <v>6.4175985000000004</v>
      </c>
      <c r="R209" s="333">
        <f t="shared" si="14"/>
        <v>6.4175985000000004</v>
      </c>
      <c r="S209" s="332">
        <f>'[11]ENERO '!R206+[11]FEBRERO!R206+[11]MARZO!R206+[11]ABRIL!R206+[11]MAYO!R206+[11]JUNIO!R206+[11]JULIO!R206+[11]AGOSTO!R206+[11]SEPTIEMBRE!R206+[11]OCTUBRE!R206+[11]NOVIEMBRE!R206+[11]DICIEMBRE!R206</f>
        <v>0</v>
      </c>
      <c r="T209" s="332">
        <f>'[11]ENERO '!S206+[11]FEBRERO!S206+[11]MARZO!S206+[11]ABRIL!S206+[11]MAYO!S206+[11]JUNIO!S206+[11]JULIO!S206+[11]AGOSTO!S206+[11]SEPTIEMBRE!S206+[11]OCTUBRE!S206+[11]NOVIEMBRE!S206+[11]DICIEMBRE!S206</f>
        <v>0</v>
      </c>
      <c r="U209" s="333">
        <f t="shared" si="17"/>
        <v>0</v>
      </c>
    </row>
    <row r="210" spans="1:249" s="336" customFormat="1" ht="13.5" x14ac:dyDescent="0.25">
      <c r="A210" s="377">
        <v>235</v>
      </c>
      <c r="B210" s="372" t="s">
        <v>496</v>
      </c>
      <c r="C210" s="373" t="s">
        <v>702</v>
      </c>
      <c r="D210" s="374">
        <v>312.45328400000005</v>
      </c>
      <c r="E210" s="375">
        <v>64.269887920000002</v>
      </c>
      <c r="F210" s="375">
        <v>0</v>
      </c>
      <c r="G210" s="374">
        <v>26.350029190000001</v>
      </c>
      <c r="H210" s="376">
        <f t="shared" si="15"/>
        <v>221.83336689000004</v>
      </c>
      <c r="I210" s="376"/>
      <c r="J210" s="374">
        <v>1456.5070027600004</v>
      </c>
      <c r="K210" s="374">
        <v>73.025644432000007</v>
      </c>
      <c r="L210" s="374">
        <v>0</v>
      </c>
      <c r="M210" s="374">
        <v>27.639634839999999</v>
      </c>
      <c r="N210" s="374">
        <f t="shared" si="16"/>
        <v>1355.8417234880003</v>
      </c>
      <c r="O210" s="376" t="str">
        <f t="shared" si="13"/>
        <v>500&lt;</v>
      </c>
      <c r="P210" s="332">
        <f>'[11]ENERO '!O207+[11]FEBRERO!O207+[11]MARZO!O207+[11]ABRIL!O207+[11]MAYO!O207+[11]JUNIO!O207+[11]JULIO!O207+[11]AGOSTO!O207+[11]SEPTIEMBRE!O207+[11]OCTUBRE!O207+[11]NOVIEMBRE!O207+[11]DICIEMBRE!O207</f>
        <v>64.269887920000002</v>
      </c>
      <c r="Q210" s="332">
        <f>'[11]ENERO '!P207+[11]FEBRERO!P207+[11]MARZO!P207+[11]ABRIL!P207+[11]MAYO!P207+[11]JUNIO!P207+[11]JULIO!P207+[11]AGOSTO!P207+[11]SEPTIEMBRE!P207+[11]OCTUBRE!P207+[11]NOVIEMBRE!P207+[11]DICIEMBRE!P207</f>
        <v>0</v>
      </c>
      <c r="R210" s="333">
        <f t="shared" si="14"/>
        <v>64.269887920000002</v>
      </c>
      <c r="S210" s="332">
        <f>'[11]ENERO '!R207+[11]FEBRERO!R207+[11]MARZO!R207+[11]ABRIL!R207+[11]MAYO!R207+[11]JUNIO!R207+[11]JULIO!R207+[11]AGOSTO!R207+[11]SEPTIEMBRE!R207+[11]OCTUBRE!R207+[11]NOVIEMBRE!R207+[11]DICIEMBRE!R207</f>
        <v>64.269887920000002</v>
      </c>
      <c r="T210" s="332">
        <f>'[11]ENERO '!S207+[11]FEBRERO!S207+[11]MARZO!S207+[11]ABRIL!S207+[11]MAYO!S207+[11]JUNIO!S207+[11]JULIO!S207+[11]AGOSTO!S207+[11]SEPTIEMBRE!S207+[11]OCTUBRE!S207+[11]NOVIEMBRE!S207+[11]DICIEMBRE!S207</f>
        <v>8.7557565119999996</v>
      </c>
      <c r="U210" s="333">
        <f t="shared" si="17"/>
        <v>73.025644432000007</v>
      </c>
    </row>
    <row r="211" spans="1:249" s="336" customFormat="1" ht="13.5" x14ac:dyDescent="0.25">
      <c r="A211" s="377">
        <v>236</v>
      </c>
      <c r="B211" s="372" t="s">
        <v>496</v>
      </c>
      <c r="C211" s="373" t="s">
        <v>703</v>
      </c>
      <c r="D211" s="374">
        <v>317.65777700000001</v>
      </c>
      <c r="E211" s="375">
        <v>90.256517500000001</v>
      </c>
      <c r="F211" s="375">
        <v>0</v>
      </c>
      <c r="G211" s="374">
        <v>12.724793519999999</v>
      </c>
      <c r="H211" s="376">
        <f t="shared" si="15"/>
        <v>214.67646598000002</v>
      </c>
      <c r="I211" s="376"/>
      <c r="J211" s="374">
        <v>335.85171508049984</v>
      </c>
      <c r="K211" s="374">
        <v>8.7349964039999985</v>
      </c>
      <c r="L211" s="374">
        <v>0</v>
      </c>
      <c r="M211" s="374">
        <v>12.724793519999999</v>
      </c>
      <c r="N211" s="374">
        <f t="shared" si="16"/>
        <v>314.39192515649984</v>
      </c>
      <c r="O211" s="376">
        <f t="shared" ref="O211:O274" si="18">IF(OR(H211=0,N211=0),"N.A.",IF((((N211-H211)/H211))*100&gt;=500,"500&lt;",IF((((N211-H211)/H211))*100&lt;=-500,"&lt;-500",(((N211-H211)/H211))*100)))</f>
        <v>46.449180501131245</v>
      </c>
      <c r="P211" s="332">
        <f>'[11]ENERO '!O208+[11]FEBRERO!O208+[11]MARZO!O208+[11]ABRIL!O208+[11]MAYO!O208+[11]JUNIO!O208+[11]JULIO!O208+[11]AGOSTO!O208+[11]SEPTIEMBRE!O208+[11]OCTUBRE!O208+[11]NOVIEMBRE!O208+[11]DICIEMBRE!O208</f>
        <v>0</v>
      </c>
      <c r="Q211" s="332">
        <f>'[11]ENERO '!P208+[11]FEBRERO!P208+[11]MARZO!P208+[11]ABRIL!P208+[11]MAYO!P208+[11]JUNIO!P208+[11]JULIO!P208+[11]AGOSTO!P208+[11]SEPTIEMBRE!P208+[11]OCTUBRE!P208+[11]NOVIEMBRE!P208+[11]DICIEMBRE!P208</f>
        <v>90.256517500000001</v>
      </c>
      <c r="R211" s="333">
        <f t="shared" ref="R211:R274" si="19">P211+Q211</f>
        <v>90.256517500000001</v>
      </c>
      <c r="S211" s="332">
        <f>'[11]ENERO '!R208+[11]FEBRERO!R208+[11]MARZO!R208+[11]ABRIL!R208+[11]MAYO!R208+[11]JUNIO!R208+[11]JULIO!R208+[11]AGOSTO!R208+[11]SEPTIEMBRE!R208+[11]OCTUBRE!R208+[11]NOVIEMBRE!R208+[11]DICIEMBRE!R208</f>
        <v>0</v>
      </c>
      <c r="T211" s="332">
        <f>'[11]ENERO '!S208+[11]FEBRERO!S208+[11]MARZO!S208+[11]ABRIL!S208+[11]MAYO!S208+[11]JUNIO!S208+[11]JULIO!S208+[11]AGOSTO!S208+[11]SEPTIEMBRE!S208+[11]OCTUBRE!S208+[11]NOVIEMBRE!S208+[11]DICIEMBRE!S208</f>
        <v>8.7349964039999985</v>
      </c>
      <c r="U211" s="333">
        <f t="shared" si="17"/>
        <v>8.7349964039999985</v>
      </c>
    </row>
    <row r="212" spans="1:249" s="336" customFormat="1" ht="27" x14ac:dyDescent="0.25">
      <c r="A212" s="377">
        <v>237</v>
      </c>
      <c r="B212" s="372" t="s">
        <v>504</v>
      </c>
      <c r="C212" s="373" t="s">
        <v>704</v>
      </c>
      <c r="D212" s="374">
        <v>36.8747665</v>
      </c>
      <c r="E212" s="375">
        <v>7.8544507499999998</v>
      </c>
      <c r="F212" s="375">
        <v>0</v>
      </c>
      <c r="G212" s="374">
        <v>5.3683860400000007</v>
      </c>
      <c r="H212" s="376">
        <f t="shared" ref="H212:H275" si="20">D212-E212-G212</f>
        <v>23.651929710000001</v>
      </c>
      <c r="I212" s="376"/>
      <c r="J212" s="374">
        <v>34.073256033369198</v>
      </c>
      <c r="K212" s="374">
        <v>7.767339621104445</v>
      </c>
      <c r="L212" s="374">
        <v>0</v>
      </c>
      <c r="M212" s="374">
        <v>5.8431883400000011</v>
      </c>
      <c r="N212" s="374">
        <f t="shared" ref="N212:N275" si="21">J212-K212-M212</f>
        <v>20.462728072264753</v>
      </c>
      <c r="O212" s="376">
        <f t="shared" si="18"/>
        <v>-13.483896142253707</v>
      </c>
      <c r="P212" s="332">
        <f>'[11]ENERO '!O209+[11]FEBRERO!O209+[11]MARZO!O209+[11]ABRIL!O209+[11]MAYO!O209+[11]JUNIO!O209+[11]JULIO!O209+[11]AGOSTO!O209+[11]SEPTIEMBRE!O209+[11]OCTUBRE!O209+[11]NOVIEMBRE!O209+[11]DICIEMBRE!O209</f>
        <v>7.2736712499999996</v>
      </c>
      <c r="Q212" s="332">
        <f>'[11]ENERO '!P209+[11]FEBRERO!P209+[11]MARZO!P209+[11]ABRIL!P209+[11]MAYO!P209+[11]JUNIO!P209+[11]JULIO!P209+[11]AGOSTO!P209+[11]SEPTIEMBRE!P209+[11]OCTUBRE!P209+[11]NOVIEMBRE!P209+[11]DICIEMBRE!P209</f>
        <v>0.58077949999999989</v>
      </c>
      <c r="R212" s="333">
        <f t="shared" si="19"/>
        <v>7.8544507499999998</v>
      </c>
      <c r="S212" s="332">
        <f>'[11]ENERO '!R209+[11]FEBRERO!R209+[11]MARZO!R209+[11]ABRIL!R209+[11]MAYO!R209+[11]JUNIO!R209+[11]JULIO!R209+[11]AGOSTO!R209+[11]SEPTIEMBRE!R209+[11]OCTUBRE!R209+[11]NOVIEMBRE!R209+[11]DICIEMBRE!R209</f>
        <v>7.2736712499999996</v>
      </c>
      <c r="T212" s="332">
        <f>'[11]ENERO '!S209+[11]FEBRERO!S209+[11]MARZO!S209+[11]ABRIL!S209+[11]MAYO!S209+[11]JUNIO!S209+[11]JULIO!S209+[11]AGOSTO!S209+[11]SEPTIEMBRE!S209+[11]OCTUBRE!S209+[11]NOVIEMBRE!S209+[11]DICIEMBRE!S209</f>
        <v>0.49366837110444528</v>
      </c>
      <c r="U212" s="333">
        <f t="shared" ref="U212:U275" si="22">S212+T212</f>
        <v>7.767339621104445</v>
      </c>
    </row>
    <row r="213" spans="1:249" s="336" customFormat="1" ht="13.5" x14ac:dyDescent="0.25">
      <c r="A213" s="377">
        <v>242</v>
      </c>
      <c r="B213" s="372" t="s">
        <v>508</v>
      </c>
      <c r="C213" s="373" t="s">
        <v>705</v>
      </c>
      <c r="D213" s="374">
        <v>2227.0222425000002</v>
      </c>
      <c r="E213" s="375">
        <v>1158.6329209399998</v>
      </c>
      <c r="F213" s="375">
        <v>0</v>
      </c>
      <c r="G213" s="374">
        <v>6.0664457600000006</v>
      </c>
      <c r="H213" s="376">
        <f t="shared" si="20"/>
        <v>1062.3228758000002</v>
      </c>
      <c r="I213" s="376"/>
      <c r="J213" s="374">
        <v>44.431078070111894</v>
      </c>
      <c r="K213" s="374">
        <v>17.017754972841537</v>
      </c>
      <c r="L213" s="374">
        <v>0</v>
      </c>
      <c r="M213" s="374">
        <v>6.0044948999999992</v>
      </c>
      <c r="N213" s="374">
        <f t="shared" si="21"/>
        <v>21.40882819727036</v>
      </c>
      <c r="O213" s="376">
        <f t="shared" si="18"/>
        <v>-97.984715505523866</v>
      </c>
      <c r="P213" s="332">
        <f>'[11]ENERO '!O210+[11]FEBRERO!O210+[11]MARZO!O210+[11]ABRIL!O210+[11]MAYO!O210+[11]JUNIO!O210+[11]JULIO!O210+[11]AGOSTO!O210+[11]SEPTIEMBRE!O210+[11]OCTUBRE!O210+[11]NOVIEMBRE!O210+[11]DICIEMBRE!O210</f>
        <v>6.6115314399999994</v>
      </c>
      <c r="Q213" s="332">
        <f>'[11]ENERO '!P210+[11]FEBRERO!P210+[11]MARZO!P210+[11]ABRIL!P210+[11]MAYO!P210+[11]JUNIO!P210+[11]JULIO!P210+[11]AGOSTO!P210+[11]SEPTIEMBRE!P210+[11]OCTUBRE!P210+[11]NOVIEMBRE!P210+[11]DICIEMBRE!P210</f>
        <v>1152.0213894999999</v>
      </c>
      <c r="R213" s="333">
        <f t="shared" si="19"/>
        <v>1158.6329209399998</v>
      </c>
      <c r="S213" s="332">
        <f>'[11]ENERO '!R210+[11]FEBRERO!R210+[11]MARZO!R210+[11]ABRIL!R210+[11]MAYO!R210+[11]JUNIO!R210+[11]JULIO!R210+[11]AGOSTO!R210+[11]SEPTIEMBRE!R210+[11]OCTUBRE!R210+[11]NOVIEMBRE!R210+[11]DICIEMBRE!R210</f>
        <v>6.4234721199999996</v>
      </c>
      <c r="T213" s="332">
        <f>'[11]ENERO '!S210+[11]FEBRERO!S210+[11]MARZO!S210+[11]ABRIL!S210+[11]MAYO!S210+[11]JUNIO!S210+[11]JULIO!S210+[11]AGOSTO!S210+[11]SEPTIEMBRE!S210+[11]OCTUBRE!S210+[11]NOVIEMBRE!S210+[11]DICIEMBRE!S210</f>
        <v>10.594282852841536</v>
      </c>
      <c r="U213" s="333">
        <f t="shared" si="22"/>
        <v>17.017754972841537</v>
      </c>
    </row>
    <row r="214" spans="1:249" s="336" customFormat="1" ht="13.5" x14ac:dyDescent="0.25">
      <c r="A214" s="377">
        <v>243</v>
      </c>
      <c r="B214" s="372" t="s">
        <v>508</v>
      </c>
      <c r="C214" s="373" t="s">
        <v>706</v>
      </c>
      <c r="D214" s="374">
        <v>288.17175050000003</v>
      </c>
      <c r="E214" s="375">
        <v>75.717678699999993</v>
      </c>
      <c r="F214" s="375">
        <v>0</v>
      </c>
      <c r="G214" s="374">
        <v>37.389484770000003</v>
      </c>
      <c r="H214" s="376">
        <f t="shared" si="20"/>
        <v>175.06458703000004</v>
      </c>
      <c r="I214" s="376"/>
      <c r="J214" s="374">
        <v>273.90214055148442</v>
      </c>
      <c r="K214" s="374">
        <v>75.715783181419269</v>
      </c>
      <c r="L214" s="374">
        <v>0</v>
      </c>
      <c r="M214" s="374">
        <v>39.800670640000014</v>
      </c>
      <c r="N214" s="374">
        <f t="shared" si="21"/>
        <v>158.38568673006512</v>
      </c>
      <c r="O214" s="376">
        <f t="shared" si="18"/>
        <v>-9.5272839486815997</v>
      </c>
      <c r="P214" s="332">
        <f>'[11]ENERO '!O211+[11]FEBRERO!O211+[11]MARZO!O211+[11]ABRIL!O211+[11]MAYO!O211+[11]JUNIO!O211+[11]JULIO!O211+[11]AGOSTO!O211+[11]SEPTIEMBRE!O211+[11]OCTUBRE!O211+[11]NOVIEMBRE!O211+[11]DICIEMBRE!O211</f>
        <v>70.8691867</v>
      </c>
      <c r="Q214" s="332">
        <f>'[11]ENERO '!P211+[11]FEBRERO!P211+[11]MARZO!P211+[11]ABRIL!P211+[11]MAYO!P211+[11]JUNIO!P211+[11]JULIO!P211+[11]AGOSTO!P211+[11]SEPTIEMBRE!P211+[11]OCTUBRE!P211+[11]NOVIEMBRE!P211+[11]DICIEMBRE!P211</f>
        <v>4.8484919999999994</v>
      </c>
      <c r="R214" s="333">
        <f t="shared" si="19"/>
        <v>75.717678699999993</v>
      </c>
      <c r="S214" s="332">
        <f>'[11]ENERO '!R211+[11]FEBRERO!R211+[11]MARZO!R211+[11]ABRIL!R211+[11]MAYO!R211+[11]JUNIO!R211+[11]JULIO!R211+[11]AGOSTO!R211+[11]SEPTIEMBRE!R211+[11]OCTUBRE!R211+[11]NOVIEMBRE!R211+[11]DICIEMBRE!R211</f>
        <v>70.8691867</v>
      </c>
      <c r="T214" s="332">
        <f>'[11]ENERO '!S211+[11]FEBRERO!S211+[11]MARZO!S211+[11]ABRIL!S211+[11]MAYO!S211+[11]JUNIO!S211+[11]JULIO!S211+[11]AGOSTO!S211+[11]SEPTIEMBRE!S211+[11]OCTUBRE!S211+[11]NOVIEMBRE!S211+[11]DICIEMBRE!S211</f>
        <v>4.8465964814192626</v>
      </c>
      <c r="U214" s="333">
        <f t="shared" si="22"/>
        <v>75.715783181419269</v>
      </c>
    </row>
    <row r="215" spans="1:249" s="336" customFormat="1" ht="13.5" x14ac:dyDescent="0.25">
      <c r="A215" s="377">
        <v>244</v>
      </c>
      <c r="B215" s="372" t="s">
        <v>508</v>
      </c>
      <c r="C215" s="138" t="s">
        <v>707</v>
      </c>
      <c r="D215" s="374">
        <v>193.35225150000002</v>
      </c>
      <c r="E215" s="375">
        <v>43.563872509999996</v>
      </c>
      <c r="F215" s="375">
        <v>0</v>
      </c>
      <c r="G215" s="374">
        <v>17.534290089999999</v>
      </c>
      <c r="H215" s="376">
        <f t="shared" si="20"/>
        <v>132.2540889</v>
      </c>
      <c r="I215" s="376"/>
      <c r="J215" s="374">
        <v>156.84919803014793</v>
      </c>
      <c r="K215" s="374">
        <v>42.995945204733871</v>
      </c>
      <c r="L215" s="374">
        <v>0</v>
      </c>
      <c r="M215" s="374">
        <v>18.657637589999997</v>
      </c>
      <c r="N215" s="374">
        <f t="shared" si="21"/>
        <v>95.195615235414067</v>
      </c>
      <c r="O215" s="376">
        <f t="shared" si="18"/>
        <v>-28.020663839442118</v>
      </c>
      <c r="P215" s="332">
        <f>'[11]ENERO '!O212+[11]FEBRERO!O212+[11]MARZO!O212+[11]ABRIL!O212+[11]MAYO!O212+[11]JUNIO!O212+[11]JULIO!O212+[11]AGOSTO!O212+[11]SEPTIEMBRE!O212+[11]OCTUBRE!O212+[11]NOVIEMBRE!O212+[11]DICIEMBRE!O212</f>
        <v>33.06232601</v>
      </c>
      <c r="Q215" s="332">
        <f>'[11]ENERO '!P212+[11]FEBRERO!P212+[11]MARZO!P212+[11]ABRIL!P212+[11]MAYO!P212+[11]JUNIO!P212+[11]JULIO!P212+[11]AGOSTO!P212+[11]SEPTIEMBRE!P212+[11]OCTUBRE!P212+[11]NOVIEMBRE!P212+[11]DICIEMBRE!P212</f>
        <v>10.5015465</v>
      </c>
      <c r="R215" s="333">
        <f t="shared" si="19"/>
        <v>43.563872509999996</v>
      </c>
      <c r="S215" s="332">
        <f>'[11]ENERO '!R212+[11]FEBRERO!R212+[11]MARZO!R212+[11]ABRIL!R212+[11]MAYO!R212+[11]JUNIO!R212+[11]JULIO!R212+[11]AGOSTO!R212+[11]SEPTIEMBRE!R212+[11]OCTUBRE!R212+[11]NOVIEMBRE!R212+[11]DICIEMBRE!R212</f>
        <v>33.06232601</v>
      </c>
      <c r="T215" s="332">
        <f>'[11]ENERO '!S212+[11]FEBRERO!S212+[11]MARZO!S212+[11]ABRIL!S212+[11]MAYO!S212+[11]JUNIO!S212+[11]JULIO!S212+[11]AGOSTO!S212+[11]SEPTIEMBRE!S212+[11]OCTUBRE!S212+[11]NOVIEMBRE!S212+[11]DICIEMBRE!S212</f>
        <v>9.9336191947338737</v>
      </c>
      <c r="U215" s="333">
        <f t="shared" si="22"/>
        <v>42.995945204733871</v>
      </c>
    </row>
    <row r="216" spans="1:249" s="336" customFormat="1" ht="13.5" x14ac:dyDescent="0.25">
      <c r="A216" s="377">
        <v>245</v>
      </c>
      <c r="B216" s="372" t="s">
        <v>508</v>
      </c>
      <c r="C216" s="138" t="s">
        <v>708</v>
      </c>
      <c r="D216" s="374">
        <v>2726.6187775000003</v>
      </c>
      <c r="E216" s="375">
        <v>1800.9185538000002</v>
      </c>
      <c r="F216" s="375">
        <v>0</v>
      </c>
      <c r="G216" s="374">
        <v>8.1686447699999984</v>
      </c>
      <c r="H216" s="376">
        <f t="shared" si="20"/>
        <v>917.53157893000014</v>
      </c>
      <c r="I216" s="376"/>
      <c r="J216" s="374">
        <v>79.706148515734057</v>
      </c>
      <c r="K216" s="374">
        <v>21.030989866112606</v>
      </c>
      <c r="L216" s="374">
        <v>0</v>
      </c>
      <c r="M216" s="374">
        <v>8.6624784700000035</v>
      </c>
      <c r="N216" s="374">
        <f t="shared" si="21"/>
        <v>50.012680179621448</v>
      </c>
      <c r="O216" s="376">
        <f t="shared" si="18"/>
        <v>-94.549214291028008</v>
      </c>
      <c r="P216" s="332">
        <f>'[11]ENERO '!O213+[11]FEBRERO!O213+[11]MARZO!O213+[11]ABRIL!O213+[11]MAYO!O213+[11]JUNIO!O213+[11]JULIO!O213+[11]AGOSTO!O213+[11]SEPTIEMBRE!O213+[11]OCTUBRE!O213+[11]NOVIEMBRE!O213+[11]DICIEMBRE!O213</f>
        <v>12.009257300000002</v>
      </c>
      <c r="Q216" s="332">
        <f>'[11]ENERO '!P213+[11]FEBRERO!P213+[11]MARZO!P213+[11]ABRIL!P213+[11]MAYO!P213+[11]JUNIO!P213+[11]JULIO!P213+[11]AGOSTO!P213+[11]SEPTIEMBRE!P213+[11]OCTUBRE!P213+[11]NOVIEMBRE!P213+[11]DICIEMBRE!P213</f>
        <v>1788.9092965000002</v>
      </c>
      <c r="R216" s="333">
        <f t="shared" si="19"/>
        <v>1800.9185538000002</v>
      </c>
      <c r="S216" s="332">
        <f>'[11]ENERO '!R213+[11]FEBRERO!R213+[11]MARZO!R213+[11]ABRIL!R213+[11]MAYO!R213+[11]JUNIO!R213+[11]JULIO!R213+[11]AGOSTO!R213+[11]SEPTIEMBRE!R213+[11]OCTUBRE!R213+[11]NOVIEMBRE!R213+[11]DICIEMBRE!R213</f>
        <v>12.009257300000002</v>
      </c>
      <c r="T216" s="332">
        <f>'[11]ENERO '!S213+[11]FEBRERO!S213+[11]MARZO!S213+[11]ABRIL!S213+[11]MAYO!S213+[11]JUNIO!S213+[11]JULIO!S213+[11]AGOSTO!S213+[11]SEPTIEMBRE!S213+[11]OCTUBRE!S213+[11]NOVIEMBRE!S213+[11]DICIEMBRE!S213</f>
        <v>9.021732566112604</v>
      </c>
      <c r="U216" s="333">
        <f t="shared" si="22"/>
        <v>21.030989866112606</v>
      </c>
    </row>
    <row r="217" spans="1:249" s="336" customFormat="1" ht="13.5" x14ac:dyDescent="0.25">
      <c r="A217" s="377">
        <v>247</v>
      </c>
      <c r="B217" s="372" t="s">
        <v>596</v>
      </c>
      <c r="C217" s="138" t="s">
        <v>709</v>
      </c>
      <c r="D217" s="374">
        <v>64.945602500000007</v>
      </c>
      <c r="E217" s="375">
        <v>13.198594289999999</v>
      </c>
      <c r="F217" s="375">
        <v>0</v>
      </c>
      <c r="G217" s="374">
        <v>3.7068049900000002</v>
      </c>
      <c r="H217" s="376">
        <f t="shared" si="20"/>
        <v>48.040203220000002</v>
      </c>
      <c r="I217" s="376"/>
      <c r="J217" s="374">
        <v>47.412118739930278</v>
      </c>
      <c r="K217" s="374">
        <v>13.094642789916268</v>
      </c>
      <c r="L217" s="374">
        <v>0</v>
      </c>
      <c r="M217" s="374">
        <v>3.7951263700000002</v>
      </c>
      <c r="N217" s="374">
        <f t="shared" si="21"/>
        <v>30.522349580014016</v>
      </c>
      <c r="O217" s="376">
        <f t="shared" si="18"/>
        <v>-36.464986544213843</v>
      </c>
      <c r="P217" s="332">
        <f>'[11]ENERO '!O214+[11]FEBRERO!O214+[11]MARZO!O214+[11]ABRIL!O214+[11]MAYO!O214+[11]JUNIO!O214+[11]JULIO!O214+[11]AGOSTO!O214+[11]SEPTIEMBRE!O214+[11]OCTUBRE!O214+[11]NOVIEMBRE!O214+[11]DICIEMBRE!O214</f>
        <v>4.3622022899999999</v>
      </c>
      <c r="Q217" s="332">
        <f>'[11]ENERO '!P214+[11]FEBRERO!P214+[11]MARZO!P214+[11]ABRIL!P214+[11]MAYO!P214+[11]JUNIO!P214+[11]JULIO!P214+[11]AGOSTO!P214+[11]SEPTIEMBRE!P214+[11]OCTUBRE!P214+[11]NOVIEMBRE!P214+[11]DICIEMBRE!P214</f>
        <v>8.836392</v>
      </c>
      <c r="R217" s="333">
        <f t="shared" si="19"/>
        <v>13.198594289999999</v>
      </c>
      <c r="S217" s="332">
        <f>'[11]ENERO '!R214+[11]FEBRERO!R214+[11]MARZO!R214+[11]ABRIL!R214+[11]MAYO!R214+[11]JUNIO!R214+[11]JULIO!R214+[11]AGOSTO!R214+[11]SEPTIEMBRE!R214+[11]OCTUBRE!R214+[11]NOVIEMBRE!R214+[11]DICIEMBRE!R214</f>
        <v>4.3622022899999999</v>
      </c>
      <c r="T217" s="332">
        <f>'[11]ENERO '!S214+[11]FEBRERO!S214+[11]MARZO!S214+[11]ABRIL!S214+[11]MAYO!S214+[11]JUNIO!S214+[11]JULIO!S214+[11]AGOSTO!S214+[11]SEPTIEMBRE!S214+[11]OCTUBRE!S214+[11]NOVIEMBRE!S214+[11]DICIEMBRE!S214</f>
        <v>8.7324404999162688</v>
      </c>
      <c r="U217" s="333">
        <f t="shared" si="22"/>
        <v>13.094642789916268</v>
      </c>
    </row>
    <row r="218" spans="1:249" s="336" customFormat="1" ht="27" x14ac:dyDescent="0.25">
      <c r="A218" s="377">
        <v>248</v>
      </c>
      <c r="B218" s="372" t="s">
        <v>596</v>
      </c>
      <c r="C218" s="138" t="s">
        <v>710</v>
      </c>
      <c r="D218" s="374">
        <v>187.68574999999998</v>
      </c>
      <c r="E218" s="375">
        <v>41.83860928</v>
      </c>
      <c r="F218" s="375">
        <v>0</v>
      </c>
      <c r="G218" s="374">
        <v>9.4869007400000012</v>
      </c>
      <c r="H218" s="376">
        <f t="shared" si="20"/>
        <v>136.36023997999996</v>
      </c>
      <c r="I218" s="376"/>
      <c r="J218" s="374">
        <v>165.60755146423904</v>
      </c>
      <c r="K218" s="374">
        <v>41.340884277271229</v>
      </c>
      <c r="L218" s="374">
        <v>0</v>
      </c>
      <c r="M218" s="374">
        <v>9.8256201399999981</v>
      </c>
      <c r="N218" s="374">
        <f t="shared" si="21"/>
        <v>114.44104704696781</v>
      </c>
      <c r="O218" s="376">
        <f t="shared" si="18"/>
        <v>-16.074475181509694</v>
      </c>
      <c r="P218" s="332">
        <f>'[11]ENERO '!O215+[11]FEBRERO!O215+[11]MARZO!O215+[11]ABRIL!O215+[11]MAYO!O215+[11]JUNIO!O215+[11]JULIO!O215+[11]AGOSTO!O215+[11]SEPTIEMBRE!O215+[11]OCTUBRE!O215+[11]NOVIEMBRE!O215+[11]DICIEMBRE!O215</f>
        <v>21.632209780000004</v>
      </c>
      <c r="Q218" s="332">
        <f>'[11]ENERO '!P215+[11]FEBRERO!P215+[11]MARZO!P215+[11]ABRIL!P215+[11]MAYO!P215+[11]JUNIO!P215+[11]JULIO!P215+[11]AGOSTO!P215+[11]SEPTIEMBRE!P215+[11]OCTUBRE!P215+[11]NOVIEMBRE!P215+[11]DICIEMBRE!P215</f>
        <v>20.2063995</v>
      </c>
      <c r="R218" s="333">
        <f t="shared" si="19"/>
        <v>41.83860928</v>
      </c>
      <c r="S218" s="332">
        <f>'[11]ENERO '!R215+[11]FEBRERO!R215+[11]MARZO!R215+[11]ABRIL!R215+[11]MAYO!R215+[11]JUNIO!R215+[11]JULIO!R215+[11]AGOSTO!R215+[11]SEPTIEMBRE!R215+[11]OCTUBRE!R215+[11]NOVIEMBRE!R215+[11]DICIEMBRE!R215</f>
        <v>21.632209780000004</v>
      </c>
      <c r="T218" s="332">
        <f>'[11]ENERO '!S215+[11]FEBRERO!S215+[11]MARZO!S215+[11]ABRIL!S215+[11]MAYO!S215+[11]JUNIO!S215+[11]JULIO!S215+[11]AGOSTO!S215+[11]SEPTIEMBRE!S215+[11]OCTUBRE!S215+[11]NOVIEMBRE!S215+[11]DICIEMBRE!S215</f>
        <v>19.708674497271222</v>
      </c>
      <c r="U218" s="333">
        <f t="shared" si="22"/>
        <v>41.340884277271229</v>
      </c>
    </row>
    <row r="219" spans="1:249" s="334" customFormat="1" ht="27" x14ac:dyDescent="0.25">
      <c r="A219" s="377">
        <v>249</v>
      </c>
      <c r="B219" s="372" t="s">
        <v>596</v>
      </c>
      <c r="C219" s="138" t="s">
        <v>711</v>
      </c>
      <c r="D219" s="374">
        <v>388.36508450000002</v>
      </c>
      <c r="E219" s="375">
        <v>28.286698789999999</v>
      </c>
      <c r="F219" s="375">
        <v>0</v>
      </c>
      <c r="G219" s="374">
        <v>16.119357149999999</v>
      </c>
      <c r="H219" s="376">
        <f t="shared" si="20"/>
        <v>343.95902856000004</v>
      </c>
      <c r="I219" s="376"/>
      <c r="J219" s="374">
        <v>129.30629860138811</v>
      </c>
      <c r="K219" s="374">
        <v>33.184264314729361</v>
      </c>
      <c r="L219" s="374">
        <v>0</v>
      </c>
      <c r="M219" s="374">
        <v>17.11352845</v>
      </c>
      <c r="N219" s="374">
        <f t="shared" si="21"/>
        <v>79.008505836658742</v>
      </c>
      <c r="O219" s="376">
        <f t="shared" si="18"/>
        <v>-77.029675258872714</v>
      </c>
      <c r="P219" s="332">
        <f>'[11]ENERO '!O216+[11]FEBRERO!O216+[11]MARZO!O216+[11]ABRIL!O216+[11]MAYO!O216+[11]JUNIO!O216+[11]JULIO!O216+[11]AGOSTO!O216+[11]SEPTIEMBRE!O216+[11]OCTUBRE!O216+[11]NOVIEMBRE!O216+[11]DICIEMBRE!O216</f>
        <v>24.37080679</v>
      </c>
      <c r="Q219" s="332">
        <f>'[11]ENERO '!P216+[11]FEBRERO!P216+[11]MARZO!P216+[11]ABRIL!P216+[11]MAYO!P216+[11]JUNIO!P216+[11]JULIO!P216+[11]AGOSTO!P216+[11]SEPTIEMBRE!P216+[11]OCTUBRE!P216+[11]NOVIEMBRE!P216+[11]DICIEMBRE!P216</f>
        <v>3.9158920000000004</v>
      </c>
      <c r="R219" s="333">
        <f t="shared" si="19"/>
        <v>28.286698789999999</v>
      </c>
      <c r="S219" s="332">
        <f>'[11]ENERO '!R216+[11]FEBRERO!R216+[11]MARZO!R216+[11]ABRIL!R216+[11]MAYO!R216+[11]JUNIO!R216+[11]JULIO!R216+[11]AGOSTO!R216+[11]SEPTIEMBRE!R216+[11]OCTUBRE!R216+[11]NOVIEMBRE!R216+[11]DICIEMBRE!R216</f>
        <v>24.37080679</v>
      </c>
      <c r="T219" s="332">
        <f>'[11]ENERO '!S216+[11]FEBRERO!S216+[11]MARZO!S216+[11]ABRIL!S216+[11]MAYO!S216+[11]JUNIO!S216+[11]JULIO!S216+[11]AGOSTO!S216+[11]SEPTIEMBRE!S216+[11]OCTUBRE!S216+[11]NOVIEMBRE!S216+[11]DICIEMBRE!S216</f>
        <v>8.8134575247293654</v>
      </c>
      <c r="U219" s="333">
        <f t="shared" si="22"/>
        <v>33.184264314729361</v>
      </c>
      <c r="V219" s="336"/>
      <c r="W219" s="336"/>
      <c r="X219" s="336"/>
      <c r="Y219" s="336"/>
      <c r="Z219" s="336"/>
      <c r="AA219" s="336"/>
      <c r="AB219" s="336"/>
      <c r="AC219" s="336"/>
      <c r="AD219" s="336"/>
      <c r="AE219" s="336"/>
      <c r="AF219" s="336"/>
      <c r="AG219" s="336"/>
      <c r="AH219" s="336"/>
      <c r="AI219" s="336"/>
      <c r="AJ219" s="336"/>
      <c r="AK219" s="336"/>
      <c r="AL219" s="336"/>
      <c r="AM219" s="336"/>
      <c r="AN219" s="336"/>
      <c r="AO219" s="336"/>
      <c r="AP219" s="336"/>
      <c r="AQ219" s="336"/>
      <c r="AR219" s="336"/>
      <c r="AS219" s="336"/>
      <c r="AT219" s="336"/>
      <c r="AU219" s="336"/>
      <c r="AV219" s="336"/>
      <c r="AW219" s="336"/>
      <c r="AX219" s="336"/>
      <c r="AY219" s="336"/>
      <c r="AZ219" s="336"/>
      <c r="BA219" s="336"/>
      <c r="BB219" s="336"/>
      <c r="BC219" s="336"/>
      <c r="BD219" s="336"/>
      <c r="BE219" s="336"/>
      <c r="BF219" s="336"/>
      <c r="BG219" s="336"/>
      <c r="BH219" s="336"/>
      <c r="BI219" s="336"/>
      <c r="BJ219" s="336"/>
      <c r="BK219" s="336"/>
      <c r="BL219" s="336"/>
      <c r="BM219" s="336"/>
      <c r="BN219" s="336"/>
      <c r="BO219" s="336"/>
      <c r="BP219" s="336"/>
      <c r="BQ219" s="336"/>
      <c r="BR219" s="336"/>
      <c r="BS219" s="336"/>
      <c r="BT219" s="336"/>
      <c r="BU219" s="336"/>
      <c r="BV219" s="336"/>
      <c r="BW219" s="336"/>
      <c r="BX219" s="336"/>
      <c r="BY219" s="336"/>
      <c r="BZ219" s="336"/>
      <c r="CA219" s="336"/>
      <c r="CB219" s="336"/>
      <c r="CC219" s="336"/>
      <c r="CD219" s="336"/>
      <c r="CE219" s="336"/>
      <c r="CF219" s="336"/>
      <c r="CG219" s="336"/>
      <c r="CH219" s="336"/>
      <c r="CI219" s="336"/>
      <c r="CJ219" s="336"/>
      <c r="CK219" s="336"/>
      <c r="CL219" s="336"/>
      <c r="CM219" s="336"/>
      <c r="CN219" s="336"/>
      <c r="CO219" s="336"/>
      <c r="CP219" s="336"/>
      <c r="CQ219" s="336"/>
      <c r="CR219" s="336"/>
      <c r="CS219" s="336"/>
      <c r="CT219" s="336"/>
      <c r="CU219" s="336"/>
      <c r="CV219" s="336"/>
      <c r="CW219" s="336"/>
      <c r="CX219" s="336"/>
      <c r="CY219" s="336"/>
      <c r="CZ219" s="336"/>
      <c r="DA219" s="336"/>
      <c r="DB219" s="336"/>
      <c r="DC219" s="336"/>
      <c r="DD219" s="336"/>
      <c r="DE219" s="336"/>
      <c r="DF219" s="336"/>
      <c r="DG219" s="336"/>
      <c r="DH219" s="336"/>
      <c r="DI219" s="336"/>
      <c r="DJ219" s="336"/>
      <c r="DK219" s="336"/>
      <c r="DL219" s="336"/>
      <c r="DM219" s="336"/>
      <c r="DN219" s="336"/>
      <c r="DO219" s="336"/>
      <c r="DP219" s="336"/>
      <c r="DQ219" s="336"/>
      <c r="DR219" s="336"/>
      <c r="DS219" s="336"/>
      <c r="DT219" s="336"/>
      <c r="DU219" s="336"/>
      <c r="DV219" s="336"/>
      <c r="DW219" s="336"/>
      <c r="DX219" s="336"/>
      <c r="DY219" s="336"/>
      <c r="DZ219" s="336"/>
      <c r="EA219" s="336"/>
      <c r="EB219" s="336"/>
      <c r="EC219" s="336"/>
      <c r="ED219" s="336"/>
      <c r="EE219" s="336"/>
      <c r="EF219" s="336"/>
      <c r="EG219" s="336"/>
      <c r="EH219" s="336"/>
      <c r="EI219" s="336"/>
      <c r="EJ219" s="336"/>
      <c r="EK219" s="336"/>
      <c r="EL219" s="336"/>
      <c r="EM219" s="336"/>
      <c r="EN219" s="336"/>
      <c r="EO219" s="336"/>
      <c r="EP219" s="336"/>
      <c r="EQ219" s="336"/>
      <c r="ER219" s="336"/>
      <c r="ES219" s="336"/>
      <c r="ET219" s="336"/>
      <c r="EU219" s="336"/>
      <c r="EV219" s="336"/>
      <c r="EW219" s="336"/>
      <c r="EX219" s="336"/>
      <c r="EY219" s="336"/>
      <c r="EZ219" s="336"/>
      <c r="FA219" s="336"/>
      <c r="FB219" s="336"/>
      <c r="FC219" s="336"/>
      <c r="FD219" s="336"/>
      <c r="FE219" s="336"/>
      <c r="FF219" s="336"/>
      <c r="FG219" s="336"/>
      <c r="FH219" s="336"/>
      <c r="FI219" s="336"/>
      <c r="FJ219" s="336"/>
      <c r="FK219" s="336"/>
      <c r="FL219" s="336"/>
      <c r="FM219" s="336"/>
      <c r="FN219" s="336"/>
      <c r="FO219" s="336"/>
      <c r="FP219" s="336"/>
      <c r="FQ219" s="336"/>
      <c r="FR219" s="336"/>
      <c r="FS219" s="336"/>
      <c r="FT219" s="336"/>
      <c r="FU219" s="336"/>
      <c r="FV219" s="336"/>
      <c r="FW219" s="336"/>
      <c r="FX219" s="336"/>
      <c r="FY219" s="336"/>
      <c r="FZ219" s="336"/>
      <c r="GA219" s="336"/>
      <c r="GB219" s="336"/>
      <c r="GC219" s="336"/>
      <c r="GD219" s="336"/>
      <c r="GE219" s="336"/>
      <c r="GF219" s="336"/>
      <c r="GG219" s="336"/>
      <c r="GH219" s="336"/>
      <c r="GI219" s="336"/>
      <c r="GJ219" s="336"/>
      <c r="GK219" s="336"/>
      <c r="GL219" s="336"/>
      <c r="GM219" s="336"/>
      <c r="GN219" s="336"/>
      <c r="GO219" s="336"/>
      <c r="GP219" s="336"/>
      <c r="GQ219" s="336"/>
      <c r="GR219" s="336"/>
      <c r="GS219" s="336"/>
      <c r="GT219" s="336"/>
      <c r="GU219" s="336"/>
      <c r="GV219" s="336"/>
      <c r="GW219" s="336"/>
      <c r="GX219" s="336"/>
      <c r="GY219" s="336"/>
      <c r="GZ219" s="336"/>
      <c r="HA219" s="336"/>
      <c r="HB219" s="336"/>
      <c r="HC219" s="336"/>
      <c r="HD219" s="336"/>
      <c r="HE219" s="336"/>
      <c r="HF219" s="336"/>
      <c r="HG219" s="336"/>
      <c r="HH219" s="336"/>
      <c r="HI219" s="336"/>
      <c r="HJ219" s="336"/>
      <c r="HK219" s="336"/>
      <c r="HL219" s="336"/>
      <c r="HM219" s="336"/>
      <c r="HN219" s="336"/>
      <c r="HO219" s="336"/>
      <c r="HP219" s="336"/>
      <c r="HQ219" s="336"/>
      <c r="HR219" s="336"/>
      <c r="HS219" s="336"/>
      <c r="HT219" s="336"/>
      <c r="HU219" s="336"/>
      <c r="HV219" s="336"/>
      <c r="HW219" s="336"/>
      <c r="HX219" s="336"/>
      <c r="HY219" s="336"/>
      <c r="HZ219" s="336"/>
      <c r="IA219" s="336"/>
      <c r="IB219" s="336"/>
      <c r="IC219" s="336"/>
      <c r="ID219" s="336"/>
      <c r="IE219" s="336"/>
      <c r="IF219" s="336"/>
      <c r="IG219" s="336"/>
      <c r="IH219" s="336"/>
      <c r="II219" s="336"/>
      <c r="IJ219" s="336"/>
      <c r="IK219" s="336"/>
      <c r="IL219" s="336"/>
      <c r="IM219" s="336"/>
      <c r="IN219" s="336"/>
      <c r="IO219" s="336"/>
    </row>
    <row r="220" spans="1:249" s="334" customFormat="1" ht="27" x14ac:dyDescent="0.25">
      <c r="A220" s="377">
        <v>250</v>
      </c>
      <c r="B220" s="372" t="s">
        <v>596</v>
      </c>
      <c r="C220" s="138" t="s">
        <v>712</v>
      </c>
      <c r="D220" s="374">
        <v>146.903232</v>
      </c>
      <c r="E220" s="375">
        <v>28.889956720000001</v>
      </c>
      <c r="F220" s="375">
        <v>0</v>
      </c>
      <c r="G220" s="374">
        <v>5.0037963400000001</v>
      </c>
      <c r="H220" s="376">
        <f t="shared" si="20"/>
        <v>113.00947894000001</v>
      </c>
      <c r="I220" s="376"/>
      <c r="J220" s="374">
        <v>97.660650107440006</v>
      </c>
      <c r="K220" s="374">
        <v>28.517383701466319</v>
      </c>
      <c r="L220" s="374">
        <v>0</v>
      </c>
      <c r="M220" s="374">
        <v>5.2519599000000001</v>
      </c>
      <c r="N220" s="374">
        <f t="shared" si="21"/>
        <v>63.891306505973688</v>
      </c>
      <c r="O220" s="376">
        <f t="shared" si="18"/>
        <v>-43.463763300868393</v>
      </c>
      <c r="P220" s="332">
        <f>'[11]ENERO '!O217+[11]FEBRERO!O217+[11]MARZO!O217+[11]ABRIL!O217+[11]MAYO!O217+[11]JUNIO!O217+[11]JULIO!O217+[11]AGOSTO!O217+[11]SEPTIEMBRE!O217+[11]OCTUBRE!O217+[11]NOVIEMBRE!O217+[11]DICIEMBRE!O217</f>
        <v>9.492903720000001</v>
      </c>
      <c r="Q220" s="332">
        <f>'[11]ENERO '!P217+[11]FEBRERO!P217+[11]MARZO!P217+[11]ABRIL!P217+[11]MAYO!P217+[11]JUNIO!P217+[11]JULIO!P217+[11]AGOSTO!P217+[11]SEPTIEMBRE!P217+[11]OCTUBRE!P217+[11]NOVIEMBRE!P217+[11]DICIEMBRE!P217</f>
        <v>19.397053</v>
      </c>
      <c r="R220" s="333">
        <f t="shared" si="19"/>
        <v>28.889956720000001</v>
      </c>
      <c r="S220" s="332">
        <f>'[11]ENERO '!R217+[11]FEBRERO!R217+[11]MARZO!R217+[11]ABRIL!R217+[11]MAYO!R217+[11]JUNIO!R217+[11]JULIO!R217+[11]AGOSTO!R217+[11]SEPTIEMBRE!R217+[11]OCTUBRE!R217+[11]NOVIEMBRE!R217+[11]DICIEMBRE!R217</f>
        <v>9.492903720000001</v>
      </c>
      <c r="T220" s="332">
        <f>'[11]ENERO '!S217+[11]FEBRERO!S217+[11]MARZO!S217+[11]ABRIL!S217+[11]MAYO!S217+[11]JUNIO!S217+[11]JULIO!S217+[11]AGOSTO!S217+[11]SEPTIEMBRE!S217+[11]OCTUBRE!S217+[11]NOVIEMBRE!S217+[11]DICIEMBRE!S217</f>
        <v>19.024479981466317</v>
      </c>
      <c r="U220" s="333">
        <f t="shared" si="22"/>
        <v>28.517383701466319</v>
      </c>
      <c r="V220" s="336"/>
      <c r="W220" s="336"/>
      <c r="X220" s="336"/>
      <c r="Y220" s="336"/>
      <c r="Z220" s="336"/>
      <c r="AA220" s="336"/>
      <c r="AB220" s="336"/>
      <c r="AC220" s="336"/>
      <c r="AD220" s="336"/>
      <c r="AE220" s="336"/>
      <c r="AF220" s="336"/>
      <c r="AG220" s="336"/>
      <c r="AH220" s="336"/>
      <c r="AI220" s="336"/>
      <c r="AJ220" s="336"/>
      <c r="AK220" s="336"/>
      <c r="AL220" s="336"/>
      <c r="AM220" s="336"/>
      <c r="AN220" s="336"/>
      <c r="AO220" s="336"/>
      <c r="AP220" s="336"/>
      <c r="AQ220" s="336"/>
      <c r="AR220" s="336"/>
      <c r="AS220" s="336"/>
      <c r="AT220" s="336"/>
      <c r="AU220" s="336"/>
      <c r="AV220" s="336"/>
      <c r="AW220" s="336"/>
      <c r="AX220" s="336"/>
      <c r="AY220" s="336"/>
      <c r="AZ220" s="336"/>
      <c r="BA220" s="336"/>
      <c r="BB220" s="336"/>
      <c r="BC220" s="336"/>
      <c r="BD220" s="336"/>
      <c r="BE220" s="336"/>
      <c r="BF220" s="336"/>
      <c r="BG220" s="336"/>
      <c r="BH220" s="336"/>
      <c r="BI220" s="336"/>
      <c r="BJ220" s="336"/>
      <c r="BK220" s="336"/>
      <c r="BL220" s="336"/>
      <c r="BM220" s="336"/>
      <c r="BN220" s="336"/>
      <c r="BO220" s="336"/>
      <c r="BP220" s="336"/>
      <c r="BQ220" s="336"/>
      <c r="BR220" s="336"/>
      <c r="BS220" s="336"/>
      <c r="BT220" s="336"/>
      <c r="BU220" s="336"/>
      <c r="BV220" s="336"/>
      <c r="BW220" s="336"/>
      <c r="BX220" s="336"/>
      <c r="BY220" s="336"/>
      <c r="BZ220" s="336"/>
      <c r="CA220" s="336"/>
      <c r="CB220" s="336"/>
      <c r="CC220" s="336"/>
      <c r="CD220" s="336"/>
      <c r="CE220" s="336"/>
      <c r="CF220" s="336"/>
      <c r="CG220" s="336"/>
      <c r="CH220" s="336"/>
      <c r="CI220" s="336"/>
      <c r="CJ220" s="336"/>
      <c r="CK220" s="336"/>
      <c r="CL220" s="336"/>
      <c r="CM220" s="336"/>
      <c r="CN220" s="336"/>
      <c r="CO220" s="336"/>
      <c r="CP220" s="336"/>
      <c r="CQ220" s="336"/>
      <c r="CR220" s="336"/>
      <c r="CS220" s="336"/>
      <c r="CT220" s="336"/>
      <c r="CU220" s="336"/>
      <c r="CV220" s="336"/>
      <c r="CW220" s="336"/>
      <c r="CX220" s="336"/>
      <c r="CY220" s="336"/>
      <c r="CZ220" s="336"/>
      <c r="DA220" s="336"/>
      <c r="DB220" s="336"/>
      <c r="DC220" s="336"/>
      <c r="DD220" s="336"/>
      <c r="DE220" s="336"/>
      <c r="DF220" s="336"/>
      <c r="DG220" s="336"/>
      <c r="DH220" s="336"/>
      <c r="DI220" s="336"/>
      <c r="DJ220" s="336"/>
      <c r="DK220" s="336"/>
      <c r="DL220" s="336"/>
      <c r="DM220" s="336"/>
      <c r="DN220" s="336"/>
      <c r="DO220" s="336"/>
      <c r="DP220" s="336"/>
      <c r="DQ220" s="336"/>
      <c r="DR220" s="336"/>
      <c r="DS220" s="336"/>
      <c r="DT220" s="336"/>
      <c r="DU220" s="336"/>
      <c r="DV220" s="336"/>
      <c r="DW220" s="336"/>
      <c r="DX220" s="336"/>
      <c r="DY220" s="336"/>
      <c r="DZ220" s="336"/>
      <c r="EA220" s="336"/>
      <c r="EB220" s="336"/>
      <c r="EC220" s="336"/>
      <c r="ED220" s="336"/>
      <c r="EE220" s="336"/>
      <c r="EF220" s="336"/>
      <c r="EG220" s="336"/>
      <c r="EH220" s="336"/>
      <c r="EI220" s="336"/>
      <c r="EJ220" s="336"/>
      <c r="EK220" s="336"/>
      <c r="EL220" s="336"/>
      <c r="EM220" s="336"/>
      <c r="EN220" s="336"/>
      <c r="EO220" s="336"/>
      <c r="EP220" s="336"/>
      <c r="EQ220" s="336"/>
      <c r="ER220" s="336"/>
      <c r="ES220" s="336"/>
      <c r="ET220" s="336"/>
      <c r="EU220" s="336"/>
      <c r="EV220" s="336"/>
      <c r="EW220" s="336"/>
      <c r="EX220" s="336"/>
      <c r="EY220" s="336"/>
      <c r="EZ220" s="336"/>
      <c r="FA220" s="336"/>
      <c r="FB220" s="336"/>
      <c r="FC220" s="336"/>
      <c r="FD220" s="336"/>
      <c r="FE220" s="336"/>
      <c r="FF220" s="336"/>
      <c r="FG220" s="336"/>
      <c r="FH220" s="336"/>
      <c r="FI220" s="336"/>
      <c r="FJ220" s="336"/>
      <c r="FK220" s="336"/>
      <c r="FL220" s="336"/>
      <c r="FM220" s="336"/>
      <c r="FN220" s="336"/>
      <c r="FO220" s="336"/>
      <c r="FP220" s="336"/>
      <c r="FQ220" s="336"/>
      <c r="FR220" s="336"/>
      <c r="FS220" s="336"/>
      <c r="FT220" s="336"/>
      <c r="FU220" s="336"/>
      <c r="FV220" s="336"/>
      <c r="FW220" s="336"/>
      <c r="FX220" s="336"/>
      <c r="FY220" s="336"/>
      <c r="FZ220" s="336"/>
      <c r="GA220" s="336"/>
      <c r="GB220" s="336"/>
      <c r="GC220" s="336"/>
      <c r="GD220" s="336"/>
      <c r="GE220" s="336"/>
      <c r="GF220" s="336"/>
      <c r="GG220" s="336"/>
      <c r="GH220" s="336"/>
      <c r="GI220" s="336"/>
      <c r="GJ220" s="336"/>
      <c r="GK220" s="336"/>
      <c r="GL220" s="336"/>
      <c r="GM220" s="336"/>
      <c r="GN220" s="336"/>
      <c r="GO220" s="336"/>
      <c r="GP220" s="336"/>
      <c r="GQ220" s="336"/>
      <c r="GR220" s="336"/>
      <c r="GS220" s="336"/>
      <c r="GT220" s="336"/>
      <c r="GU220" s="336"/>
      <c r="GV220" s="336"/>
      <c r="GW220" s="336"/>
      <c r="GX220" s="336"/>
      <c r="GY220" s="336"/>
      <c r="GZ220" s="336"/>
      <c r="HA220" s="336"/>
      <c r="HB220" s="336"/>
      <c r="HC220" s="336"/>
      <c r="HD220" s="336"/>
      <c r="HE220" s="336"/>
      <c r="HF220" s="336"/>
      <c r="HG220" s="336"/>
      <c r="HH220" s="336"/>
      <c r="HI220" s="336"/>
      <c r="HJ220" s="336"/>
      <c r="HK220" s="336"/>
      <c r="HL220" s="336"/>
      <c r="HM220" s="336"/>
      <c r="HN220" s="336"/>
      <c r="HO220" s="336"/>
      <c r="HP220" s="336"/>
      <c r="HQ220" s="336"/>
      <c r="HR220" s="336"/>
      <c r="HS220" s="336"/>
      <c r="HT220" s="336"/>
      <c r="HU220" s="336"/>
      <c r="HV220" s="336"/>
      <c r="HW220" s="336"/>
      <c r="HX220" s="336"/>
      <c r="HY220" s="336"/>
      <c r="HZ220" s="336"/>
      <c r="IA220" s="336"/>
      <c r="IB220" s="336"/>
      <c r="IC220" s="336"/>
      <c r="ID220" s="336"/>
      <c r="IE220" s="336"/>
      <c r="IF220" s="336"/>
      <c r="IG220" s="336"/>
      <c r="IH220" s="336"/>
      <c r="II220" s="336"/>
      <c r="IJ220" s="336"/>
      <c r="IK220" s="336"/>
      <c r="IL220" s="336"/>
      <c r="IM220" s="336"/>
      <c r="IN220" s="336"/>
      <c r="IO220" s="336"/>
    </row>
    <row r="221" spans="1:249" s="334" customFormat="1" ht="13.5" x14ac:dyDescent="0.25">
      <c r="A221" s="377">
        <v>251</v>
      </c>
      <c r="B221" s="372" t="s">
        <v>508</v>
      </c>
      <c r="C221" s="138" t="s">
        <v>713</v>
      </c>
      <c r="D221" s="374">
        <v>73.604351000000008</v>
      </c>
      <c r="E221" s="375">
        <v>19.204450510000001</v>
      </c>
      <c r="F221" s="375">
        <v>0</v>
      </c>
      <c r="G221" s="374">
        <v>9.2297275900000013</v>
      </c>
      <c r="H221" s="376">
        <f t="shared" si="20"/>
        <v>45.170172900000004</v>
      </c>
      <c r="I221" s="376"/>
      <c r="J221" s="374">
        <v>66.09116633400744</v>
      </c>
      <c r="K221" s="374">
        <v>19.164891783414536</v>
      </c>
      <c r="L221" s="374">
        <v>0</v>
      </c>
      <c r="M221" s="374">
        <v>9.5165323099999988</v>
      </c>
      <c r="N221" s="374">
        <f t="shared" si="21"/>
        <v>37.409742240592905</v>
      </c>
      <c r="O221" s="376">
        <f t="shared" si="18"/>
        <v>-17.180431601595881</v>
      </c>
      <c r="P221" s="332">
        <f>'[11]ENERO '!O218+[11]FEBRERO!O218+[11]MARZO!O218+[11]ABRIL!O218+[11]MAYO!O218+[11]JUNIO!O218+[11]JULIO!O218+[11]AGOSTO!O218+[11]SEPTIEMBRE!O218+[11]OCTUBRE!O218+[11]NOVIEMBRE!O218+[11]DICIEMBRE!O218</f>
        <v>14.681106509999999</v>
      </c>
      <c r="Q221" s="332">
        <f>'[11]ENERO '!P218+[11]FEBRERO!P218+[11]MARZO!P218+[11]ABRIL!P218+[11]MAYO!P218+[11]JUNIO!P218+[11]JULIO!P218+[11]AGOSTO!P218+[11]SEPTIEMBRE!P218+[11]OCTUBRE!P218+[11]NOVIEMBRE!P218+[11]DICIEMBRE!P218</f>
        <v>4.5233439999999998</v>
      </c>
      <c r="R221" s="333">
        <f t="shared" si="19"/>
        <v>19.204450510000001</v>
      </c>
      <c r="S221" s="332">
        <f>'[11]ENERO '!R218+[11]FEBRERO!R218+[11]MARZO!R218+[11]ABRIL!R218+[11]MAYO!R218+[11]JUNIO!R218+[11]JULIO!R218+[11]AGOSTO!R218+[11]SEPTIEMBRE!R218+[11]OCTUBRE!R218+[11]NOVIEMBRE!R218+[11]DICIEMBRE!R218</f>
        <v>14.681106509999999</v>
      </c>
      <c r="T221" s="332">
        <f>'[11]ENERO '!S218+[11]FEBRERO!S218+[11]MARZO!S218+[11]ABRIL!S218+[11]MAYO!S218+[11]JUNIO!S218+[11]JULIO!S218+[11]AGOSTO!S218+[11]SEPTIEMBRE!S218+[11]OCTUBRE!S218+[11]NOVIEMBRE!S218+[11]DICIEMBRE!S218</f>
        <v>4.4837852734145365</v>
      </c>
      <c r="U221" s="333">
        <f t="shared" si="22"/>
        <v>19.164891783414536</v>
      </c>
      <c r="V221" s="336"/>
      <c r="W221" s="336"/>
      <c r="X221" s="336"/>
      <c r="Y221" s="336"/>
      <c r="Z221" s="336"/>
      <c r="AA221" s="336"/>
      <c r="AB221" s="336"/>
      <c r="AC221" s="336"/>
      <c r="AD221" s="336"/>
      <c r="AE221" s="336"/>
      <c r="AF221" s="336"/>
      <c r="AG221" s="336"/>
      <c r="AH221" s="336"/>
      <c r="AI221" s="336"/>
      <c r="AJ221" s="336"/>
      <c r="AK221" s="336"/>
      <c r="AL221" s="336"/>
      <c r="AM221" s="336"/>
      <c r="AN221" s="336"/>
      <c r="AO221" s="336"/>
      <c r="AP221" s="336"/>
      <c r="AQ221" s="336"/>
      <c r="AR221" s="336"/>
      <c r="AS221" s="336"/>
      <c r="AT221" s="336"/>
      <c r="AU221" s="336"/>
      <c r="AV221" s="336"/>
      <c r="AW221" s="336"/>
      <c r="AX221" s="336"/>
      <c r="AY221" s="336"/>
      <c r="AZ221" s="336"/>
      <c r="BA221" s="336"/>
      <c r="BB221" s="336"/>
      <c r="BC221" s="336"/>
      <c r="BD221" s="336"/>
      <c r="BE221" s="336"/>
      <c r="BF221" s="336"/>
      <c r="BG221" s="336"/>
      <c r="BH221" s="336"/>
      <c r="BI221" s="336"/>
      <c r="BJ221" s="336"/>
      <c r="BK221" s="336"/>
      <c r="BL221" s="336"/>
      <c r="BM221" s="336"/>
      <c r="BN221" s="336"/>
      <c r="BO221" s="336"/>
      <c r="BP221" s="336"/>
      <c r="BQ221" s="336"/>
      <c r="BR221" s="336"/>
      <c r="BS221" s="336"/>
      <c r="BT221" s="336"/>
      <c r="BU221" s="336"/>
      <c r="BV221" s="336"/>
      <c r="BW221" s="336"/>
      <c r="BX221" s="336"/>
      <c r="BY221" s="336"/>
      <c r="BZ221" s="336"/>
      <c r="CA221" s="336"/>
      <c r="CB221" s="336"/>
      <c r="CC221" s="336"/>
      <c r="CD221" s="336"/>
      <c r="CE221" s="336"/>
      <c r="CF221" s="336"/>
      <c r="CG221" s="336"/>
      <c r="CH221" s="336"/>
      <c r="CI221" s="336"/>
      <c r="CJ221" s="336"/>
      <c r="CK221" s="336"/>
      <c r="CL221" s="336"/>
      <c r="CM221" s="336"/>
      <c r="CN221" s="336"/>
      <c r="CO221" s="336"/>
      <c r="CP221" s="336"/>
      <c r="CQ221" s="336"/>
      <c r="CR221" s="336"/>
      <c r="CS221" s="336"/>
      <c r="CT221" s="336"/>
      <c r="CU221" s="336"/>
      <c r="CV221" s="336"/>
      <c r="CW221" s="336"/>
      <c r="CX221" s="336"/>
      <c r="CY221" s="336"/>
      <c r="CZ221" s="336"/>
      <c r="DA221" s="336"/>
      <c r="DB221" s="336"/>
      <c r="DC221" s="336"/>
      <c r="DD221" s="336"/>
      <c r="DE221" s="336"/>
      <c r="DF221" s="336"/>
      <c r="DG221" s="336"/>
      <c r="DH221" s="336"/>
      <c r="DI221" s="336"/>
      <c r="DJ221" s="336"/>
      <c r="DK221" s="336"/>
      <c r="DL221" s="336"/>
      <c r="DM221" s="336"/>
      <c r="DN221" s="336"/>
      <c r="DO221" s="336"/>
      <c r="DP221" s="336"/>
      <c r="DQ221" s="336"/>
      <c r="DR221" s="336"/>
      <c r="DS221" s="336"/>
      <c r="DT221" s="336"/>
      <c r="DU221" s="336"/>
      <c r="DV221" s="336"/>
      <c r="DW221" s="336"/>
      <c r="DX221" s="336"/>
      <c r="DY221" s="336"/>
      <c r="DZ221" s="336"/>
      <c r="EA221" s="336"/>
      <c r="EB221" s="336"/>
      <c r="EC221" s="336"/>
      <c r="ED221" s="336"/>
      <c r="EE221" s="336"/>
      <c r="EF221" s="336"/>
      <c r="EG221" s="336"/>
      <c r="EH221" s="336"/>
      <c r="EI221" s="336"/>
      <c r="EJ221" s="336"/>
      <c r="EK221" s="336"/>
      <c r="EL221" s="336"/>
      <c r="EM221" s="336"/>
      <c r="EN221" s="336"/>
      <c r="EO221" s="336"/>
      <c r="EP221" s="336"/>
      <c r="EQ221" s="336"/>
      <c r="ER221" s="336"/>
      <c r="ES221" s="336"/>
      <c r="ET221" s="336"/>
      <c r="EU221" s="336"/>
      <c r="EV221" s="336"/>
      <c r="EW221" s="336"/>
      <c r="EX221" s="336"/>
      <c r="EY221" s="336"/>
      <c r="EZ221" s="336"/>
      <c r="FA221" s="336"/>
      <c r="FB221" s="336"/>
      <c r="FC221" s="336"/>
      <c r="FD221" s="336"/>
      <c r="FE221" s="336"/>
      <c r="FF221" s="336"/>
      <c r="FG221" s="336"/>
      <c r="FH221" s="336"/>
      <c r="FI221" s="336"/>
      <c r="FJ221" s="336"/>
      <c r="FK221" s="336"/>
      <c r="FL221" s="336"/>
      <c r="FM221" s="336"/>
      <c r="FN221" s="336"/>
      <c r="FO221" s="336"/>
      <c r="FP221" s="336"/>
      <c r="FQ221" s="336"/>
      <c r="FR221" s="336"/>
      <c r="FS221" s="336"/>
      <c r="FT221" s="336"/>
      <c r="FU221" s="336"/>
      <c r="FV221" s="336"/>
      <c r="FW221" s="336"/>
      <c r="FX221" s="336"/>
      <c r="FY221" s="336"/>
      <c r="FZ221" s="336"/>
      <c r="GA221" s="336"/>
      <c r="GB221" s="336"/>
      <c r="GC221" s="336"/>
      <c r="GD221" s="336"/>
      <c r="GE221" s="336"/>
      <c r="GF221" s="336"/>
      <c r="GG221" s="336"/>
      <c r="GH221" s="336"/>
      <c r="GI221" s="336"/>
      <c r="GJ221" s="336"/>
      <c r="GK221" s="336"/>
      <c r="GL221" s="336"/>
      <c r="GM221" s="336"/>
      <c r="GN221" s="336"/>
      <c r="GO221" s="336"/>
      <c r="GP221" s="336"/>
      <c r="GQ221" s="336"/>
      <c r="GR221" s="336"/>
      <c r="GS221" s="336"/>
      <c r="GT221" s="336"/>
      <c r="GU221" s="336"/>
      <c r="GV221" s="336"/>
      <c r="GW221" s="336"/>
      <c r="GX221" s="336"/>
      <c r="GY221" s="336"/>
      <c r="GZ221" s="336"/>
      <c r="HA221" s="336"/>
      <c r="HB221" s="336"/>
      <c r="HC221" s="336"/>
      <c r="HD221" s="336"/>
      <c r="HE221" s="336"/>
      <c r="HF221" s="336"/>
      <c r="HG221" s="336"/>
      <c r="HH221" s="336"/>
      <c r="HI221" s="336"/>
      <c r="HJ221" s="336"/>
      <c r="HK221" s="336"/>
      <c r="HL221" s="336"/>
      <c r="HM221" s="336"/>
      <c r="HN221" s="336"/>
      <c r="HO221" s="336"/>
      <c r="HP221" s="336"/>
      <c r="HQ221" s="336"/>
      <c r="HR221" s="336"/>
      <c r="HS221" s="336"/>
      <c r="HT221" s="336"/>
      <c r="HU221" s="336"/>
      <c r="HV221" s="336"/>
      <c r="HW221" s="336"/>
      <c r="HX221" s="336"/>
      <c r="HY221" s="336"/>
      <c r="HZ221" s="336"/>
      <c r="IA221" s="336"/>
      <c r="IB221" s="336"/>
      <c r="IC221" s="336"/>
      <c r="ID221" s="336"/>
      <c r="IE221" s="336"/>
      <c r="IF221" s="336"/>
      <c r="IG221" s="336"/>
      <c r="IH221" s="336"/>
      <c r="II221" s="336"/>
      <c r="IJ221" s="336"/>
      <c r="IK221" s="336"/>
      <c r="IL221" s="336"/>
      <c r="IM221" s="336"/>
      <c r="IN221" s="336"/>
      <c r="IO221" s="336"/>
    </row>
    <row r="222" spans="1:249" s="334" customFormat="1" ht="27" x14ac:dyDescent="0.25">
      <c r="A222" s="377">
        <v>252</v>
      </c>
      <c r="B222" s="372" t="s">
        <v>508</v>
      </c>
      <c r="C222" s="138" t="s">
        <v>714</v>
      </c>
      <c r="D222" s="374">
        <v>33.155532999999998</v>
      </c>
      <c r="E222" s="375">
        <v>8.4066139999999994</v>
      </c>
      <c r="F222" s="375">
        <v>0</v>
      </c>
      <c r="G222" s="374">
        <v>0.58230550000000003</v>
      </c>
      <c r="H222" s="376">
        <f t="shared" si="20"/>
        <v>24.1666135</v>
      </c>
      <c r="I222" s="376"/>
      <c r="J222" s="374">
        <v>28.478524783093373</v>
      </c>
      <c r="K222" s="374">
        <v>8.47047780853927</v>
      </c>
      <c r="L222" s="374">
        <v>0</v>
      </c>
      <c r="M222" s="374">
        <v>0.61230850999999986</v>
      </c>
      <c r="N222" s="374">
        <f t="shared" si="21"/>
        <v>19.395738464554107</v>
      </c>
      <c r="O222" s="376">
        <f t="shared" si="18"/>
        <v>-19.74159530232026</v>
      </c>
      <c r="P222" s="332">
        <f>'[11]ENERO '!O219+[11]FEBRERO!O219+[11]MARZO!O219+[11]ABRIL!O219+[11]MAYO!O219+[11]JUNIO!O219+[11]JULIO!O219+[11]AGOSTO!O219+[11]SEPTIEMBRE!O219+[11]OCTUBRE!O219+[11]NOVIEMBRE!O219+[11]DICIEMBRE!O219</f>
        <v>0</v>
      </c>
      <c r="Q222" s="332">
        <f>'[11]ENERO '!P219+[11]FEBRERO!P219+[11]MARZO!P219+[11]ABRIL!P219+[11]MAYO!P219+[11]JUNIO!P219+[11]JULIO!P219+[11]AGOSTO!P219+[11]SEPTIEMBRE!P219+[11]OCTUBRE!P219+[11]NOVIEMBRE!P219+[11]DICIEMBRE!P219</f>
        <v>8.4066139999999994</v>
      </c>
      <c r="R222" s="333">
        <f t="shared" si="19"/>
        <v>8.4066139999999994</v>
      </c>
      <c r="S222" s="332">
        <f>'[11]ENERO '!R219+[11]FEBRERO!R219+[11]MARZO!R219+[11]ABRIL!R219+[11]MAYO!R219+[11]JUNIO!R219+[11]JULIO!R219+[11]AGOSTO!R219+[11]SEPTIEMBRE!R219+[11]OCTUBRE!R219+[11]NOVIEMBRE!R219+[11]DICIEMBRE!R219</f>
        <v>0</v>
      </c>
      <c r="T222" s="332">
        <f>'[11]ENERO '!S219+[11]FEBRERO!S219+[11]MARZO!S219+[11]ABRIL!S219+[11]MAYO!S219+[11]JUNIO!S219+[11]JULIO!S219+[11]AGOSTO!S219+[11]SEPTIEMBRE!S219+[11]OCTUBRE!S219+[11]NOVIEMBRE!S219+[11]DICIEMBRE!S219</f>
        <v>8.47047780853927</v>
      </c>
      <c r="U222" s="333">
        <f t="shared" si="22"/>
        <v>8.47047780853927</v>
      </c>
      <c r="V222" s="336"/>
      <c r="W222" s="336"/>
      <c r="X222" s="336"/>
      <c r="Y222" s="336"/>
      <c r="Z222" s="336"/>
      <c r="AA222" s="336"/>
      <c r="AB222" s="336"/>
      <c r="AC222" s="336"/>
      <c r="AD222" s="336"/>
      <c r="AE222" s="336"/>
      <c r="AF222" s="336"/>
      <c r="AG222" s="336"/>
      <c r="AH222" s="336"/>
      <c r="AI222" s="336"/>
      <c r="AJ222" s="336"/>
      <c r="AK222" s="336"/>
      <c r="AL222" s="336"/>
      <c r="AM222" s="336"/>
      <c r="AN222" s="336"/>
      <c r="AO222" s="336"/>
      <c r="AP222" s="336"/>
      <c r="AQ222" s="336"/>
      <c r="AR222" s="336"/>
      <c r="AS222" s="336"/>
      <c r="AT222" s="336"/>
      <c r="AU222" s="336"/>
      <c r="AV222" s="336"/>
      <c r="AW222" s="336"/>
      <c r="AX222" s="336"/>
      <c r="AY222" s="336"/>
      <c r="AZ222" s="336"/>
      <c r="BA222" s="336"/>
      <c r="BB222" s="336"/>
      <c r="BC222" s="336"/>
      <c r="BD222" s="336"/>
      <c r="BE222" s="336"/>
      <c r="BF222" s="336"/>
      <c r="BG222" s="336"/>
      <c r="BH222" s="336"/>
      <c r="BI222" s="336"/>
      <c r="BJ222" s="336"/>
      <c r="BK222" s="336"/>
      <c r="BL222" s="336"/>
      <c r="BM222" s="336"/>
      <c r="BN222" s="336"/>
      <c r="BO222" s="336"/>
      <c r="BP222" s="336"/>
      <c r="BQ222" s="336"/>
      <c r="BR222" s="336"/>
      <c r="BS222" s="336"/>
      <c r="BT222" s="336"/>
      <c r="BU222" s="336"/>
      <c r="BV222" s="336"/>
      <c r="BW222" s="336"/>
      <c r="BX222" s="336"/>
      <c r="BY222" s="336"/>
      <c r="BZ222" s="336"/>
      <c r="CA222" s="336"/>
      <c r="CB222" s="336"/>
      <c r="CC222" s="336"/>
      <c r="CD222" s="336"/>
      <c r="CE222" s="336"/>
      <c r="CF222" s="336"/>
      <c r="CG222" s="336"/>
      <c r="CH222" s="336"/>
      <c r="CI222" s="336"/>
      <c r="CJ222" s="336"/>
      <c r="CK222" s="336"/>
      <c r="CL222" s="336"/>
      <c r="CM222" s="336"/>
      <c r="CN222" s="336"/>
      <c r="CO222" s="336"/>
      <c r="CP222" s="336"/>
      <c r="CQ222" s="336"/>
      <c r="CR222" s="336"/>
      <c r="CS222" s="336"/>
      <c r="CT222" s="336"/>
      <c r="CU222" s="336"/>
      <c r="CV222" s="336"/>
      <c r="CW222" s="336"/>
      <c r="CX222" s="336"/>
      <c r="CY222" s="336"/>
      <c r="CZ222" s="336"/>
      <c r="DA222" s="336"/>
      <c r="DB222" s="336"/>
      <c r="DC222" s="336"/>
      <c r="DD222" s="336"/>
      <c r="DE222" s="336"/>
      <c r="DF222" s="336"/>
      <c r="DG222" s="336"/>
      <c r="DH222" s="336"/>
      <c r="DI222" s="336"/>
      <c r="DJ222" s="336"/>
      <c r="DK222" s="336"/>
      <c r="DL222" s="336"/>
      <c r="DM222" s="336"/>
      <c r="DN222" s="336"/>
      <c r="DO222" s="336"/>
      <c r="DP222" s="336"/>
      <c r="DQ222" s="336"/>
      <c r="DR222" s="336"/>
      <c r="DS222" s="336"/>
      <c r="DT222" s="336"/>
      <c r="DU222" s="336"/>
      <c r="DV222" s="336"/>
      <c r="DW222" s="336"/>
      <c r="DX222" s="336"/>
      <c r="DY222" s="336"/>
      <c r="DZ222" s="336"/>
      <c r="EA222" s="336"/>
      <c r="EB222" s="336"/>
      <c r="EC222" s="336"/>
      <c r="ED222" s="336"/>
      <c r="EE222" s="336"/>
      <c r="EF222" s="336"/>
      <c r="EG222" s="336"/>
      <c r="EH222" s="336"/>
      <c r="EI222" s="336"/>
      <c r="EJ222" s="336"/>
      <c r="EK222" s="336"/>
      <c r="EL222" s="336"/>
      <c r="EM222" s="336"/>
      <c r="EN222" s="336"/>
      <c r="EO222" s="336"/>
      <c r="EP222" s="336"/>
      <c r="EQ222" s="336"/>
      <c r="ER222" s="336"/>
      <c r="ES222" s="336"/>
      <c r="ET222" s="336"/>
      <c r="EU222" s="336"/>
      <c r="EV222" s="336"/>
      <c r="EW222" s="336"/>
      <c r="EX222" s="336"/>
      <c r="EY222" s="336"/>
      <c r="EZ222" s="336"/>
      <c r="FA222" s="336"/>
      <c r="FB222" s="336"/>
      <c r="FC222" s="336"/>
      <c r="FD222" s="336"/>
      <c r="FE222" s="336"/>
      <c r="FF222" s="336"/>
      <c r="FG222" s="336"/>
      <c r="FH222" s="336"/>
      <c r="FI222" s="336"/>
      <c r="FJ222" s="336"/>
      <c r="FK222" s="336"/>
      <c r="FL222" s="336"/>
      <c r="FM222" s="336"/>
      <c r="FN222" s="336"/>
      <c r="FO222" s="336"/>
      <c r="FP222" s="336"/>
      <c r="FQ222" s="336"/>
      <c r="FR222" s="336"/>
      <c r="FS222" s="336"/>
      <c r="FT222" s="336"/>
      <c r="FU222" s="336"/>
      <c r="FV222" s="336"/>
      <c r="FW222" s="336"/>
      <c r="FX222" s="336"/>
      <c r="FY222" s="336"/>
      <c r="FZ222" s="336"/>
      <c r="GA222" s="336"/>
      <c r="GB222" s="336"/>
      <c r="GC222" s="336"/>
      <c r="GD222" s="336"/>
      <c r="GE222" s="336"/>
      <c r="GF222" s="336"/>
      <c r="GG222" s="336"/>
      <c r="GH222" s="336"/>
      <c r="GI222" s="336"/>
      <c r="GJ222" s="336"/>
      <c r="GK222" s="336"/>
      <c r="GL222" s="336"/>
      <c r="GM222" s="336"/>
      <c r="GN222" s="336"/>
      <c r="GO222" s="336"/>
      <c r="GP222" s="336"/>
      <c r="GQ222" s="336"/>
      <c r="GR222" s="336"/>
      <c r="GS222" s="336"/>
      <c r="GT222" s="336"/>
      <c r="GU222" s="336"/>
      <c r="GV222" s="336"/>
      <c r="GW222" s="336"/>
      <c r="GX222" s="336"/>
      <c r="GY222" s="336"/>
      <c r="GZ222" s="336"/>
      <c r="HA222" s="336"/>
      <c r="HB222" s="336"/>
      <c r="HC222" s="336"/>
      <c r="HD222" s="336"/>
      <c r="HE222" s="336"/>
      <c r="HF222" s="336"/>
      <c r="HG222" s="336"/>
      <c r="HH222" s="336"/>
      <c r="HI222" s="336"/>
      <c r="HJ222" s="336"/>
      <c r="HK222" s="336"/>
      <c r="HL222" s="336"/>
      <c r="HM222" s="336"/>
      <c r="HN222" s="336"/>
      <c r="HO222" s="336"/>
      <c r="HP222" s="336"/>
      <c r="HQ222" s="336"/>
      <c r="HR222" s="336"/>
      <c r="HS222" s="336"/>
      <c r="HT222" s="336"/>
      <c r="HU222" s="336"/>
      <c r="HV222" s="336"/>
      <c r="HW222" s="336"/>
      <c r="HX222" s="336"/>
      <c r="HY222" s="336"/>
      <c r="HZ222" s="336"/>
      <c r="IA222" s="336"/>
      <c r="IB222" s="336"/>
      <c r="IC222" s="336"/>
      <c r="ID222" s="336"/>
      <c r="IE222" s="336"/>
      <c r="IF222" s="336"/>
      <c r="IG222" s="336"/>
      <c r="IH222" s="336"/>
      <c r="II222" s="336"/>
      <c r="IJ222" s="336"/>
      <c r="IK222" s="336"/>
      <c r="IL222" s="336"/>
      <c r="IM222" s="336"/>
      <c r="IN222" s="336"/>
      <c r="IO222" s="336"/>
    </row>
    <row r="223" spans="1:249" s="334" customFormat="1" ht="13.5" x14ac:dyDescent="0.25">
      <c r="A223" s="377">
        <v>253</v>
      </c>
      <c r="B223" s="372" t="s">
        <v>508</v>
      </c>
      <c r="C223" s="138" t="s">
        <v>715</v>
      </c>
      <c r="D223" s="374">
        <v>100.774164</v>
      </c>
      <c r="E223" s="375">
        <v>28.908634239999994</v>
      </c>
      <c r="F223" s="375">
        <v>0</v>
      </c>
      <c r="G223" s="374">
        <v>15.408130229999999</v>
      </c>
      <c r="H223" s="376">
        <f t="shared" si="20"/>
        <v>56.457399530000004</v>
      </c>
      <c r="I223" s="376"/>
      <c r="J223" s="374">
        <v>111.20502152287075</v>
      </c>
      <c r="K223" s="374">
        <v>28.85249913685362</v>
      </c>
      <c r="L223" s="374">
        <v>0</v>
      </c>
      <c r="M223" s="374">
        <v>16.312541109999998</v>
      </c>
      <c r="N223" s="374">
        <f t="shared" si="21"/>
        <v>66.03998127601713</v>
      </c>
      <c r="O223" s="376">
        <f t="shared" si="18"/>
        <v>16.973119247062009</v>
      </c>
      <c r="P223" s="332">
        <f>'[11]ENERO '!O220+[11]FEBRERO!O220+[11]MARZO!O220+[11]ABRIL!O220+[11]MAYO!O220+[11]JUNIO!O220+[11]JULIO!O220+[11]AGOSTO!O220+[11]SEPTIEMBRE!O220+[11]OCTUBRE!O220+[11]NOVIEMBRE!O220+[11]DICIEMBRE!O220</f>
        <v>19.829574739999995</v>
      </c>
      <c r="Q223" s="332">
        <f>'[11]ENERO '!P220+[11]FEBRERO!P220+[11]MARZO!P220+[11]ABRIL!P220+[11]MAYO!P220+[11]JUNIO!P220+[11]JULIO!P220+[11]AGOSTO!P220+[11]SEPTIEMBRE!P220+[11]OCTUBRE!P220+[11]NOVIEMBRE!P220+[11]DICIEMBRE!P220</f>
        <v>9.0790594999999996</v>
      </c>
      <c r="R223" s="333">
        <f t="shared" si="19"/>
        <v>28.908634239999994</v>
      </c>
      <c r="S223" s="332">
        <f>'[11]ENERO '!R220+[11]FEBRERO!R220+[11]MARZO!R220+[11]ABRIL!R220+[11]MAYO!R220+[11]JUNIO!R220+[11]JULIO!R220+[11]AGOSTO!R220+[11]SEPTIEMBRE!R220+[11]OCTUBRE!R220+[11]NOVIEMBRE!R220+[11]DICIEMBRE!R220</f>
        <v>19.771354539999997</v>
      </c>
      <c r="T223" s="332">
        <f>'[11]ENERO '!S220+[11]FEBRERO!S220+[11]MARZO!S220+[11]ABRIL!S220+[11]MAYO!S220+[11]JUNIO!S220+[11]JULIO!S220+[11]AGOSTO!S220+[11]SEPTIEMBRE!S220+[11]OCTUBRE!S220+[11]NOVIEMBRE!S220+[11]DICIEMBRE!S220</f>
        <v>9.0811445968536226</v>
      </c>
      <c r="U223" s="333">
        <f t="shared" si="22"/>
        <v>28.85249913685362</v>
      </c>
      <c r="V223" s="336"/>
      <c r="W223" s="336"/>
      <c r="X223" s="336"/>
      <c r="Y223" s="336"/>
      <c r="Z223" s="336"/>
      <c r="AA223" s="336"/>
      <c r="AB223" s="336"/>
      <c r="AC223" s="336"/>
      <c r="AD223" s="336"/>
      <c r="AE223" s="336"/>
      <c r="AF223" s="336"/>
      <c r="AG223" s="336"/>
      <c r="AH223" s="336"/>
      <c r="AI223" s="336"/>
      <c r="AJ223" s="336"/>
      <c r="AK223" s="336"/>
      <c r="AL223" s="336"/>
      <c r="AM223" s="336"/>
      <c r="AN223" s="336"/>
      <c r="AO223" s="336"/>
      <c r="AP223" s="336"/>
      <c r="AQ223" s="336"/>
      <c r="AR223" s="336"/>
      <c r="AS223" s="336"/>
      <c r="AT223" s="336"/>
      <c r="AU223" s="336"/>
      <c r="AV223" s="336"/>
      <c r="AW223" s="336"/>
      <c r="AX223" s="336"/>
      <c r="AY223" s="336"/>
      <c r="AZ223" s="336"/>
      <c r="BA223" s="336"/>
      <c r="BB223" s="336"/>
      <c r="BC223" s="336"/>
      <c r="BD223" s="336"/>
      <c r="BE223" s="336"/>
      <c r="BF223" s="336"/>
      <c r="BG223" s="336"/>
      <c r="BH223" s="336"/>
      <c r="BI223" s="336"/>
      <c r="BJ223" s="336"/>
      <c r="BK223" s="336"/>
      <c r="BL223" s="336"/>
      <c r="BM223" s="336"/>
      <c r="BN223" s="336"/>
      <c r="BO223" s="336"/>
      <c r="BP223" s="336"/>
      <c r="BQ223" s="336"/>
      <c r="BR223" s="336"/>
      <c r="BS223" s="336"/>
      <c r="BT223" s="336"/>
      <c r="BU223" s="336"/>
      <c r="BV223" s="336"/>
      <c r="BW223" s="336"/>
      <c r="BX223" s="336"/>
      <c r="BY223" s="336"/>
      <c r="BZ223" s="336"/>
      <c r="CA223" s="336"/>
      <c r="CB223" s="336"/>
      <c r="CC223" s="336"/>
      <c r="CD223" s="336"/>
      <c r="CE223" s="336"/>
      <c r="CF223" s="336"/>
      <c r="CG223" s="336"/>
      <c r="CH223" s="336"/>
      <c r="CI223" s="336"/>
      <c r="CJ223" s="336"/>
      <c r="CK223" s="336"/>
      <c r="CL223" s="336"/>
      <c r="CM223" s="336"/>
      <c r="CN223" s="336"/>
      <c r="CO223" s="336"/>
      <c r="CP223" s="336"/>
      <c r="CQ223" s="336"/>
      <c r="CR223" s="336"/>
      <c r="CS223" s="336"/>
      <c r="CT223" s="336"/>
      <c r="CU223" s="336"/>
      <c r="CV223" s="336"/>
      <c r="CW223" s="336"/>
      <c r="CX223" s="336"/>
      <c r="CY223" s="336"/>
      <c r="CZ223" s="336"/>
      <c r="DA223" s="336"/>
      <c r="DB223" s="336"/>
      <c r="DC223" s="336"/>
      <c r="DD223" s="336"/>
      <c r="DE223" s="336"/>
      <c r="DF223" s="336"/>
      <c r="DG223" s="336"/>
      <c r="DH223" s="336"/>
      <c r="DI223" s="336"/>
      <c r="DJ223" s="336"/>
      <c r="DK223" s="336"/>
      <c r="DL223" s="336"/>
      <c r="DM223" s="336"/>
      <c r="DN223" s="336"/>
      <c r="DO223" s="336"/>
      <c r="DP223" s="336"/>
      <c r="DQ223" s="336"/>
      <c r="DR223" s="336"/>
      <c r="DS223" s="336"/>
      <c r="DT223" s="336"/>
      <c r="DU223" s="336"/>
      <c r="DV223" s="336"/>
      <c r="DW223" s="336"/>
      <c r="DX223" s="336"/>
      <c r="DY223" s="336"/>
      <c r="DZ223" s="336"/>
      <c r="EA223" s="336"/>
      <c r="EB223" s="336"/>
      <c r="EC223" s="336"/>
      <c r="ED223" s="336"/>
      <c r="EE223" s="336"/>
      <c r="EF223" s="336"/>
      <c r="EG223" s="336"/>
      <c r="EH223" s="336"/>
      <c r="EI223" s="336"/>
      <c r="EJ223" s="336"/>
      <c r="EK223" s="336"/>
      <c r="EL223" s="336"/>
      <c r="EM223" s="336"/>
      <c r="EN223" s="336"/>
      <c r="EO223" s="336"/>
      <c r="EP223" s="336"/>
      <c r="EQ223" s="336"/>
      <c r="ER223" s="336"/>
      <c r="ES223" s="336"/>
      <c r="ET223" s="336"/>
      <c r="EU223" s="336"/>
      <c r="EV223" s="336"/>
      <c r="EW223" s="336"/>
      <c r="EX223" s="336"/>
      <c r="EY223" s="336"/>
      <c r="EZ223" s="336"/>
      <c r="FA223" s="336"/>
      <c r="FB223" s="336"/>
      <c r="FC223" s="336"/>
      <c r="FD223" s="336"/>
      <c r="FE223" s="336"/>
      <c r="FF223" s="336"/>
      <c r="FG223" s="336"/>
      <c r="FH223" s="336"/>
      <c r="FI223" s="336"/>
      <c r="FJ223" s="336"/>
      <c r="FK223" s="336"/>
      <c r="FL223" s="336"/>
      <c r="FM223" s="336"/>
      <c r="FN223" s="336"/>
      <c r="FO223" s="336"/>
      <c r="FP223" s="336"/>
      <c r="FQ223" s="336"/>
      <c r="FR223" s="336"/>
      <c r="FS223" s="336"/>
      <c r="FT223" s="336"/>
      <c r="FU223" s="336"/>
      <c r="FV223" s="336"/>
      <c r="FW223" s="336"/>
      <c r="FX223" s="336"/>
      <c r="FY223" s="336"/>
      <c r="FZ223" s="336"/>
      <c r="GA223" s="336"/>
      <c r="GB223" s="336"/>
      <c r="GC223" s="336"/>
      <c r="GD223" s="336"/>
      <c r="GE223" s="336"/>
      <c r="GF223" s="336"/>
      <c r="GG223" s="336"/>
      <c r="GH223" s="336"/>
      <c r="GI223" s="336"/>
      <c r="GJ223" s="336"/>
      <c r="GK223" s="336"/>
      <c r="GL223" s="336"/>
      <c r="GM223" s="336"/>
      <c r="GN223" s="336"/>
      <c r="GO223" s="336"/>
      <c r="GP223" s="336"/>
      <c r="GQ223" s="336"/>
      <c r="GR223" s="336"/>
      <c r="GS223" s="336"/>
      <c r="GT223" s="336"/>
      <c r="GU223" s="336"/>
      <c r="GV223" s="336"/>
      <c r="GW223" s="336"/>
      <c r="GX223" s="336"/>
      <c r="GY223" s="336"/>
      <c r="GZ223" s="336"/>
      <c r="HA223" s="336"/>
      <c r="HB223" s="336"/>
      <c r="HC223" s="336"/>
      <c r="HD223" s="336"/>
      <c r="HE223" s="336"/>
      <c r="HF223" s="336"/>
      <c r="HG223" s="336"/>
      <c r="HH223" s="336"/>
      <c r="HI223" s="336"/>
      <c r="HJ223" s="336"/>
      <c r="HK223" s="336"/>
      <c r="HL223" s="336"/>
      <c r="HM223" s="336"/>
      <c r="HN223" s="336"/>
      <c r="HO223" s="336"/>
      <c r="HP223" s="336"/>
      <c r="HQ223" s="336"/>
      <c r="HR223" s="336"/>
      <c r="HS223" s="336"/>
      <c r="HT223" s="336"/>
      <c r="HU223" s="336"/>
      <c r="HV223" s="336"/>
      <c r="HW223" s="336"/>
      <c r="HX223" s="336"/>
      <c r="HY223" s="336"/>
      <c r="HZ223" s="336"/>
      <c r="IA223" s="336"/>
      <c r="IB223" s="336"/>
      <c r="IC223" s="336"/>
      <c r="ID223" s="336"/>
      <c r="IE223" s="336"/>
      <c r="IF223" s="336"/>
      <c r="IG223" s="336"/>
      <c r="IH223" s="336"/>
      <c r="II223" s="336"/>
      <c r="IJ223" s="336"/>
      <c r="IK223" s="336"/>
      <c r="IL223" s="336"/>
      <c r="IM223" s="336"/>
      <c r="IN223" s="336"/>
      <c r="IO223" s="336"/>
    </row>
    <row r="224" spans="1:249" s="334" customFormat="1" ht="13.5" x14ac:dyDescent="0.25">
      <c r="A224" s="377">
        <v>259</v>
      </c>
      <c r="B224" s="372" t="s">
        <v>508</v>
      </c>
      <c r="C224" s="138" t="s">
        <v>716</v>
      </c>
      <c r="D224" s="374">
        <v>90.45</v>
      </c>
      <c r="E224" s="375">
        <v>38.262423470000002</v>
      </c>
      <c r="F224" s="375">
        <v>0</v>
      </c>
      <c r="G224" s="374">
        <v>15.843503650000002</v>
      </c>
      <c r="H224" s="376">
        <f t="shared" si="20"/>
        <v>36.344072879999999</v>
      </c>
      <c r="I224" s="376"/>
      <c r="J224" s="374">
        <v>96.633006763872856</v>
      </c>
      <c r="K224" s="374">
        <v>26.175453465363958</v>
      </c>
      <c r="L224" s="374">
        <v>0</v>
      </c>
      <c r="M224" s="374">
        <v>16.262823829999999</v>
      </c>
      <c r="N224" s="374">
        <f t="shared" si="21"/>
        <v>54.194729468508896</v>
      </c>
      <c r="O224" s="376">
        <f t="shared" si="18"/>
        <v>49.115729674678384</v>
      </c>
      <c r="P224" s="332">
        <f>'[11]ENERO '!O221+[11]FEBRERO!O221+[11]MARZO!O221+[11]ABRIL!O221+[11]MAYO!O221+[11]JUNIO!O221+[11]JULIO!O221+[11]AGOSTO!O221+[11]SEPTIEMBRE!O221+[11]OCTUBRE!O221+[11]NOVIEMBRE!O221+[11]DICIEMBRE!O221</f>
        <v>18.16242347</v>
      </c>
      <c r="Q224" s="332">
        <f>'[11]ENERO '!P221+[11]FEBRERO!P221+[11]MARZO!P221+[11]ABRIL!P221+[11]MAYO!P221+[11]JUNIO!P221+[11]JULIO!P221+[11]AGOSTO!P221+[11]SEPTIEMBRE!P221+[11]OCTUBRE!P221+[11]NOVIEMBRE!P221+[11]DICIEMBRE!P221</f>
        <v>20.100000000000001</v>
      </c>
      <c r="R224" s="333">
        <f t="shared" si="19"/>
        <v>38.262423470000002</v>
      </c>
      <c r="S224" s="332">
        <f>'[11]ENERO '!R221+[11]FEBRERO!R221+[11]MARZO!R221+[11]ABRIL!R221+[11]MAYO!R221+[11]JUNIO!R221+[11]JULIO!R221+[11]AGOSTO!R221+[11]SEPTIEMBRE!R221+[11]OCTUBRE!R221+[11]NOVIEMBRE!R221+[11]DICIEMBRE!R221</f>
        <v>18.072236940000003</v>
      </c>
      <c r="T224" s="332">
        <f>'[11]ENERO '!S221+[11]FEBRERO!S221+[11]MARZO!S221+[11]ABRIL!S221+[11]MAYO!S221+[11]JUNIO!S221+[11]JULIO!S221+[11]AGOSTO!S221+[11]SEPTIEMBRE!S221+[11]OCTUBRE!S221+[11]NOVIEMBRE!S221+[11]DICIEMBRE!S221</f>
        <v>8.103216525363953</v>
      </c>
      <c r="U224" s="333">
        <f t="shared" si="22"/>
        <v>26.175453465363958</v>
      </c>
      <c r="V224" s="336"/>
      <c r="W224" s="336"/>
      <c r="X224" s="336"/>
      <c r="Y224" s="336"/>
      <c r="Z224" s="336"/>
      <c r="AA224" s="336"/>
      <c r="AB224" s="336"/>
      <c r="AC224" s="336"/>
      <c r="AD224" s="336"/>
      <c r="AE224" s="336"/>
      <c r="AF224" s="336"/>
      <c r="AG224" s="336"/>
      <c r="AH224" s="336"/>
      <c r="AI224" s="336"/>
      <c r="AJ224" s="336"/>
      <c r="AK224" s="336"/>
      <c r="AL224" s="336"/>
      <c r="AM224" s="336"/>
      <c r="AN224" s="336"/>
      <c r="AO224" s="336"/>
      <c r="AP224" s="336"/>
      <c r="AQ224" s="336"/>
      <c r="AR224" s="336"/>
      <c r="AS224" s="336"/>
      <c r="AT224" s="336"/>
      <c r="AU224" s="336"/>
      <c r="AV224" s="336"/>
      <c r="AW224" s="336"/>
      <c r="AX224" s="336"/>
      <c r="AY224" s="336"/>
      <c r="AZ224" s="336"/>
      <c r="BA224" s="336"/>
      <c r="BB224" s="336"/>
      <c r="BC224" s="336"/>
      <c r="BD224" s="336"/>
      <c r="BE224" s="336"/>
      <c r="BF224" s="336"/>
      <c r="BG224" s="336"/>
      <c r="BH224" s="336"/>
      <c r="BI224" s="336"/>
      <c r="BJ224" s="336"/>
      <c r="BK224" s="336"/>
      <c r="BL224" s="336"/>
      <c r="BM224" s="336"/>
      <c r="BN224" s="336"/>
      <c r="BO224" s="336"/>
      <c r="BP224" s="336"/>
      <c r="BQ224" s="336"/>
      <c r="BR224" s="336"/>
      <c r="BS224" s="336"/>
      <c r="BT224" s="336"/>
      <c r="BU224" s="336"/>
      <c r="BV224" s="336"/>
      <c r="BW224" s="336"/>
      <c r="BX224" s="336"/>
      <c r="BY224" s="336"/>
      <c r="BZ224" s="336"/>
      <c r="CA224" s="336"/>
      <c r="CB224" s="336"/>
      <c r="CC224" s="336"/>
      <c r="CD224" s="336"/>
      <c r="CE224" s="336"/>
      <c r="CF224" s="336"/>
      <c r="CG224" s="336"/>
      <c r="CH224" s="336"/>
      <c r="CI224" s="336"/>
      <c r="CJ224" s="336"/>
      <c r="CK224" s="336"/>
      <c r="CL224" s="336"/>
      <c r="CM224" s="336"/>
      <c r="CN224" s="336"/>
      <c r="CO224" s="336"/>
      <c r="CP224" s="336"/>
      <c r="CQ224" s="336"/>
      <c r="CR224" s="336"/>
      <c r="CS224" s="336"/>
      <c r="CT224" s="336"/>
      <c r="CU224" s="336"/>
      <c r="CV224" s="336"/>
      <c r="CW224" s="336"/>
      <c r="CX224" s="336"/>
      <c r="CY224" s="336"/>
      <c r="CZ224" s="336"/>
      <c r="DA224" s="336"/>
      <c r="DB224" s="336"/>
      <c r="DC224" s="336"/>
      <c r="DD224" s="336"/>
      <c r="DE224" s="336"/>
      <c r="DF224" s="336"/>
      <c r="DG224" s="336"/>
      <c r="DH224" s="336"/>
      <c r="DI224" s="336"/>
      <c r="DJ224" s="336"/>
      <c r="DK224" s="336"/>
      <c r="DL224" s="336"/>
      <c r="DM224" s="336"/>
      <c r="DN224" s="336"/>
      <c r="DO224" s="336"/>
      <c r="DP224" s="336"/>
      <c r="DQ224" s="336"/>
      <c r="DR224" s="336"/>
      <c r="DS224" s="336"/>
      <c r="DT224" s="336"/>
      <c r="DU224" s="336"/>
      <c r="DV224" s="336"/>
      <c r="DW224" s="336"/>
      <c r="DX224" s="336"/>
      <c r="DY224" s="336"/>
      <c r="DZ224" s="336"/>
      <c r="EA224" s="336"/>
      <c r="EB224" s="336"/>
      <c r="EC224" s="336"/>
      <c r="ED224" s="336"/>
      <c r="EE224" s="336"/>
      <c r="EF224" s="336"/>
      <c r="EG224" s="336"/>
      <c r="EH224" s="336"/>
      <c r="EI224" s="336"/>
      <c r="EJ224" s="336"/>
      <c r="EK224" s="336"/>
      <c r="EL224" s="336"/>
      <c r="EM224" s="336"/>
      <c r="EN224" s="336"/>
      <c r="EO224" s="336"/>
      <c r="EP224" s="336"/>
      <c r="EQ224" s="336"/>
      <c r="ER224" s="336"/>
      <c r="ES224" s="336"/>
      <c r="ET224" s="336"/>
      <c r="EU224" s="336"/>
      <c r="EV224" s="336"/>
      <c r="EW224" s="336"/>
      <c r="EX224" s="336"/>
      <c r="EY224" s="336"/>
      <c r="EZ224" s="336"/>
      <c r="FA224" s="336"/>
      <c r="FB224" s="336"/>
      <c r="FC224" s="336"/>
      <c r="FD224" s="336"/>
      <c r="FE224" s="336"/>
      <c r="FF224" s="336"/>
      <c r="FG224" s="336"/>
      <c r="FH224" s="336"/>
      <c r="FI224" s="336"/>
      <c r="FJ224" s="336"/>
      <c r="FK224" s="336"/>
      <c r="FL224" s="336"/>
      <c r="FM224" s="336"/>
      <c r="FN224" s="336"/>
      <c r="FO224" s="336"/>
      <c r="FP224" s="336"/>
      <c r="FQ224" s="336"/>
      <c r="FR224" s="336"/>
      <c r="FS224" s="336"/>
      <c r="FT224" s="336"/>
      <c r="FU224" s="336"/>
      <c r="FV224" s="336"/>
      <c r="FW224" s="336"/>
      <c r="FX224" s="336"/>
      <c r="FY224" s="336"/>
      <c r="FZ224" s="336"/>
      <c r="GA224" s="336"/>
      <c r="GB224" s="336"/>
      <c r="GC224" s="336"/>
      <c r="GD224" s="336"/>
      <c r="GE224" s="336"/>
      <c r="GF224" s="336"/>
      <c r="GG224" s="336"/>
      <c r="GH224" s="336"/>
      <c r="GI224" s="336"/>
      <c r="GJ224" s="336"/>
      <c r="GK224" s="336"/>
      <c r="GL224" s="336"/>
      <c r="GM224" s="336"/>
      <c r="GN224" s="336"/>
      <c r="GO224" s="336"/>
      <c r="GP224" s="336"/>
      <c r="GQ224" s="336"/>
      <c r="GR224" s="336"/>
      <c r="GS224" s="336"/>
      <c r="GT224" s="336"/>
      <c r="GU224" s="336"/>
      <c r="GV224" s="336"/>
      <c r="GW224" s="336"/>
      <c r="GX224" s="336"/>
      <c r="GY224" s="336"/>
      <c r="GZ224" s="336"/>
      <c r="HA224" s="336"/>
      <c r="HB224" s="336"/>
      <c r="HC224" s="336"/>
      <c r="HD224" s="336"/>
      <c r="HE224" s="336"/>
      <c r="HF224" s="336"/>
      <c r="HG224" s="336"/>
      <c r="HH224" s="336"/>
      <c r="HI224" s="336"/>
      <c r="HJ224" s="336"/>
      <c r="HK224" s="336"/>
      <c r="HL224" s="336"/>
      <c r="HM224" s="336"/>
      <c r="HN224" s="336"/>
      <c r="HO224" s="336"/>
      <c r="HP224" s="336"/>
      <c r="HQ224" s="336"/>
      <c r="HR224" s="336"/>
      <c r="HS224" s="336"/>
      <c r="HT224" s="336"/>
      <c r="HU224" s="336"/>
      <c r="HV224" s="336"/>
      <c r="HW224" s="336"/>
      <c r="HX224" s="336"/>
      <c r="HY224" s="336"/>
      <c r="HZ224" s="336"/>
      <c r="IA224" s="336"/>
      <c r="IB224" s="336"/>
      <c r="IC224" s="336"/>
      <c r="ID224" s="336"/>
      <c r="IE224" s="336"/>
      <c r="IF224" s="336"/>
      <c r="IG224" s="336"/>
      <c r="IH224" s="336"/>
      <c r="II224" s="336"/>
      <c r="IJ224" s="336"/>
      <c r="IK224" s="336"/>
      <c r="IL224" s="336"/>
      <c r="IM224" s="336"/>
      <c r="IN224" s="336"/>
      <c r="IO224" s="336"/>
    </row>
    <row r="225" spans="1:249" s="334" customFormat="1" ht="13.5" x14ac:dyDescent="0.25">
      <c r="A225" s="377">
        <v>260</v>
      </c>
      <c r="B225" s="372" t="s">
        <v>508</v>
      </c>
      <c r="C225" s="138" t="s">
        <v>717</v>
      </c>
      <c r="D225" s="374">
        <v>15.419886</v>
      </c>
      <c r="E225" s="375">
        <v>6.1970306700000011</v>
      </c>
      <c r="F225" s="375">
        <v>0</v>
      </c>
      <c r="G225" s="374">
        <v>5.1142413400000013</v>
      </c>
      <c r="H225" s="376">
        <f t="shared" si="20"/>
        <v>4.1086139899999967</v>
      </c>
      <c r="I225" s="376"/>
      <c r="J225" s="374">
        <v>29.821375913687145</v>
      </c>
      <c r="K225" s="374">
        <v>6.2121272850411717</v>
      </c>
      <c r="L225" s="374">
        <v>0</v>
      </c>
      <c r="M225" s="374">
        <v>4.9191880700000015</v>
      </c>
      <c r="N225" s="374">
        <f t="shared" si="21"/>
        <v>18.690060558645971</v>
      </c>
      <c r="O225" s="376">
        <f t="shared" si="18"/>
        <v>354.89940413326553</v>
      </c>
      <c r="P225" s="332">
        <f>'[11]ENERO '!O222+[11]FEBRERO!O222+[11]MARZO!O222+[11]ABRIL!O222+[11]MAYO!O222+[11]JUNIO!O222+[11]JULIO!O222+[11]AGOSTO!O222+[11]SEPTIEMBRE!O222+[11]OCTUBRE!O222+[11]NOVIEMBRE!O222+[11]DICIEMBRE!O222</f>
        <v>0.40944666999999996</v>
      </c>
      <c r="Q225" s="332">
        <f>'[11]ENERO '!P222+[11]FEBRERO!P222+[11]MARZO!P222+[11]ABRIL!P222+[11]MAYO!P222+[11]JUNIO!P222+[11]JULIO!P222+[11]AGOSTO!P222+[11]SEPTIEMBRE!P222+[11]OCTUBRE!P222+[11]NOVIEMBRE!P222+[11]DICIEMBRE!P222</f>
        <v>5.7875840000000007</v>
      </c>
      <c r="R225" s="333">
        <f t="shared" si="19"/>
        <v>6.1970306700000011</v>
      </c>
      <c r="S225" s="332">
        <f>'[11]ENERO '!R222+[11]FEBRERO!R222+[11]MARZO!R222+[11]ABRIL!R222+[11]MAYO!R222+[11]JUNIO!R222+[11]JULIO!R222+[11]AGOSTO!R222+[11]SEPTIEMBRE!R222+[11]OCTUBRE!R222+[11]NOVIEMBRE!R222+[11]DICIEMBRE!R222</f>
        <v>0.40944666999999996</v>
      </c>
      <c r="T225" s="332">
        <f>'[11]ENERO '!S222+[11]FEBRERO!S222+[11]MARZO!S222+[11]ABRIL!S222+[11]MAYO!S222+[11]JUNIO!S222+[11]JULIO!S222+[11]AGOSTO!S222+[11]SEPTIEMBRE!S222+[11]OCTUBRE!S222+[11]NOVIEMBRE!S222+[11]DICIEMBRE!S222</f>
        <v>5.8026806150411714</v>
      </c>
      <c r="U225" s="333">
        <f t="shared" si="22"/>
        <v>6.2121272850411717</v>
      </c>
      <c r="V225" s="336"/>
      <c r="W225" s="336"/>
      <c r="X225" s="336"/>
      <c r="Y225" s="336"/>
      <c r="Z225" s="336"/>
      <c r="AA225" s="336"/>
      <c r="AB225" s="336"/>
      <c r="AC225" s="336"/>
      <c r="AD225" s="336"/>
      <c r="AE225" s="336"/>
      <c r="AF225" s="336"/>
      <c r="AG225" s="336"/>
      <c r="AH225" s="336"/>
      <c r="AI225" s="336"/>
      <c r="AJ225" s="336"/>
      <c r="AK225" s="336"/>
      <c r="AL225" s="336"/>
      <c r="AM225" s="336"/>
      <c r="AN225" s="336"/>
      <c r="AO225" s="336"/>
      <c r="AP225" s="336"/>
      <c r="AQ225" s="336"/>
      <c r="AR225" s="336"/>
      <c r="AS225" s="336"/>
      <c r="AT225" s="336"/>
      <c r="AU225" s="336"/>
      <c r="AV225" s="336"/>
      <c r="AW225" s="336"/>
      <c r="AX225" s="336"/>
      <c r="AY225" s="336"/>
      <c r="AZ225" s="336"/>
      <c r="BA225" s="336"/>
      <c r="BB225" s="336"/>
      <c r="BC225" s="336"/>
      <c r="BD225" s="336"/>
      <c r="BE225" s="336"/>
      <c r="BF225" s="336"/>
      <c r="BG225" s="336"/>
      <c r="BH225" s="336"/>
      <c r="BI225" s="336"/>
      <c r="BJ225" s="336"/>
      <c r="BK225" s="336"/>
      <c r="BL225" s="336"/>
      <c r="BM225" s="336"/>
      <c r="BN225" s="336"/>
      <c r="BO225" s="336"/>
      <c r="BP225" s="336"/>
      <c r="BQ225" s="336"/>
      <c r="BR225" s="336"/>
      <c r="BS225" s="336"/>
      <c r="BT225" s="336"/>
      <c r="BU225" s="336"/>
      <c r="BV225" s="336"/>
      <c r="BW225" s="336"/>
      <c r="BX225" s="336"/>
      <c r="BY225" s="336"/>
      <c r="BZ225" s="336"/>
      <c r="CA225" s="336"/>
      <c r="CB225" s="336"/>
      <c r="CC225" s="336"/>
      <c r="CD225" s="336"/>
      <c r="CE225" s="336"/>
      <c r="CF225" s="336"/>
      <c r="CG225" s="336"/>
      <c r="CH225" s="336"/>
      <c r="CI225" s="336"/>
      <c r="CJ225" s="336"/>
      <c r="CK225" s="336"/>
      <c r="CL225" s="336"/>
      <c r="CM225" s="336"/>
      <c r="CN225" s="336"/>
      <c r="CO225" s="336"/>
      <c r="CP225" s="336"/>
      <c r="CQ225" s="336"/>
      <c r="CR225" s="336"/>
      <c r="CS225" s="336"/>
      <c r="CT225" s="336"/>
      <c r="CU225" s="336"/>
      <c r="CV225" s="336"/>
      <c r="CW225" s="336"/>
      <c r="CX225" s="336"/>
      <c r="CY225" s="336"/>
      <c r="CZ225" s="336"/>
      <c r="DA225" s="336"/>
      <c r="DB225" s="336"/>
      <c r="DC225" s="336"/>
      <c r="DD225" s="336"/>
      <c r="DE225" s="336"/>
      <c r="DF225" s="336"/>
      <c r="DG225" s="336"/>
      <c r="DH225" s="336"/>
      <c r="DI225" s="336"/>
      <c r="DJ225" s="336"/>
      <c r="DK225" s="336"/>
      <c r="DL225" s="336"/>
      <c r="DM225" s="336"/>
      <c r="DN225" s="336"/>
      <c r="DO225" s="336"/>
      <c r="DP225" s="336"/>
      <c r="DQ225" s="336"/>
      <c r="DR225" s="336"/>
      <c r="DS225" s="336"/>
      <c r="DT225" s="336"/>
      <c r="DU225" s="336"/>
      <c r="DV225" s="336"/>
      <c r="DW225" s="336"/>
      <c r="DX225" s="336"/>
      <c r="DY225" s="336"/>
      <c r="DZ225" s="336"/>
      <c r="EA225" s="336"/>
      <c r="EB225" s="336"/>
      <c r="EC225" s="336"/>
      <c r="ED225" s="336"/>
      <c r="EE225" s="336"/>
      <c r="EF225" s="336"/>
      <c r="EG225" s="336"/>
      <c r="EH225" s="336"/>
      <c r="EI225" s="336"/>
      <c r="EJ225" s="336"/>
      <c r="EK225" s="336"/>
      <c r="EL225" s="336"/>
      <c r="EM225" s="336"/>
      <c r="EN225" s="336"/>
      <c r="EO225" s="336"/>
      <c r="EP225" s="336"/>
      <c r="EQ225" s="336"/>
      <c r="ER225" s="336"/>
      <c r="ES225" s="336"/>
      <c r="ET225" s="336"/>
      <c r="EU225" s="336"/>
      <c r="EV225" s="336"/>
      <c r="EW225" s="336"/>
      <c r="EX225" s="336"/>
      <c r="EY225" s="336"/>
      <c r="EZ225" s="336"/>
      <c r="FA225" s="336"/>
      <c r="FB225" s="336"/>
      <c r="FC225" s="336"/>
      <c r="FD225" s="336"/>
      <c r="FE225" s="336"/>
      <c r="FF225" s="336"/>
      <c r="FG225" s="336"/>
      <c r="FH225" s="336"/>
      <c r="FI225" s="336"/>
      <c r="FJ225" s="336"/>
      <c r="FK225" s="336"/>
      <c r="FL225" s="336"/>
      <c r="FM225" s="336"/>
      <c r="FN225" s="336"/>
      <c r="FO225" s="336"/>
      <c r="FP225" s="336"/>
      <c r="FQ225" s="336"/>
      <c r="FR225" s="336"/>
      <c r="FS225" s="336"/>
      <c r="FT225" s="336"/>
      <c r="FU225" s="336"/>
      <c r="FV225" s="336"/>
      <c r="FW225" s="336"/>
      <c r="FX225" s="336"/>
      <c r="FY225" s="336"/>
      <c r="FZ225" s="336"/>
      <c r="GA225" s="336"/>
      <c r="GB225" s="336"/>
      <c r="GC225" s="336"/>
      <c r="GD225" s="336"/>
      <c r="GE225" s="336"/>
      <c r="GF225" s="336"/>
      <c r="GG225" s="336"/>
      <c r="GH225" s="336"/>
      <c r="GI225" s="336"/>
      <c r="GJ225" s="336"/>
      <c r="GK225" s="336"/>
      <c r="GL225" s="336"/>
      <c r="GM225" s="336"/>
      <c r="GN225" s="336"/>
      <c r="GO225" s="336"/>
      <c r="GP225" s="336"/>
      <c r="GQ225" s="336"/>
      <c r="GR225" s="336"/>
      <c r="GS225" s="336"/>
      <c r="GT225" s="336"/>
      <c r="GU225" s="336"/>
      <c r="GV225" s="336"/>
      <c r="GW225" s="336"/>
      <c r="GX225" s="336"/>
      <c r="GY225" s="336"/>
      <c r="GZ225" s="336"/>
      <c r="HA225" s="336"/>
      <c r="HB225" s="336"/>
      <c r="HC225" s="336"/>
      <c r="HD225" s="336"/>
      <c r="HE225" s="336"/>
      <c r="HF225" s="336"/>
      <c r="HG225" s="336"/>
      <c r="HH225" s="336"/>
      <c r="HI225" s="336"/>
      <c r="HJ225" s="336"/>
      <c r="HK225" s="336"/>
      <c r="HL225" s="336"/>
      <c r="HM225" s="336"/>
      <c r="HN225" s="336"/>
      <c r="HO225" s="336"/>
      <c r="HP225" s="336"/>
      <c r="HQ225" s="336"/>
      <c r="HR225" s="336"/>
      <c r="HS225" s="336"/>
      <c r="HT225" s="336"/>
      <c r="HU225" s="336"/>
      <c r="HV225" s="336"/>
      <c r="HW225" s="336"/>
      <c r="HX225" s="336"/>
      <c r="HY225" s="336"/>
      <c r="HZ225" s="336"/>
      <c r="IA225" s="336"/>
      <c r="IB225" s="336"/>
      <c r="IC225" s="336"/>
      <c r="ID225" s="336"/>
      <c r="IE225" s="336"/>
      <c r="IF225" s="336"/>
      <c r="IG225" s="336"/>
      <c r="IH225" s="336"/>
      <c r="II225" s="336"/>
      <c r="IJ225" s="336"/>
      <c r="IK225" s="336"/>
      <c r="IL225" s="336"/>
      <c r="IM225" s="336"/>
      <c r="IN225" s="336"/>
      <c r="IO225" s="336"/>
    </row>
    <row r="226" spans="1:249" s="334" customFormat="1" ht="13.5" x14ac:dyDescent="0.25">
      <c r="A226" s="377">
        <v>261</v>
      </c>
      <c r="B226" s="372" t="s">
        <v>560</v>
      </c>
      <c r="C226" s="138" t="s">
        <v>718</v>
      </c>
      <c r="D226" s="374">
        <v>1999.95</v>
      </c>
      <c r="E226" s="375">
        <v>1496.5128657800001</v>
      </c>
      <c r="F226" s="375">
        <v>0</v>
      </c>
      <c r="G226" s="374">
        <v>146.2282069</v>
      </c>
      <c r="H226" s="376">
        <f t="shared" si="20"/>
        <v>357.20892731999993</v>
      </c>
      <c r="I226" s="376"/>
      <c r="J226" s="374">
        <v>2570.5422304426133</v>
      </c>
      <c r="K226" s="374">
        <v>994.49461664</v>
      </c>
      <c r="L226" s="374">
        <v>0</v>
      </c>
      <c r="M226" s="374">
        <v>154.61077895000003</v>
      </c>
      <c r="N226" s="374">
        <f t="shared" si="21"/>
        <v>1421.4368348526134</v>
      </c>
      <c r="O226" s="376">
        <f t="shared" si="18"/>
        <v>297.9286983438804</v>
      </c>
      <c r="P226" s="332">
        <f>'[11]ENERO '!O223+[11]FEBRERO!O223+[11]MARZO!O223+[11]ABRIL!O223+[11]MAYO!O223+[11]JUNIO!O223+[11]JULIO!O223+[11]AGOSTO!O223+[11]SEPTIEMBRE!O223+[11]OCTUBRE!O223+[11]NOVIEMBRE!O223+[11]DICIEMBRE!O223</f>
        <v>250.31286577999998</v>
      </c>
      <c r="Q226" s="332">
        <f>'[11]ENERO '!P223+[11]FEBRERO!P223+[11]MARZO!P223+[11]ABRIL!P223+[11]MAYO!P223+[11]JUNIO!P223+[11]JULIO!P223+[11]AGOSTO!P223+[11]SEPTIEMBRE!P223+[11]OCTUBRE!P223+[11]NOVIEMBRE!P223+[11]DICIEMBRE!P223</f>
        <v>1246.2</v>
      </c>
      <c r="R226" s="333">
        <f t="shared" si="19"/>
        <v>1496.5128657800001</v>
      </c>
      <c r="S226" s="332">
        <f>'[11]ENERO '!R223+[11]FEBRERO!R223+[11]MARZO!R223+[11]ABRIL!R223+[11]MAYO!R223+[11]JUNIO!R223+[11]JULIO!R223+[11]AGOSTO!R223+[11]SEPTIEMBRE!R223+[11]OCTUBRE!R223+[11]NOVIEMBRE!R223+[11]DICIEMBRE!R223</f>
        <v>250.31286277999999</v>
      </c>
      <c r="T226" s="332">
        <f>'[11]ENERO '!S223+[11]FEBRERO!S223+[11]MARZO!S223+[11]ABRIL!S223+[11]MAYO!S223+[11]JUNIO!S223+[11]JULIO!S223+[11]AGOSTO!S223+[11]SEPTIEMBRE!S223+[11]OCTUBRE!S223+[11]NOVIEMBRE!S223+[11]DICIEMBRE!S223</f>
        <v>744.18175386000007</v>
      </c>
      <c r="U226" s="333">
        <f t="shared" si="22"/>
        <v>994.49461664</v>
      </c>
      <c r="V226" s="336"/>
      <c r="W226" s="336"/>
      <c r="X226" s="336"/>
      <c r="Y226" s="336"/>
      <c r="Z226" s="336"/>
      <c r="AA226" s="336"/>
      <c r="AB226" s="336"/>
      <c r="AC226" s="336"/>
      <c r="AD226" s="336"/>
      <c r="AE226" s="336"/>
      <c r="AF226" s="336"/>
      <c r="AG226" s="336"/>
      <c r="AH226" s="336"/>
      <c r="AI226" s="336"/>
      <c r="AJ226" s="336"/>
      <c r="AK226" s="336"/>
      <c r="AL226" s="336"/>
      <c r="AM226" s="336"/>
      <c r="AN226" s="336"/>
      <c r="AO226" s="336"/>
      <c r="AP226" s="336"/>
      <c r="AQ226" s="336"/>
      <c r="AR226" s="336"/>
      <c r="AS226" s="336"/>
      <c r="AT226" s="336"/>
      <c r="AU226" s="336"/>
      <c r="AV226" s="336"/>
      <c r="AW226" s="336"/>
      <c r="AX226" s="336"/>
      <c r="AY226" s="336"/>
      <c r="AZ226" s="336"/>
      <c r="BA226" s="336"/>
      <c r="BB226" s="336"/>
      <c r="BC226" s="336"/>
      <c r="BD226" s="336"/>
      <c r="BE226" s="336"/>
      <c r="BF226" s="336"/>
      <c r="BG226" s="336"/>
      <c r="BH226" s="336"/>
      <c r="BI226" s="336"/>
      <c r="BJ226" s="336"/>
      <c r="BK226" s="336"/>
      <c r="BL226" s="336"/>
      <c r="BM226" s="336"/>
      <c r="BN226" s="336"/>
      <c r="BO226" s="336"/>
      <c r="BP226" s="336"/>
      <c r="BQ226" s="336"/>
      <c r="BR226" s="336"/>
      <c r="BS226" s="336"/>
      <c r="BT226" s="336"/>
      <c r="BU226" s="336"/>
      <c r="BV226" s="336"/>
      <c r="BW226" s="336"/>
      <c r="BX226" s="336"/>
      <c r="BY226" s="336"/>
      <c r="BZ226" s="336"/>
      <c r="CA226" s="336"/>
      <c r="CB226" s="336"/>
      <c r="CC226" s="336"/>
      <c r="CD226" s="336"/>
      <c r="CE226" s="336"/>
      <c r="CF226" s="336"/>
      <c r="CG226" s="336"/>
      <c r="CH226" s="336"/>
      <c r="CI226" s="336"/>
      <c r="CJ226" s="336"/>
      <c r="CK226" s="336"/>
      <c r="CL226" s="336"/>
      <c r="CM226" s="336"/>
      <c r="CN226" s="336"/>
      <c r="CO226" s="336"/>
      <c r="CP226" s="336"/>
      <c r="CQ226" s="336"/>
      <c r="CR226" s="336"/>
      <c r="CS226" s="336"/>
      <c r="CT226" s="336"/>
      <c r="CU226" s="336"/>
      <c r="CV226" s="336"/>
      <c r="CW226" s="336"/>
      <c r="CX226" s="336"/>
      <c r="CY226" s="336"/>
      <c r="CZ226" s="336"/>
      <c r="DA226" s="336"/>
      <c r="DB226" s="336"/>
      <c r="DC226" s="336"/>
      <c r="DD226" s="336"/>
      <c r="DE226" s="336"/>
      <c r="DF226" s="336"/>
      <c r="DG226" s="336"/>
      <c r="DH226" s="336"/>
      <c r="DI226" s="336"/>
      <c r="DJ226" s="336"/>
      <c r="DK226" s="336"/>
      <c r="DL226" s="336"/>
      <c r="DM226" s="336"/>
      <c r="DN226" s="336"/>
      <c r="DO226" s="336"/>
      <c r="DP226" s="336"/>
      <c r="DQ226" s="336"/>
      <c r="DR226" s="336"/>
      <c r="DS226" s="336"/>
      <c r="DT226" s="336"/>
      <c r="DU226" s="336"/>
      <c r="DV226" s="336"/>
      <c r="DW226" s="336"/>
      <c r="DX226" s="336"/>
      <c r="DY226" s="336"/>
      <c r="DZ226" s="336"/>
      <c r="EA226" s="336"/>
      <c r="EB226" s="336"/>
      <c r="EC226" s="336"/>
      <c r="ED226" s="336"/>
      <c r="EE226" s="336"/>
      <c r="EF226" s="336"/>
      <c r="EG226" s="336"/>
      <c r="EH226" s="336"/>
      <c r="EI226" s="336"/>
      <c r="EJ226" s="336"/>
      <c r="EK226" s="336"/>
      <c r="EL226" s="336"/>
      <c r="EM226" s="336"/>
      <c r="EN226" s="336"/>
      <c r="EO226" s="336"/>
      <c r="EP226" s="336"/>
      <c r="EQ226" s="336"/>
      <c r="ER226" s="336"/>
      <c r="ES226" s="336"/>
      <c r="ET226" s="336"/>
      <c r="EU226" s="336"/>
      <c r="EV226" s="336"/>
      <c r="EW226" s="336"/>
      <c r="EX226" s="336"/>
      <c r="EY226" s="336"/>
      <c r="EZ226" s="336"/>
      <c r="FA226" s="336"/>
      <c r="FB226" s="336"/>
      <c r="FC226" s="336"/>
      <c r="FD226" s="336"/>
      <c r="FE226" s="336"/>
      <c r="FF226" s="336"/>
      <c r="FG226" s="336"/>
      <c r="FH226" s="336"/>
      <c r="FI226" s="336"/>
      <c r="FJ226" s="336"/>
      <c r="FK226" s="336"/>
      <c r="FL226" s="336"/>
      <c r="FM226" s="336"/>
      <c r="FN226" s="336"/>
      <c r="FO226" s="336"/>
      <c r="FP226" s="336"/>
      <c r="FQ226" s="336"/>
      <c r="FR226" s="336"/>
      <c r="FS226" s="336"/>
      <c r="FT226" s="336"/>
      <c r="FU226" s="336"/>
      <c r="FV226" s="336"/>
      <c r="FW226" s="336"/>
      <c r="FX226" s="336"/>
      <c r="FY226" s="336"/>
      <c r="FZ226" s="336"/>
      <c r="GA226" s="336"/>
      <c r="GB226" s="336"/>
      <c r="GC226" s="336"/>
      <c r="GD226" s="336"/>
      <c r="GE226" s="336"/>
      <c r="GF226" s="336"/>
      <c r="GG226" s="336"/>
      <c r="GH226" s="336"/>
      <c r="GI226" s="336"/>
      <c r="GJ226" s="336"/>
      <c r="GK226" s="336"/>
      <c r="GL226" s="336"/>
      <c r="GM226" s="336"/>
      <c r="GN226" s="336"/>
      <c r="GO226" s="336"/>
      <c r="GP226" s="336"/>
      <c r="GQ226" s="336"/>
      <c r="GR226" s="336"/>
      <c r="GS226" s="336"/>
      <c r="GT226" s="336"/>
      <c r="GU226" s="336"/>
      <c r="GV226" s="336"/>
      <c r="GW226" s="336"/>
      <c r="GX226" s="336"/>
      <c r="GY226" s="336"/>
      <c r="GZ226" s="336"/>
      <c r="HA226" s="336"/>
      <c r="HB226" s="336"/>
      <c r="HC226" s="336"/>
      <c r="HD226" s="336"/>
      <c r="HE226" s="336"/>
      <c r="HF226" s="336"/>
      <c r="HG226" s="336"/>
      <c r="HH226" s="336"/>
      <c r="HI226" s="336"/>
      <c r="HJ226" s="336"/>
      <c r="HK226" s="336"/>
      <c r="HL226" s="336"/>
      <c r="HM226" s="336"/>
      <c r="HN226" s="336"/>
      <c r="HO226" s="336"/>
      <c r="HP226" s="336"/>
      <c r="HQ226" s="336"/>
      <c r="HR226" s="336"/>
      <c r="HS226" s="336"/>
      <c r="HT226" s="336"/>
      <c r="HU226" s="336"/>
      <c r="HV226" s="336"/>
      <c r="HW226" s="336"/>
      <c r="HX226" s="336"/>
      <c r="HY226" s="336"/>
      <c r="HZ226" s="336"/>
      <c r="IA226" s="336"/>
      <c r="IB226" s="336"/>
      <c r="IC226" s="336"/>
      <c r="ID226" s="336"/>
      <c r="IE226" s="336"/>
      <c r="IF226" s="336"/>
      <c r="IG226" s="336"/>
      <c r="IH226" s="336"/>
      <c r="II226" s="336"/>
      <c r="IJ226" s="336"/>
      <c r="IK226" s="336"/>
      <c r="IL226" s="336"/>
      <c r="IM226" s="336"/>
      <c r="IN226" s="336"/>
      <c r="IO226" s="336"/>
    </row>
    <row r="227" spans="1:249" s="334" customFormat="1" ht="27" x14ac:dyDescent="0.25">
      <c r="A227" s="377">
        <v>262</v>
      </c>
      <c r="B227" s="372" t="s">
        <v>596</v>
      </c>
      <c r="C227" s="138" t="s">
        <v>719</v>
      </c>
      <c r="D227" s="374">
        <v>104.9530445</v>
      </c>
      <c r="E227" s="375">
        <v>12.134246689999998</v>
      </c>
      <c r="F227" s="375">
        <v>0</v>
      </c>
      <c r="G227" s="374">
        <v>7.9432033600000009</v>
      </c>
      <c r="H227" s="376">
        <f t="shared" si="20"/>
        <v>84.875594450000008</v>
      </c>
      <c r="I227" s="376"/>
      <c r="J227" s="374">
        <v>53.177775705024111</v>
      </c>
      <c r="K227" s="374">
        <v>11.540514505012421</v>
      </c>
      <c r="L227" s="374">
        <v>0</v>
      </c>
      <c r="M227" s="374">
        <v>8.2685254999999991</v>
      </c>
      <c r="N227" s="374">
        <f t="shared" si="21"/>
        <v>33.368735700011698</v>
      </c>
      <c r="O227" s="376">
        <f t="shared" si="18"/>
        <v>-60.685122836259922</v>
      </c>
      <c r="P227" s="332">
        <f>'[11]ENERO '!O224+[11]FEBRERO!O224+[11]MARZO!O224+[11]ABRIL!O224+[11]MAYO!O224+[11]JUNIO!O224+[11]JULIO!O224+[11]AGOSTO!O224+[11]SEPTIEMBRE!O224+[11]OCTUBRE!O224+[11]NOVIEMBRE!O224+[11]DICIEMBRE!O224</f>
        <v>4.843313189999999</v>
      </c>
      <c r="Q227" s="332">
        <f>'[11]ENERO '!P224+[11]FEBRERO!P224+[11]MARZO!P224+[11]ABRIL!P224+[11]MAYO!P224+[11]JUNIO!P224+[11]JULIO!P224+[11]AGOSTO!P224+[11]SEPTIEMBRE!P224+[11]OCTUBRE!P224+[11]NOVIEMBRE!P224+[11]DICIEMBRE!P224</f>
        <v>7.2909334999999986</v>
      </c>
      <c r="R227" s="333">
        <f t="shared" si="19"/>
        <v>12.134246689999998</v>
      </c>
      <c r="S227" s="332">
        <f>'[11]ENERO '!R224+[11]FEBRERO!R224+[11]MARZO!R224+[11]ABRIL!R224+[11]MAYO!R224+[11]JUNIO!R224+[11]JULIO!R224+[11]AGOSTO!R224+[11]SEPTIEMBRE!R224+[11]OCTUBRE!R224+[11]NOVIEMBRE!R224+[11]DICIEMBRE!R224</f>
        <v>4.843313189999999</v>
      </c>
      <c r="T227" s="332">
        <f>'[11]ENERO '!S224+[11]FEBRERO!S224+[11]MARZO!S224+[11]ABRIL!S224+[11]MAYO!S224+[11]JUNIO!S224+[11]JULIO!S224+[11]AGOSTO!S224+[11]SEPTIEMBRE!S224+[11]OCTUBRE!S224+[11]NOVIEMBRE!S224+[11]DICIEMBRE!S224</f>
        <v>6.6972013150124212</v>
      </c>
      <c r="U227" s="333">
        <f t="shared" si="22"/>
        <v>11.540514505012421</v>
      </c>
      <c r="V227" s="336"/>
      <c r="W227" s="336"/>
      <c r="X227" s="336"/>
      <c r="Y227" s="336"/>
      <c r="Z227" s="336"/>
      <c r="AA227" s="336"/>
      <c r="AB227" s="336"/>
      <c r="AC227" s="336"/>
      <c r="AD227" s="336"/>
      <c r="AE227" s="336"/>
      <c r="AF227" s="336"/>
      <c r="AG227" s="336"/>
      <c r="AH227" s="336"/>
      <c r="AI227" s="336"/>
      <c r="AJ227" s="336"/>
      <c r="AK227" s="336"/>
      <c r="AL227" s="336"/>
      <c r="AM227" s="336"/>
      <c r="AN227" s="336"/>
      <c r="AO227" s="336"/>
      <c r="AP227" s="336"/>
      <c r="AQ227" s="336"/>
      <c r="AR227" s="336"/>
      <c r="AS227" s="336"/>
      <c r="AT227" s="336"/>
      <c r="AU227" s="336"/>
      <c r="AV227" s="336"/>
      <c r="AW227" s="336"/>
      <c r="AX227" s="336"/>
      <c r="AY227" s="336"/>
      <c r="AZ227" s="336"/>
      <c r="BA227" s="336"/>
      <c r="BB227" s="336"/>
      <c r="BC227" s="336"/>
      <c r="BD227" s="336"/>
      <c r="BE227" s="336"/>
      <c r="BF227" s="336"/>
      <c r="BG227" s="336"/>
      <c r="BH227" s="336"/>
      <c r="BI227" s="336"/>
      <c r="BJ227" s="336"/>
      <c r="BK227" s="336"/>
      <c r="BL227" s="336"/>
      <c r="BM227" s="336"/>
      <c r="BN227" s="336"/>
      <c r="BO227" s="336"/>
      <c r="BP227" s="336"/>
      <c r="BQ227" s="336"/>
      <c r="BR227" s="336"/>
      <c r="BS227" s="336"/>
      <c r="BT227" s="336"/>
      <c r="BU227" s="336"/>
      <c r="BV227" s="336"/>
      <c r="BW227" s="336"/>
      <c r="BX227" s="336"/>
      <c r="BY227" s="336"/>
      <c r="BZ227" s="336"/>
      <c r="CA227" s="336"/>
      <c r="CB227" s="336"/>
      <c r="CC227" s="336"/>
      <c r="CD227" s="336"/>
      <c r="CE227" s="336"/>
      <c r="CF227" s="336"/>
      <c r="CG227" s="336"/>
      <c r="CH227" s="336"/>
      <c r="CI227" s="336"/>
      <c r="CJ227" s="336"/>
      <c r="CK227" s="336"/>
      <c r="CL227" s="336"/>
      <c r="CM227" s="336"/>
      <c r="CN227" s="336"/>
      <c r="CO227" s="336"/>
      <c r="CP227" s="336"/>
      <c r="CQ227" s="336"/>
      <c r="CR227" s="336"/>
      <c r="CS227" s="336"/>
      <c r="CT227" s="336"/>
      <c r="CU227" s="336"/>
      <c r="CV227" s="336"/>
      <c r="CW227" s="336"/>
      <c r="CX227" s="336"/>
      <c r="CY227" s="336"/>
      <c r="CZ227" s="336"/>
      <c r="DA227" s="336"/>
      <c r="DB227" s="336"/>
      <c r="DC227" s="336"/>
      <c r="DD227" s="336"/>
      <c r="DE227" s="336"/>
      <c r="DF227" s="336"/>
      <c r="DG227" s="336"/>
      <c r="DH227" s="336"/>
      <c r="DI227" s="336"/>
      <c r="DJ227" s="336"/>
      <c r="DK227" s="336"/>
      <c r="DL227" s="336"/>
      <c r="DM227" s="336"/>
      <c r="DN227" s="336"/>
      <c r="DO227" s="336"/>
      <c r="DP227" s="336"/>
      <c r="DQ227" s="336"/>
      <c r="DR227" s="336"/>
      <c r="DS227" s="336"/>
      <c r="DT227" s="336"/>
      <c r="DU227" s="336"/>
      <c r="DV227" s="336"/>
      <c r="DW227" s="336"/>
      <c r="DX227" s="336"/>
      <c r="DY227" s="336"/>
      <c r="DZ227" s="336"/>
      <c r="EA227" s="336"/>
      <c r="EB227" s="336"/>
      <c r="EC227" s="336"/>
      <c r="ED227" s="336"/>
      <c r="EE227" s="336"/>
      <c r="EF227" s="336"/>
      <c r="EG227" s="336"/>
      <c r="EH227" s="336"/>
      <c r="EI227" s="336"/>
      <c r="EJ227" s="336"/>
      <c r="EK227" s="336"/>
      <c r="EL227" s="336"/>
      <c r="EM227" s="336"/>
      <c r="EN227" s="336"/>
      <c r="EO227" s="336"/>
      <c r="EP227" s="336"/>
      <c r="EQ227" s="336"/>
      <c r="ER227" s="336"/>
      <c r="ES227" s="336"/>
      <c r="ET227" s="336"/>
      <c r="EU227" s="336"/>
      <c r="EV227" s="336"/>
      <c r="EW227" s="336"/>
      <c r="EX227" s="336"/>
      <c r="EY227" s="336"/>
      <c r="EZ227" s="336"/>
      <c r="FA227" s="336"/>
      <c r="FB227" s="336"/>
      <c r="FC227" s="336"/>
      <c r="FD227" s="336"/>
      <c r="FE227" s="336"/>
      <c r="FF227" s="336"/>
      <c r="FG227" s="336"/>
      <c r="FH227" s="336"/>
      <c r="FI227" s="336"/>
      <c r="FJ227" s="336"/>
      <c r="FK227" s="336"/>
      <c r="FL227" s="336"/>
      <c r="FM227" s="336"/>
      <c r="FN227" s="336"/>
      <c r="FO227" s="336"/>
      <c r="FP227" s="336"/>
      <c r="FQ227" s="336"/>
      <c r="FR227" s="336"/>
      <c r="FS227" s="336"/>
      <c r="FT227" s="336"/>
      <c r="FU227" s="336"/>
      <c r="FV227" s="336"/>
      <c r="FW227" s="336"/>
      <c r="FX227" s="336"/>
      <c r="FY227" s="336"/>
      <c r="FZ227" s="336"/>
      <c r="GA227" s="336"/>
      <c r="GB227" s="336"/>
      <c r="GC227" s="336"/>
      <c r="GD227" s="336"/>
      <c r="GE227" s="336"/>
      <c r="GF227" s="336"/>
      <c r="GG227" s="336"/>
      <c r="GH227" s="336"/>
      <c r="GI227" s="336"/>
      <c r="GJ227" s="336"/>
      <c r="GK227" s="336"/>
      <c r="GL227" s="336"/>
      <c r="GM227" s="336"/>
      <c r="GN227" s="336"/>
      <c r="GO227" s="336"/>
      <c r="GP227" s="336"/>
      <c r="GQ227" s="336"/>
      <c r="GR227" s="336"/>
      <c r="GS227" s="336"/>
      <c r="GT227" s="336"/>
      <c r="GU227" s="336"/>
      <c r="GV227" s="336"/>
      <c r="GW227" s="336"/>
      <c r="GX227" s="336"/>
      <c r="GY227" s="336"/>
      <c r="GZ227" s="336"/>
      <c r="HA227" s="336"/>
      <c r="HB227" s="336"/>
      <c r="HC227" s="336"/>
      <c r="HD227" s="336"/>
      <c r="HE227" s="336"/>
      <c r="HF227" s="336"/>
      <c r="HG227" s="336"/>
      <c r="HH227" s="336"/>
      <c r="HI227" s="336"/>
      <c r="HJ227" s="336"/>
      <c r="HK227" s="336"/>
      <c r="HL227" s="336"/>
      <c r="HM227" s="336"/>
      <c r="HN227" s="336"/>
      <c r="HO227" s="336"/>
      <c r="HP227" s="336"/>
      <c r="HQ227" s="336"/>
      <c r="HR227" s="336"/>
      <c r="HS227" s="336"/>
      <c r="HT227" s="336"/>
      <c r="HU227" s="336"/>
      <c r="HV227" s="336"/>
      <c r="HW227" s="336"/>
      <c r="HX227" s="336"/>
      <c r="HY227" s="336"/>
      <c r="HZ227" s="336"/>
      <c r="IA227" s="336"/>
      <c r="IB227" s="336"/>
      <c r="IC227" s="336"/>
      <c r="ID227" s="336"/>
      <c r="IE227" s="336"/>
      <c r="IF227" s="336"/>
      <c r="IG227" s="336"/>
      <c r="IH227" s="336"/>
      <c r="II227" s="336"/>
      <c r="IJ227" s="336"/>
      <c r="IK227" s="336"/>
      <c r="IL227" s="336"/>
      <c r="IM227" s="336"/>
      <c r="IN227" s="336"/>
      <c r="IO227" s="336"/>
    </row>
    <row r="228" spans="1:249" s="334" customFormat="1" ht="13.5" x14ac:dyDescent="0.25">
      <c r="A228" s="377">
        <v>264</v>
      </c>
      <c r="B228" s="372" t="s">
        <v>494</v>
      </c>
      <c r="C228" s="138" t="s">
        <v>720</v>
      </c>
      <c r="D228" s="374">
        <v>1999.95</v>
      </c>
      <c r="E228" s="375">
        <v>1365.7780473299999</v>
      </c>
      <c r="F228" s="375">
        <v>0</v>
      </c>
      <c r="G228" s="374">
        <v>251.13821110999999</v>
      </c>
      <c r="H228" s="376">
        <f t="shared" si="20"/>
        <v>383.03374156000012</v>
      </c>
      <c r="I228" s="376"/>
      <c r="J228" s="374">
        <v>0</v>
      </c>
      <c r="K228" s="374">
        <v>341.27503098999989</v>
      </c>
      <c r="L228" s="374">
        <v>0</v>
      </c>
      <c r="M228" s="374">
        <v>274.85292717999999</v>
      </c>
      <c r="N228" s="374">
        <f t="shared" si="21"/>
        <v>-616.12795816999983</v>
      </c>
      <c r="O228" s="376">
        <f t="shared" si="18"/>
        <v>-260.85474758977256</v>
      </c>
      <c r="P228" s="332">
        <f>'[11]ENERO '!O225+[11]FEBRERO!O225+[11]MARZO!O225+[11]ABRIL!O225+[11]MAYO!O225+[11]JUNIO!O225+[11]JULIO!O225+[11]AGOSTO!O225+[11]SEPTIEMBRE!O225+[11]OCTUBRE!O225+[11]NOVIEMBRE!O225+[11]DICIEMBRE!O225</f>
        <v>360.77804732999999</v>
      </c>
      <c r="Q228" s="332">
        <f>'[11]ENERO '!P225+[11]FEBRERO!P225+[11]MARZO!P225+[11]ABRIL!P225+[11]MAYO!P225+[11]JUNIO!P225+[11]JULIO!P225+[11]AGOSTO!P225+[11]SEPTIEMBRE!P225+[11]OCTUBRE!P225+[11]NOVIEMBRE!P225+[11]DICIEMBRE!P225</f>
        <v>1005</v>
      </c>
      <c r="R228" s="333">
        <f t="shared" si="19"/>
        <v>1365.7780473299999</v>
      </c>
      <c r="S228" s="332">
        <f>'[11]ENERO '!R225+[11]FEBRERO!R225+[11]MARZO!R225+[11]ABRIL!R225+[11]MAYO!R225+[11]JUNIO!R225+[11]JULIO!R225+[11]AGOSTO!R225+[11]SEPTIEMBRE!R225+[11]OCTUBRE!R225+[11]NOVIEMBRE!R225+[11]DICIEMBRE!R225</f>
        <v>344.1847381899999</v>
      </c>
      <c r="T228" s="332">
        <f>'[11]ENERO '!S225+[11]FEBRERO!S225+[11]MARZO!S225+[11]ABRIL!S225+[11]MAYO!S225+[11]JUNIO!S225+[11]JULIO!S225+[11]AGOSTO!S225+[11]SEPTIEMBRE!S225+[11]OCTUBRE!S225+[11]NOVIEMBRE!S225+[11]DICIEMBRE!S225</f>
        <v>-2.9097071999999993</v>
      </c>
      <c r="U228" s="333">
        <f t="shared" si="22"/>
        <v>341.27503098999989</v>
      </c>
      <c r="V228" s="336"/>
      <c r="W228" s="336"/>
      <c r="X228" s="336"/>
      <c r="Y228" s="336"/>
      <c r="Z228" s="336"/>
      <c r="AA228" s="336"/>
      <c r="AB228" s="336"/>
      <c r="AC228" s="336"/>
      <c r="AD228" s="336"/>
      <c r="AE228" s="336"/>
      <c r="AF228" s="336"/>
      <c r="AG228" s="336"/>
      <c r="AH228" s="336"/>
      <c r="AI228" s="336"/>
      <c r="AJ228" s="336"/>
      <c r="AK228" s="336"/>
      <c r="AL228" s="336"/>
      <c r="AM228" s="336"/>
      <c r="AN228" s="336"/>
      <c r="AO228" s="336"/>
      <c r="AP228" s="336"/>
      <c r="AQ228" s="336"/>
      <c r="AR228" s="336"/>
      <c r="AS228" s="336"/>
      <c r="AT228" s="336"/>
      <c r="AU228" s="336"/>
      <c r="AV228" s="336"/>
      <c r="AW228" s="336"/>
      <c r="AX228" s="336"/>
      <c r="AY228" s="336"/>
      <c r="AZ228" s="336"/>
      <c r="BA228" s="336"/>
      <c r="BB228" s="336"/>
      <c r="BC228" s="336"/>
      <c r="BD228" s="336"/>
      <c r="BE228" s="336"/>
      <c r="BF228" s="336"/>
      <c r="BG228" s="336"/>
      <c r="BH228" s="336"/>
      <c r="BI228" s="336"/>
      <c r="BJ228" s="336"/>
      <c r="BK228" s="336"/>
      <c r="BL228" s="336"/>
      <c r="BM228" s="336"/>
      <c r="BN228" s="336"/>
      <c r="BO228" s="336"/>
      <c r="BP228" s="336"/>
      <c r="BQ228" s="336"/>
      <c r="BR228" s="336"/>
      <c r="BS228" s="336"/>
      <c r="BT228" s="336"/>
      <c r="BU228" s="336"/>
      <c r="BV228" s="336"/>
      <c r="BW228" s="336"/>
      <c r="BX228" s="336"/>
      <c r="BY228" s="336"/>
      <c r="BZ228" s="336"/>
      <c r="CA228" s="336"/>
      <c r="CB228" s="336"/>
      <c r="CC228" s="336"/>
      <c r="CD228" s="336"/>
      <c r="CE228" s="336"/>
      <c r="CF228" s="336"/>
      <c r="CG228" s="336"/>
      <c r="CH228" s="336"/>
      <c r="CI228" s="336"/>
      <c r="CJ228" s="336"/>
      <c r="CK228" s="336"/>
      <c r="CL228" s="336"/>
      <c r="CM228" s="336"/>
      <c r="CN228" s="336"/>
      <c r="CO228" s="336"/>
      <c r="CP228" s="336"/>
      <c r="CQ228" s="336"/>
      <c r="CR228" s="336"/>
      <c r="CS228" s="336"/>
      <c r="CT228" s="336"/>
      <c r="CU228" s="336"/>
      <c r="CV228" s="336"/>
      <c r="CW228" s="336"/>
      <c r="CX228" s="336"/>
      <c r="CY228" s="336"/>
      <c r="CZ228" s="336"/>
      <c r="DA228" s="336"/>
      <c r="DB228" s="336"/>
      <c r="DC228" s="336"/>
      <c r="DD228" s="336"/>
      <c r="DE228" s="336"/>
      <c r="DF228" s="336"/>
      <c r="DG228" s="336"/>
      <c r="DH228" s="336"/>
      <c r="DI228" s="336"/>
      <c r="DJ228" s="336"/>
      <c r="DK228" s="336"/>
      <c r="DL228" s="336"/>
      <c r="DM228" s="336"/>
      <c r="DN228" s="336"/>
      <c r="DO228" s="336"/>
      <c r="DP228" s="336"/>
      <c r="DQ228" s="336"/>
      <c r="DR228" s="336"/>
      <c r="DS228" s="336"/>
      <c r="DT228" s="336"/>
      <c r="DU228" s="336"/>
      <c r="DV228" s="336"/>
      <c r="DW228" s="336"/>
      <c r="DX228" s="336"/>
      <c r="DY228" s="336"/>
      <c r="DZ228" s="336"/>
      <c r="EA228" s="336"/>
      <c r="EB228" s="336"/>
      <c r="EC228" s="336"/>
      <c r="ED228" s="336"/>
      <c r="EE228" s="336"/>
      <c r="EF228" s="336"/>
      <c r="EG228" s="336"/>
      <c r="EH228" s="336"/>
      <c r="EI228" s="336"/>
      <c r="EJ228" s="336"/>
      <c r="EK228" s="336"/>
      <c r="EL228" s="336"/>
      <c r="EM228" s="336"/>
      <c r="EN228" s="336"/>
      <c r="EO228" s="336"/>
      <c r="EP228" s="336"/>
      <c r="EQ228" s="336"/>
      <c r="ER228" s="336"/>
      <c r="ES228" s="336"/>
      <c r="ET228" s="336"/>
      <c r="EU228" s="336"/>
      <c r="EV228" s="336"/>
      <c r="EW228" s="336"/>
      <c r="EX228" s="336"/>
      <c r="EY228" s="336"/>
      <c r="EZ228" s="336"/>
      <c r="FA228" s="336"/>
      <c r="FB228" s="336"/>
      <c r="FC228" s="336"/>
      <c r="FD228" s="336"/>
      <c r="FE228" s="336"/>
      <c r="FF228" s="336"/>
      <c r="FG228" s="336"/>
      <c r="FH228" s="336"/>
      <c r="FI228" s="336"/>
      <c r="FJ228" s="336"/>
      <c r="FK228" s="336"/>
      <c r="FL228" s="336"/>
      <c r="FM228" s="336"/>
      <c r="FN228" s="336"/>
      <c r="FO228" s="336"/>
      <c r="FP228" s="336"/>
      <c r="FQ228" s="336"/>
      <c r="FR228" s="336"/>
      <c r="FS228" s="336"/>
      <c r="FT228" s="336"/>
      <c r="FU228" s="336"/>
      <c r="FV228" s="336"/>
      <c r="FW228" s="336"/>
      <c r="FX228" s="336"/>
      <c r="FY228" s="336"/>
      <c r="FZ228" s="336"/>
      <c r="GA228" s="336"/>
      <c r="GB228" s="336"/>
      <c r="GC228" s="336"/>
      <c r="GD228" s="336"/>
      <c r="GE228" s="336"/>
      <c r="GF228" s="336"/>
      <c r="GG228" s="336"/>
      <c r="GH228" s="336"/>
      <c r="GI228" s="336"/>
      <c r="GJ228" s="336"/>
      <c r="GK228" s="336"/>
      <c r="GL228" s="336"/>
      <c r="GM228" s="336"/>
      <c r="GN228" s="336"/>
      <c r="GO228" s="336"/>
      <c r="GP228" s="336"/>
      <c r="GQ228" s="336"/>
      <c r="GR228" s="336"/>
      <c r="GS228" s="336"/>
      <c r="GT228" s="336"/>
      <c r="GU228" s="336"/>
      <c r="GV228" s="336"/>
      <c r="GW228" s="336"/>
      <c r="GX228" s="336"/>
      <c r="GY228" s="336"/>
      <c r="GZ228" s="336"/>
      <c r="HA228" s="336"/>
      <c r="HB228" s="336"/>
      <c r="HC228" s="336"/>
      <c r="HD228" s="336"/>
      <c r="HE228" s="336"/>
      <c r="HF228" s="336"/>
      <c r="HG228" s="336"/>
      <c r="HH228" s="336"/>
      <c r="HI228" s="336"/>
      <c r="HJ228" s="336"/>
      <c r="HK228" s="336"/>
      <c r="HL228" s="336"/>
      <c r="HM228" s="336"/>
      <c r="HN228" s="336"/>
      <c r="HO228" s="336"/>
      <c r="HP228" s="336"/>
      <c r="HQ228" s="336"/>
      <c r="HR228" s="336"/>
      <c r="HS228" s="336"/>
      <c r="HT228" s="336"/>
      <c r="HU228" s="336"/>
      <c r="HV228" s="336"/>
      <c r="HW228" s="336"/>
      <c r="HX228" s="336"/>
      <c r="HY228" s="336"/>
      <c r="HZ228" s="336"/>
      <c r="IA228" s="336"/>
      <c r="IB228" s="336"/>
      <c r="IC228" s="336"/>
      <c r="ID228" s="336"/>
      <c r="IE228" s="336"/>
      <c r="IF228" s="336"/>
      <c r="IG228" s="336"/>
      <c r="IH228" s="336"/>
      <c r="II228" s="336"/>
      <c r="IJ228" s="336"/>
      <c r="IK228" s="336"/>
      <c r="IL228" s="336"/>
      <c r="IM228" s="336"/>
      <c r="IN228" s="336"/>
      <c r="IO228" s="336"/>
    </row>
    <row r="229" spans="1:249" s="334" customFormat="1" ht="13.5" x14ac:dyDescent="0.25">
      <c r="A229" s="377">
        <v>266</v>
      </c>
      <c r="B229" s="372" t="s">
        <v>596</v>
      </c>
      <c r="C229" s="138" t="s">
        <v>721</v>
      </c>
      <c r="D229" s="374">
        <v>355.943443</v>
      </c>
      <c r="E229" s="375">
        <v>12.842885000000001</v>
      </c>
      <c r="F229" s="375">
        <v>0</v>
      </c>
      <c r="G229" s="374">
        <v>0</v>
      </c>
      <c r="H229" s="376">
        <f t="shared" si="20"/>
        <v>343.10055799999998</v>
      </c>
      <c r="I229" s="376"/>
      <c r="J229" s="374">
        <v>0</v>
      </c>
      <c r="K229" s="374">
        <v>1.86893734</v>
      </c>
      <c r="L229" s="374">
        <v>0</v>
      </c>
      <c r="M229" s="374">
        <v>1.4017030100000001</v>
      </c>
      <c r="N229" s="374">
        <f t="shared" si="21"/>
        <v>-3.2706403499999999</v>
      </c>
      <c r="O229" s="376">
        <f t="shared" si="18"/>
        <v>-100.95325999149205</v>
      </c>
      <c r="P229" s="332">
        <f>'[11]ENERO '!O226+[11]FEBRERO!O226+[11]MARZO!O226+[11]ABRIL!O226+[11]MAYO!O226+[11]JUNIO!O226+[11]JULIO!O226+[11]AGOSTO!O226+[11]SEPTIEMBRE!O226+[11]OCTUBRE!O226+[11]NOVIEMBRE!O226+[11]DICIEMBRE!O226</f>
        <v>0</v>
      </c>
      <c r="Q229" s="332">
        <f>'[11]ENERO '!P226+[11]FEBRERO!P226+[11]MARZO!P226+[11]ABRIL!P226+[11]MAYO!P226+[11]JUNIO!P226+[11]JULIO!P226+[11]AGOSTO!P226+[11]SEPTIEMBRE!P226+[11]OCTUBRE!P226+[11]NOVIEMBRE!P226+[11]DICIEMBRE!P226</f>
        <v>12.842885000000001</v>
      </c>
      <c r="R229" s="333">
        <f t="shared" si="19"/>
        <v>12.842885000000001</v>
      </c>
      <c r="S229" s="332">
        <f>'[11]ENERO '!R226+[11]FEBRERO!R226+[11]MARZO!R226+[11]ABRIL!R226+[11]MAYO!R226+[11]JUNIO!R226+[11]JULIO!R226+[11]AGOSTO!R226+[11]SEPTIEMBRE!R226+[11]OCTUBRE!R226+[11]NOVIEMBRE!R226+[11]DICIEMBRE!R226</f>
        <v>1.86893734</v>
      </c>
      <c r="T229" s="332">
        <f>'[11]ENERO '!S226+[11]FEBRERO!S226+[11]MARZO!S226+[11]ABRIL!S226+[11]MAYO!S226+[11]JUNIO!S226+[11]JULIO!S226+[11]AGOSTO!S226+[11]SEPTIEMBRE!S226+[11]OCTUBRE!S226+[11]NOVIEMBRE!S226+[11]DICIEMBRE!S226</f>
        <v>0</v>
      </c>
      <c r="U229" s="333">
        <f t="shared" si="22"/>
        <v>1.86893734</v>
      </c>
      <c r="V229" s="336"/>
      <c r="W229" s="336"/>
      <c r="X229" s="336"/>
      <c r="Y229" s="336"/>
      <c r="Z229" s="336"/>
      <c r="AA229" s="336"/>
      <c r="AB229" s="336"/>
      <c r="AC229" s="336"/>
      <c r="AD229" s="336"/>
      <c r="AE229" s="336"/>
      <c r="AF229" s="336"/>
      <c r="AG229" s="336"/>
      <c r="AH229" s="336"/>
      <c r="AI229" s="336"/>
      <c r="AJ229" s="336"/>
      <c r="AK229" s="336"/>
      <c r="AL229" s="336"/>
      <c r="AM229" s="336"/>
      <c r="AN229" s="336"/>
      <c r="AO229" s="336"/>
      <c r="AP229" s="336"/>
      <c r="AQ229" s="336"/>
      <c r="AR229" s="336"/>
      <c r="AS229" s="336"/>
      <c r="AT229" s="336"/>
      <c r="AU229" s="336"/>
      <c r="AV229" s="336"/>
      <c r="AW229" s="336"/>
      <c r="AX229" s="336"/>
      <c r="AY229" s="336"/>
      <c r="AZ229" s="336"/>
      <c r="BA229" s="336"/>
      <c r="BB229" s="336"/>
      <c r="BC229" s="336"/>
      <c r="BD229" s="336"/>
      <c r="BE229" s="336"/>
      <c r="BF229" s="336"/>
      <c r="BG229" s="336"/>
      <c r="BH229" s="336"/>
      <c r="BI229" s="336"/>
      <c r="BJ229" s="336"/>
      <c r="BK229" s="336"/>
      <c r="BL229" s="336"/>
      <c r="BM229" s="336"/>
      <c r="BN229" s="336"/>
      <c r="BO229" s="336"/>
      <c r="BP229" s="336"/>
      <c r="BQ229" s="336"/>
      <c r="BR229" s="336"/>
      <c r="BS229" s="336"/>
      <c r="BT229" s="336"/>
      <c r="BU229" s="336"/>
      <c r="BV229" s="336"/>
      <c r="BW229" s="336"/>
      <c r="BX229" s="336"/>
      <c r="BY229" s="336"/>
      <c r="BZ229" s="336"/>
      <c r="CA229" s="336"/>
      <c r="CB229" s="336"/>
      <c r="CC229" s="336"/>
      <c r="CD229" s="336"/>
      <c r="CE229" s="336"/>
      <c r="CF229" s="336"/>
      <c r="CG229" s="336"/>
      <c r="CH229" s="336"/>
      <c r="CI229" s="336"/>
      <c r="CJ229" s="336"/>
      <c r="CK229" s="336"/>
      <c r="CL229" s="336"/>
      <c r="CM229" s="336"/>
      <c r="CN229" s="336"/>
      <c r="CO229" s="336"/>
      <c r="CP229" s="336"/>
      <c r="CQ229" s="336"/>
      <c r="CR229" s="336"/>
      <c r="CS229" s="336"/>
      <c r="CT229" s="336"/>
      <c r="CU229" s="336"/>
      <c r="CV229" s="336"/>
      <c r="CW229" s="336"/>
      <c r="CX229" s="336"/>
      <c r="CY229" s="336"/>
      <c r="CZ229" s="336"/>
      <c r="DA229" s="336"/>
      <c r="DB229" s="336"/>
      <c r="DC229" s="336"/>
      <c r="DD229" s="336"/>
      <c r="DE229" s="336"/>
      <c r="DF229" s="336"/>
      <c r="DG229" s="336"/>
      <c r="DH229" s="336"/>
      <c r="DI229" s="336"/>
      <c r="DJ229" s="336"/>
      <c r="DK229" s="336"/>
      <c r="DL229" s="336"/>
      <c r="DM229" s="336"/>
      <c r="DN229" s="336"/>
      <c r="DO229" s="336"/>
      <c r="DP229" s="336"/>
      <c r="DQ229" s="336"/>
      <c r="DR229" s="336"/>
      <c r="DS229" s="336"/>
      <c r="DT229" s="336"/>
      <c r="DU229" s="336"/>
      <c r="DV229" s="336"/>
      <c r="DW229" s="336"/>
      <c r="DX229" s="336"/>
      <c r="DY229" s="336"/>
      <c r="DZ229" s="336"/>
      <c r="EA229" s="336"/>
      <c r="EB229" s="336"/>
      <c r="EC229" s="336"/>
      <c r="ED229" s="336"/>
      <c r="EE229" s="336"/>
      <c r="EF229" s="336"/>
      <c r="EG229" s="336"/>
      <c r="EH229" s="336"/>
      <c r="EI229" s="336"/>
      <c r="EJ229" s="336"/>
      <c r="EK229" s="336"/>
      <c r="EL229" s="336"/>
      <c r="EM229" s="336"/>
      <c r="EN229" s="336"/>
      <c r="EO229" s="336"/>
      <c r="EP229" s="336"/>
      <c r="EQ229" s="336"/>
      <c r="ER229" s="336"/>
      <c r="ES229" s="336"/>
      <c r="ET229" s="336"/>
      <c r="EU229" s="336"/>
      <c r="EV229" s="336"/>
      <c r="EW229" s="336"/>
      <c r="EX229" s="336"/>
      <c r="EY229" s="336"/>
      <c r="EZ229" s="336"/>
      <c r="FA229" s="336"/>
      <c r="FB229" s="336"/>
      <c r="FC229" s="336"/>
      <c r="FD229" s="336"/>
      <c r="FE229" s="336"/>
      <c r="FF229" s="336"/>
      <c r="FG229" s="336"/>
      <c r="FH229" s="336"/>
      <c r="FI229" s="336"/>
      <c r="FJ229" s="336"/>
      <c r="FK229" s="336"/>
      <c r="FL229" s="336"/>
      <c r="FM229" s="336"/>
      <c r="FN229" s="336"/>
      <c r="FO229" s="336"/>
      <c r="FP229" s="336"/>
      <c r="FQ229" s="336"/>
      <c r="FR229" s="336"/>
      <c r="FS229" s="336"/>
      <c r="FT229" s="336"/>
      <c r="FU229" s="336"/>
      <c r="FV229" s="336"/>
      <c r="FW229" s="336"/>
      <c r="FX229" s="336"/>
      <c r="FY229" s="336"/>
      <c r="FZ229" s="336"/>
      <c r="GA229" s="336"/>
      <c r="GB229" s="336"/>
      <c r="GC229" s="336"/>
      <c r="GD229" s="336"/>
      <c r="GE229" s="336"/>
      <c r="GF229" s="336"/>
      <c r="GG229" s="336"/>
      <c r="GH229" s="336"/>
      <c r="GI229" s="336"/>
      <c r="GJ229" s="336"/>
      <c r="GK229" s="336"/>
      <c r="GL229" s="336"/>
      <c r="GM229" s="336"/>
      <c r="GN229" s="336"/>
      <c r="GO229" s="336"/>
      <c r="GP229" s="336"/>
      <c r="GQ229" s="336"/>
      <c r="GR229" s="336"/>
      <c r="GS229" s="336"/>
      <c r="GT229" s="336"/>
      <c r="GU229" s="336"/>
      <c r="GV229" s="336"/>
      <c r="GW229" s="336"/>
      <c r="GX229" s="336"/>
      <c r="GY229" s="336"/>
      <c r="GZ229" s="336"/>
      <c r="HA229" s="336"/>
      <c r="HB229" s="336"/>
      <c r="HC229" s="336"/>
      <c r="HD229" s="336"/>
      <c r="HE229" s="336"/>
      <c r="HF229" s="336"/>
      <c r="HG229" s="336"/>
      <c r="HH229" s="336"/>
      <c r="HI229" s="336"/>
      <c r="HJ229" s="336"/>
      <c r="HK229" s="336"/>
      <c r="HL229" s="336"/>
      <c r="HM229" s="336"/>
      <c r="HN229" s="336"/>
      <c r="HO229" s="336"/>
      <c r="HP229" s="336"/>
      <c r="HQ229" s="336"/>
      <c r="HR229" s="336"/>
      <c r="HS229" s="336"/>
      <c r="HT229" s="336"/>
      <c r="HU229" s="336"/>
      <c r="HV229" s="336"/>
      <c r="HW229" s="336"/>
      <c r="HX229" s="336"/>
      <c r="HY229" s="336"/>
      <c r="HZ229" s="336"/>
      <c r="IA229" s="336"/>
      <c r="IB229" s="336"/>
      <c r="IC229" s="336"/>
      <c r="ID229" s="336"/>
      <c r="IE229" s="336"/>
      <c r="IF229" s="336"/>
      <c r="IG229" s="336"/>
      <c r="IH229" s="336"/>
      <c r="II229" s="336"/>
      <c r="IJ229" s="336"/>
      <c r="IK229" s="336"/>
      <c r="IL229" s="336"/>
      <c r="IM229" s="336"/>
      <c r="IN229" s="336"/>
      <c r="IO229" s="336"/>
    </row>
    <row r="230" spans="1:249" s="334" customFormat="1" ht="13.5" x14ac:dyDescent="0.25">
      <c r="A230" s="377">
        <v>267</v>
      </c>
      <c r="B230" s="372" t="s">
        <v>596</v>
      </c>
      <c r="C230" s="138" t="s">
        <v>722</v>
      </c>
      <c r="D230" s="374">
        <v>78.264053500000003</v>
      </c>
      <c r="E230" s="375">
        <v>22.704150200000001</v>
      </c>
      <c r="F230" s="375">
        <v>0</v>
      </c>
      <c r="G230" s="374">
        <v>9.6926874699999992</v>
      </c>
      <c r="H230" s="376">
        <f t="shared" si="20"/>
        <v>45.867215830000006</v>
      </c>
      <c r="I230" s="376"/>
      <c r="J230" s="374">
        <v>75.433514160255683</v>
      </c>
      <c r="K230" s="374">
        <v>22.691118758163118</v>
      </c>
      <c r="L230" s="374">
        <v>0</v>
      </c>
      <c r="M230" s="374">
        <v>10.308948919999999</v>
      </c>
      <c r="N230" s="374">
        <f t="shared" si="21"/>
        <v>42.43344648209257</v>
      </c>
      <c r="O230" s="376">
        <f t="shared" si="18"/>
        <v>-7.486326095384098</v>
      </c>
      <c r="P230" s="332">
        <f>'[11]ENERO '!O227+[11]FEBRERO!O227+[11]MARZO!O227+[11]ABRIL!O227+[11]MAYO!O227+[11]JUNIO!O227+[11]JULIO!O227+[11]AGOSTO!O227+[11]SEPTIEMBRE!O227+[11]OCTUBRE!O227+[11]NOVIEMBRE!O227+[11]DICIEMBRE!O227</f>
        <v>19.276477199999999</v>
      </c>
      <c r="Q230" s="332">
        <f>'[11]ENERO '!P227+[11]FEBRERO!P227+[11]MARZO!P227+[11]ABRIL!P227+[11]MAYO!P227+[11]JUNIO!P227+[11]JULIO!P227+[11]AGOSTO!P227+[11]SEPTIEMBRE!P227+[11]OCTUBRE!P227+[11]NOVIEMBRE!P227+[11]DICIEMBRE!P227</f>
        <v>3.4276730000000004</v>
      </c>
      <c r="R230" s="333">
        <f t="shared" si="19"/>
        <v>22.704150200000001</v>
      </c>
      <c r="S230" s="332">
        <f>'[11]ENERO '!R227+[11]FEBRERO!R227+[11]MARZO!R227+[11]ABRIL!R227+[11]MAYO!R227+[11]JUNIO!R227+[11]JULIO!R227+[11]AGOSTO!R227+[11]SEPTIEMBRE!R227+[11]OCTUBRE!R227+[11]NOVIEMBRE!R227+[11]DICIEMBRE!R227</f>
        <v>19.276477199999999</v>
      </c>
      <c r="T230" s="332">
        <f>'[11]ENERO '!S227+[11]FEBRERO!S227+[11]MARZO!S227+[11]ABRIL!S227+[11]MAYO!S227+[11]JUNIO!S227+[11]JULIO!S227+[11]AGOSTO!S227+[11]SEPTIEMBRE!S227+[11]OCTUBRE!S227+[11]NOVIEMBRE!S227+[11]DICIEMBRE!S227</f>
        <v>3.4146415581631184</v>
      </c>
      <c r="U230" s="333">
        <f t="shared" si="22"/>
        <v>22.691118758163118</v>
      </c>
      <c r="V230" s="336"/>
      <c r="W230" s="336"/>
      <c r="X230" s="336"/>
      <c r="Y230" s="336"/>
      <c r="Z230" s="336"/>
      <c r="AA230" s="336"/>
      <c r="AB230" s="336"/>
      <c r="AC230" s="336"/>
      <c r="AD230" s="336"/>
      <c r="AE230" s="336"/>
      <c r="AF230" s="336"/>
      <c r="AG230" s="336"/>
      <c r="AH230" s="336"/>
      <c r="AI230" s="336"/>
      <c r="AJ230" s="336"/>
      <c r="AK230" s="336"/>
      <c r="AL230" s="336"/>
      <c r="AM230" s="336"/>
      <c r="AN230" s="336"/>
      <c r="AO230" s="336"/>
      <c r="AP230" s="336"/>
      <c r="AQ230" s="336"/>
      <c r="AR230" s="336"/>
      <c r="AS230" s="336"/>
      <c r="AT230" s="336"/>
      <c r="AU230" s="336"/>
      <c r="AV230" s="336"/>
      <c r="AW230" s="336"/>
      <c r="AX230" s="336"/>
      <c r="AY230" s="336"/>
      <c r="AZ230" s="336"/>
      <c r="BA230" s="336"/>
      <c r="BB230" s="336"/>
      <c r="BC230" s="336"/>
      <c r="BD230" s="336"/>
      <c r="BE230" s="336"/>
      <c r="BF230" s="336"/>
      <c r="BG230" s="336"/>
      <c r="BH230" s="336"/>
      <c r="BI230" s="336"/>
      <c r="BJ230" s="336"/>
      <c r="BK230" s="336"/>
      <c r="BL230" s="336"/>
      <c r="BM230" s="336"/>
      <c r="BN230" s="336"/>
      <c r="BO230" s="336"/>
      <c r="BP230" s="336"/>
      <c r="BQ230" s="336"/>
      <c r="BR230" s="336"/>
      <c r="BS230" s="336"/>
      <c r="BT230" s="336"/>
      <c r="BU230" s="336"/>
      <c r="BV230" s="336"/>
      <c r="BW230" s="336"/>
      <c r="BX230" s="336"/>
      <c r="BY230" s="336"/>
      <c r="BZ230" s="336"/>
      <c r="CA230" s="336"/>
      <c r="CB230" s="336"/>
      <c r="CC230" s="336"/>
      <c r="CD230" s="336"/>
      <c r="CE230" s="336"/>
      <c r="CF230" s="336"/>
      <c r="CG230" s="336"/>
      <c r="CH230" s="336"/>
      <c r="CI230" s="336"/>
      <c r="CJ230" s="336"/>
      <c r="CK230" s="336"/>
      <c r="CL230" s="336"/>
      <c r="CM230" s="336"/>
      <c r="CN230" s="336"/>
      <c r="CO230" s="336"/>
      <c r="CP230" s="336"/>
      <c r="CQ230" s="336"/>
      <c r="CR230" s="336"/>
      <c r="CS230" s="336"/>
      <c r="CT230" s="336"/>
      <c r="CU230" s="336"/>
      <c r="CV230" s="336"/>
      <c r="CW230" s="336"/>
      <c r="CX230" s="336"/>
      <c r="CY230" s="336"/>
      <c r="CZ230" s="336"/>
      <c r="DA230" s="336"/>
      <c r="DB230" s="336"/>
      <c r="DC230" s="336"/>
      <c r="DD230" s="336"/>
      <c r="DE230" s="336"/>
      <c r="DF230" s="336"/>
      <c r="DG230" s="336"/>
      <c r="DH230" s="336"/>
      <c r="DI230" s="336"/>
      <c r="DJ230" s="336"/>
      <c r="DK230" s="336"/>
      <c r="DL230" s="336"/>
      <c r="DM230" s="336"/>
      <c r="DN230" s="336"/>
      <c r="DO230" s="336"/>
      <c r="DP230" s="336"/>
      <c r="DQ230" s="336"/>
      <c r="DR230" s="336"/>
      <c r="DS230" s="336"/>
      <c r="DT230" s="336"/>
      <c r="DU230" s="336"/>
      <c r="DV230" s="336"/>
      <c r="DW230" s="336"/>
      <c r="DX230" s="336"/>
      <c r="DY230" s="336"/>
      <c r="DZ230" s="336"/>
      <c r="EA230" s="336"/>
      <c r="EB230" s="336"/>
      <c r="EC230" s="336"/>
      <c r="ED230" s="336"/>
      <c r="EE230" s="336"/>
      <c r="EF230" s="336"/>
      <c r="EG230" s="336"/>
      <c r="EH230" s="336"/>
      <c r="EI230" s="336"/>
      <c r="EJ230" s="336"/>
      <c r="EK230" s="336"/>
      <c r="EL230" s="336"/>
      <c r="EM230" s="336"/>
      <c r="EN230" s="336"/>
      <c r="EO230" s="336"/>
      <c r="EP230" s="336"/>
      <c r="EQ230" s="336"/>
      <c r="ER230" s="336"/>
      <c r="ES230" s="336"/>
      <c r="ET230" s="336"/>
      <c r="EU230" s="336"/>
      <c r="EV230" s="336"/>
      <c r="EW230" s="336"/>
      <c r="EX230" s="336"/>
      <c r="EY230" s="336"/>
      <c r="EZ230" s="336"/>
      <c r="FA230" s="336"/>
      <c r="FB230" s="336"/>
      <c r="FC230" s="336"/>
      <c r="FD230" s="336"/>
      <c r="FE230" s="336"/>
      <c r="FF230" s="336"/>
      <c r="FG230" s="336"/>
      <c r="FH230" s="336"/>
      <c r="FI230" s="336"/>
      <c r="FJ230" s="336"/>
      <c r="FK230" s="336"/>
      <c r="FL230" s="336"/>
      <c r="FM230" s="336"/>
      <c r="FN230" s="336"/>
      <c r="FO230" s="336"/>
      <c r="FP230" s="336"/>
      <c r="FQ230" s="336"/>
      <c r="FR230" s="336"/>
      <c r="FS230" s="336"/>
      <c r="FT230" s="336"/>
      <c r="FU230" s="336"/>
      <c r="FV230" s="336"/>
      <c r="FW230" s="336"/>
      <c r="FX230" s="336"/>
      <c r="FY230" s="336"/>
      <c r="FZ230" s="336"/>
      <c r="GA230" s="336"/>
      <c r="GB230" s="336"/>
      <c r="GC230" s="336"/>
      <c r="GD230" s="336"/>
      <c r="GE230" s="336"/>
      <c r="GF230" s="336"/>
      <c r="GG230" s="336"/>
      <c r="GH230" s="336"/>
      <c r="GI230" s="336"/>
      <c r="GJ230" s="336"/>
      <c r="GK230" s="336"/>
      <c r="GL230" s="336"/>
      <c r="GM230" s="336"/>
      <c r="GN230" s="336"/>
      <c r="GO230" s="336"/>
      <c r="GP230" s="336"/>
      <c r="GQ230" s="336"/>
      <c r="GR230" s="336"/>
      <c r="GS230" s="336"/>
      <c r="GT230" s="336"/>
      <c r="GU230" s="336"/>
      <c r="GV230" s="336"/>
      <c r="GW230" s="336"/>
      <c r="GX230" s="336"/>
      <c r="GY230" s="336"/>
      <c r="GZ230" s="336"/>
      <c r="HA230" s="336"/>
      <c r="HB230" s="336"/>
      <c r="HC230" s="336"/>
      <c r="HD230" s="336"/>
      <c r="HE230" s="336"/>
      <c r="HF230" s="336"/>
      <c r="HG230" s="336"/>
      <c r="HH230" s="336"/>
      <c r="HI230" s="336"/>
      <c r="HJ230" s="336"/>
      <c r="HK230" s="336"/>
      <c r="HL230" s="336"/>
      <c r="HM230" s="336"/>
      <c r="HN230" s="336"/>
      <c r="HO230" s="336"/>
      <c r="HP230" s="336"/>
      <c r="HQ230" s="336"/>
      <c r="HR230" s="336"/>
      <c r="HS230" s="336"/>
      <c r="HT230" s="336"/>
      <c r="HU230" s="336"/>
      <c r="HV230" s="336"/>
      <c r="HW230" s="336"/>
      <c r="HX230" s="336"/>
      <c r="HY230" s="336"/>
      <c r="HZ230" s="336"/>
      <c r="IA230" s="336"/>
      <c r="IB230" s="336"/>
      <c r="IC230" s="336"/>
      <c r="ID230" s="336"/>
      <c r="IE230" s="336"/>
      <c r="IF230" s="336"/>
      <c r="IG230" s="336"/>
      <c r="IH230" s="336"/>
      <c r="II230" s="336"/>
      <c r="IJ230" s="336"/>
      <c r="IK230" s="336"/>
      <c r="IL230" s="336"/>
      <c r="IM230" s="336"/>
      <c r="IN230" s="336"/>
      <c r="IO230" s="336"/>
    </row>
    <row r="231" spans="1:249" s="334" customFormat="1" ht="13.5" x14ac:dyDescent="0.25">
      <c r="A231" s="372">
        <v>268</v>
      </c>
      <c r="B231" s="372" t="s">
        <v>496</v>
      </c>
      <c r="C231" s="138" t="s">
        <v>723</v>
      </c>
      <c r="D231" s="374">
        <v>74.504017000000005</v>
      </c>
      <c r="E231" s="375">
        <v>34.187839000000004</v>
      </c>
      <c r="F231" s="375">
        <v>0</v>
      </c>
      <c r="G231" s="374">
        <v>0</v>
      </c>
      <c r="H231" s="376">
        <f t="shared" si="20"/>
        <v>40.316178000000001</v>
      </c>
      <c r="I231" s="376"/>
      <c r="J231" s="374">
        <v>0</v>
      </c>
      <c r="K231" s="374">
        <v>0</v>
      </c>
      <c r="L231" s="374">
        <v>0</v>
      </c>
      <c r="M231" s="374">
        <v>0</v>
      </c>
      <c r="N231" s="374">
        <f t="shared" si="21"/>
        <v>0</v>
      </c>
      <c r="O231" s="376" t="str">
        <f t="shared" si="18"/>
        <v>N.A.</v>
      </c>
      <c r="P231" s="332">
        <f>'[11]ENERO '!O228+[11]FEBRERO!O228+[11]MARZO!O228+[11]ABRIL!O228+[11]MAYO!O228+[11]JUNIO!O228+[11]JULIO!O228+[11]AGOSTO!O228+[11]SEPTIEMBRE!O228+[11]OCTUBRE!O228+[11]NOVIEMBRE!O228+[11]DICIEMBRE!O228</f>
        <v>0</v>
      </c>
      <c r="Q231" s="332">
        <f>'[11]ENERO '!P228+[11]FEBRERO!P228+[11]MARZO!P228+[11]ABRIL!P228+[11]MAYO!P228+[11]JUNIO!P228+[11]JULIO!P228+[11]AGOSTO!P228+[11]SEPTIEMBRE!P228+[11]OCTUBRE!P228+[11]NOVIEMBRE!P228+[11]DICIEMBRE!P228</f>
        <v>34.187839000000004</v>
      </c>
      <c r="R231" s="333">
        <f t="shared" si="19"/>
        <v>34.187839000000004</v>
      </c>
      <c r="S231" s="332">
        <f>'[11]ENERO '!R228+[11]FEBRERO!R228+[11]MARZO!R228+[11]ABRIL!R228+[11]MAYO!R228+[11]JUNIO!R228+[11]JULIO!R228+[11]AGOSTO!R228+[11]SEPTIEMBRE!R228+[11]OCTUBRE!R228+[11]NOVIEMBRE!R228+[11]DICIEMBRE!R228</f>
        <v>0</v>
      </c>
      <c r="T231" s="332">
        <f>'[11]ENERO '!S228+[11]FEBRERO!S228+[11]MARZO!S228+[11]ABRIL!S228+[11]MAYO!S228+[11]JUNIO!S228+[11]JULIO!S228+[11]AGOSTO!S228+[11]SEPTIEMBRE!S228+[11]OCTUBRE!S228+[11]NOVIEMBRE!S228+[11]DICIEMBRE!S228</f>
        <v>0</v>
      </c>
      <c r="U231" s="333">
        <f t="shared" si="22"/>
        <v>0</v>
      </c>
      <c r="V231" s="336"/>
      <c r="W231" s="336"/>
      <c r="X231" s="336"/>
      <c r="Y231" s="336"/>
      <c r="Z231" s="336"/>
      <c r="AA231" s="336"/>
      <c r="AB231" s="336"/>
      <c r="AC231" s="336"/>
      <c r="AD231" s="336"/>
      <c r="AE231" s="336"/>
      <c r="AF231" s="336"/>
      <c r="AG231" s="336"/>
      <c r="AH231" s="336"/>
      <c r="AI231" s="336"/>
      <c r="AJ231" s="336"/>
      <c r="AK231" s="336"/>
      <c r="AL231" s="336"/>
      <c r="AM231" s="336"/>
      <c r="AN231" s="336"/>
      <c r="AO231" s="336"/>
      <c r="AP231" s="336"/>
      <c r="AQ231" s="336"/>
      <c r="AR231" s="336"/>
      <c r="AS231" s="336"/>
      <c r="AT231" s="336"/>
      <c r="AU231" s="336"/>
      <c r="AV231" s="336"/>
      <c r="AW231" s="336"/>
      <c r="AX231" s="336"/>
      <c r="AY231" s="336"/>
      <c r="AZ231" s="336"/>
      <c r="BA231" s="336"/>
      <c r="BB231" s="336"/>
      <c r="BC231" s="336"/>
      <c r="BD231" s="336"/>
      <c r="BE231" s="336"/>
      <c r="BF231" s="336"/>
      <c r="BG231" s="336"/>
      <c r="BH231" s="336"/>
      <c r="BI231" s="336"/>
      <c r="BJ231" s="336"/>
      <c r="BK231" s="336"/>
      <c r="BL231" s="336"/>
      <c r="BM231" s="336"/>
      <c r="BN231" s="336"/>
      <c r="BO231" s="336"/>
      <c r="BP231" s="336"/>
      <c r="BQ231" s="336"/>
      <c r="BR231" s="336"/>
      <c r="BS231" s="336"/>
      <c r="BT231" s="336"/>
      <c r="BU231" s="336"/>
      <c r="BV231" s="336"/>
      <c r="BW231" s="336"/>
      <c r="BX231" s="336"/>
      <c r="BY231" s="336"/>
      <c r="BZ231" s="336"/>
      <c r="CA231" s="336"/>
      <c r="CB231" s="336"/>
      <c r="CC231" s="336"/>
      <c r="CD231" s="336"/>
      <c r="CE231" s="336"/>
      <c r="CF231" s="336"/>
      <c r="CG231" s="336"/>
      <c r="CH231" s="336"/>
      <c r="CI231" s="336"/>
      <c r="CJ231" s="336"/>
      <c r="CK231" s="336"/>
      <c r="CL231" s="336"/>
      <c r="CM231" s="336"/>
      <c r="CN231" s="336"/>
      <c r="CO231" s="336"/>
      <c r="CP231" s="336"/>
      <c r="CQ231" s="336"/>
      <c r="CR231" s="336"/>
      <c r="CS231" s="336"/>
      <c r="CT231" s="336"/>
      <c r="CU231" s="336"/>
      <c r="CV231" s="336"/>
      <c r="CW231" s="336"/>
      <c r="CX231" s="336"/>
      <c r="CY231" s="336"/>
      <c r="CZ231" s="336"/>
      <c r="DA231" s="336"/>
      <c r="DB231" s="336"/>
      <c r="DC231" s="336"/>
      <c r="DD231" s="336"/>
      <c r="DE231" s="336"/>
      <c r="DF231" s="336"/>
      <c r="DG231" s="336"/>
      <c r="DH231" s="336"/>
      <c r="DI231" s="336"/>
      <c r="DJ231" s="336"/>
      <c r="DK231" s="336"/>
      <c r="DL231" s="336"/>
      <c r="DM231" s="336"/>
      <c r="DN231" s="336"/>
      <c r="DO231" s="336"/>
      <c r="DP231" s="336"/>
      <c r="DQ231" s="336"/>
      <c r="DR231" s="336"/>
      <c r="DS231" s="336"/>
      <c r="DT231" s="336"/>
      <c r="DU231" s="336"/>
      <c r="DV231" s="336"/>
      <c r="DW231" s="336"/>
      <c r="DX231" s="336"/>
      <c r="DY231" s="336"/>
      <c r="DZ231" s="336"/>
      <c r="EA231" s="336"/>
      <c r="EB231" s="336"/>
      <c r="EC231" s="336"/>
      <c r="ED231" s="336"/>
      <c r="EE231" s="336"/>
      <c r="EF231" s="336"/>
      <c r="EG231" s="336"/>
      <c r="EH231" s="336"/>
      <c r="EI231" s="336"/>
      <c r="EJ231" s="336"/>
      <c r="EK231" s="336"/>
      <c r="EL231" s="336"/>
      <c r="EM231" s="336"/>
      <c r="EN231" s="336"/>
      <c r="EO231" s="336"/>
      <c r="EP231" s="336"/>
      <c r="EQ231" s="336"/>
      <c r="ER231" s="336"/>
      <c r="ES231" s="336"/>
      <c r="ET231" s="336"/>
      <c r="EU231" s="336"/>
      <c r="EV231" s="336"/>
      <c r="EW231" s="336"/>
      <c r="EX231" s="336"/>
      <c r="EY231" s="336"/>
      <c r="EZ231" s="336"/>
      <c r="FA231" s="336"/>
      <c r="FB231" s="336"/>
      <c r="FC231" s="336"/>
      <c r="FD231" s="336"/>
      <c r="FE231" s="336"/>
      <c r="FF231" s="336"/>
      <c r="FG231" s="336"/>
      <c r="FH231" s="336"/>
      <c r="FI231" s="336"/>
      <c r="FJ231" s="336"/>
      <c r="FK231" s="336"/>
      <c r="FL231" s="336"/>
      <c r="FM231" s="336"/>
      <c r="FN231" s="336"/>
      <c r="FO231" s="336"/>
      <c r="FP231" s="336"/>
      <c r="FQ231" s="336"/>
      <c r="FR231" s="336"/>
      <c r="FS231" s="336"/>
      <c r="FT231" s="336"/>
      <c r="FU231" s="336"/>
      <c r="FV231" s="336"/>
      <c r="FW231" s="336"/>
      <c r="FX231" s="336"/>
      <c r="FY231" s="336"/>
      <c r="FZ231" s="336"/>
      <c r="GA231" s="336"/>
      <c r="GB231" s="336"/>
      <c r="GC231" s="336"/>
      <c r="GD231" s="336"/>
      <c r="GE231" s="336"/>
      <c r="GF231" s="336"/>
      <c r="GG231" s="336"/>
      <c r="GH231" s="336"/>
      <c r="GI231" s="336"/>
      <c r="GJ231" s="336"/>
      <c r="GK231" s="336"/>
      <c r="GL231" s="336"/>
      <c r="GM231" s="336"/>
      <c r="GN231" s="336"/>
      <c r="GO231" s="336"/>
      <c r="GP231" s="336"/>
      <c r="GQ231" s="336"/>
      <c r="GR231" s="336"/>
      <c r="GS231" s="336"/>
      <c r="GT231" s="336"/>
      <c r="GU231" s="336"/>
      <c r="GV231" s="336"/>
      <c r="GW231" s="336"/>
      <c r="GX231" s="336"/>
      <c r="GY231" s="336"/>
      <c r="GZ231" s="336"/>
      <c r="HA231" s="336"/>
      <c r="HB231" s="336"/>
      <c r="HC231" s="336"/>
      <c r="HD231" s="336"/>
      <c r="HE231" s="336"/>
      <c r="HF231" s="336"/>
      <c r="HG231" s="336"/>
      <c r="HH231" s="336"/>
      <c r="HI231" s="336"/>
      <c r="HJ231" s="336"/>
      <c r="HK231" s="336"/>
      <c r="HL231" s="336"/>
      <c r="HM231" s="336"/>
      <c r="HN231" s="336"/>
      <c r="HO231" s="336"/>
      <c r="HP231" s="336"/>
      <c r="HQ231" s="336"/>
      <c r="HR231" s="336"/>
      <c r="HS231" s="336"/>
      <c r="HT231" s="336"/>
      <c r="HU231" s="336"/>
      <c r="HV231" s="336"/>
      <c r="HW231" s="336"/>
      <c r="HX231" s="336"/>
      <c r="HY231" s="336"/>
      <c r="HZ231" s="336"/>
      <c r="IA231" s="336"/>
      <c r="IB231" s="336"/>
      <c r="IC231" s="336"/>
      <c r="ID231" s="336"/>
      <c r="IE231" s="336"/>
      <c r="IF231" s="336"/>
      <c r="IG231" s="336"/>
      <c r="IH231" s="336"/>
      <c r="II231" s="336"/>
      <c r="IJ231" s="336"/>
      <c r="IK231" s="336"/>
      <c r="IL231" s="336"/>
      <c r="IM231" s="336"/>
      <c r="IN231" s="336"/>
      <c r="IO231" s="336"/>
    </row>
    <row r="232" spans="1:249" s="334" customFormat="1" ht="27" x14ac:dyDescent="0.25">
      <c r="A232" s="372">
        <v>269</v>
      </c>
      <c r="B232" s="372" t="s">
        <v>504</v>
      </c>
      <c r="C232" s="138" t="s">
        <v>724</v>
      </c>
      <c r="D232" s="374">
        <v>10.6563465</v>
      </c>
      <c r="E232" s="375">
        <v>3.2753402899999999</v>
      </c>
      <c r="F232" s="375">
        <v>0</v>
      </c>
      <c r="G232" s="374">
        <v>1.1729341299999998</v>
      </c>
      <c r="H232" s="376">
        <f t="shared" si="20"/>
        <v>6.20807208</v>
      </c>
      <c r="I232" s="376"/>
      <c r="J232" s="374">
        <v>10.366094700397859</v>
      </c>
      <c r="K232" s="374">
        <v>3.1339520307925994</v>
      </c>
      <c r="L232" s="374">
        <v>0</v>
      </c>
      <c r="M232" s="374">
        <v>1.24750932</v>
      </c>
      <c r="N232" s="374">
        <f t="shared" si="21"/>
        <v>5.9846333496052599</v>
      </c>
      <c r="O232" s="376">
        <f t="shared" si="18"/>
        <v>-3.5991645637390866</v>
      </c>
      <c r="P232" s="332">
        <f>'[11]ENERO '!O229+[11]FEBRERO!O229+[11]MARZO!O229+[11]ABRIL!O229+[11]MAYO!O229+[11]JUNIO!O229+[11]JULIO!O229+[11]AGOSTO!O229+[11]SEPTIEMBRE!O229+[11]OCTUBRE!O229+[11]NOVIEMBRE!O229+[11]DICIEMBRE!O229</f>
        <v>2.3326902899999995</v>
      </c>
      <c r="Q232" s="332">
        <f>'[11]ENERO '!P229+[11]FEBRERO!P229+[11]MARZO!P229+[11]ABRIL!P229+[11]MAYO!P229+[11]JUNIO!P229+[11]JULIO!P229+[11]AGOSTO!P229+[11]SEPTIEMBRE!P229+[11]OCTUBRE!P229+[11]NOVIEMBRE!P229+[11]DICIEMBRE!P229</f>
        <v>0.94265000000000021</v>
      </c>
      <c r="R232" s="333">
        <f t="shared" si="19"/>
        <v>3.2753402899999999</v>
      </c>
      <c r="S232" s="332">
        <f>'[11]ENERO '!R229+[11]FEBRERO!R229+[11]MARZO!R229+[11]ABRIL!R229+[11]MAYO!R229+[11]JUNIO!R229+[11]JULIO!R229+[11]AGOSTO!R229+[11]SEPTIEMBRE!R229+[11]OCTUBRE!R229+[11]NOVIEMBRE!R229+[11]DICIEMBRE!R229</f>
        <v>2.3326902899999995</v>
      </c>
      <c r="T232" s="332">
        <f>'[11]ENERO '!S229+[11]FEBRERO!S229+[11]MARZO!S229+[11]ABRIL!S229+[11]MAYO!S229+[11]JUNIO!S229+[11]JULIO!S229+[11]AGOSTO!S229+[11]SEPTIEMBRE!S229+[11]OCTUBRE!S229+[11]NOVIEMBRE!S229+[11]DICIEMBRE!S229</f>
        <v>0.80126174079259982</v>
      </c>
      <c r="U232" s="333">
        <f t="shared" si="22"/>
        <v>3.1339520307925994</v>
      </c>
      <c r="V232" s="336"/>
      <c r="W232" s="336"/>
      <c r="X232" s="336"/>
      <c r="Y232" s="336"/>
      <c r="Z232" s="336"/>
      <c r="AA232" s="336"/>
      <c r="AB232" s="336"/>
      <c r="AC232" s="336"/>
      <c r="AD232" s="336"/>
      <c r="AE232" s="336"/>
      <c r="AF232" s="336"/>
      <c r="AG232" s="336"/>
      <c r="AH232" s="336"/>
      <c r="AI232" s="336"/>
      <c r="AJ232" s="336"/>
      <c r="AK232" s="336"/>
      <c r="AL232" s="336"/>
      <c r="AM232" s="336"/>
      <c r="AN232" s="336"/>
      <c r="AO232" s="336"/>
      <c r="AP232" s="336"/>
      <c r="AQ232" s="336"/>
      <c r="AR232" s="336"/>
      <c r="AS232" s="336"/>
      <c r="AT232" s="336"/>
      <c r="AU232" s="336"/>
      <c r="AV232" s="336"/>
      <c r="AW232" s="336"/>
      <c r="AX232" s="336"/>
      <c r="AY232" s="336"/>
      <c r="AZ232" s="336"/>
      <c r="BA232" s="336"/>
      <c r="BB232" s="336"/>
      <c r="BC232" s="336"/>
      <c r="BD232" s="336"/>
      <c r="BE232" s="336"/>
      <c r="BF232" s="336"/>
      <c r="BG232" s="336"/>
      <c r="BH232" s="336"/>
      <c r="BI232" s="336"/>
      <c r="BJ232" s="336"/>
      <c r="BK232" s="336"/>
      <c r="BL232" s="336"/>
      <c r="BM232" s="336"/>
      <c r="BN232" s="336"/>
      <c r="BO232" s="336"/>
      <c r="BP232" s="336"/>
      <c r="BQ232" s="336"/>
      <c r="BR232" s="336"/>
      <c r="BS232" s="336"/>
      <c r="BT232" s="336"/>
      <c r="BU232" s="336"/>
      <c r="BV232" s="336"/>
      <c r="BW232" s="336"/>
      <c r="BX232" s="336"/>
      <c r="BY232" s="336"/>
      <c r="BZ232" s="336"/>
      <c r="CA232" s="336"/>
      <c r="CB232" s="336"/>
      <c r="CC232" s="336"/>
      <c r="CD232" s="336"/>
      <c r="CE232" s="336"/>
      <c r="CF232" s="336"/>
      <c r="CG232" s="336"/>
      <c r="CH232" s="336"/>
      <c r="CI232" s="336"/>
      <c r="CJ232" s="336"/>
      <c r="CK232" s="336"/>
      <c r="CL232" s="336"/>
      <c r="CM232" s="336"/>
      <c r="CN232" s="336"/>
      <c r="CO232" s="336"/>
      <c r="CP232" s="336"/>
      <c r="CQ232" s="336"/>
      <c r="CR232" s="336"/>
      <c r="CS232" s="336"/>
      <c r="CT232" s="336"/>
      <c r="CU232" s="336"/>
      <c r="CV232" s="336"/>
      <c r="CW232" s="336"/>
      <c r="CX232" s="336"/>
      <c r="CY232" s="336"/>
      <c r="CZ232" s="336"/>
      <c r="DA232" s="336"/>
      <c r="DB232" s="336"/>
      <c r="DC232" s="336"/>
      <c r="DD232" s="336"/>
      <c r="DE232" s="336"/>
      <c r="DF232" s="336"/>
      <c r="DG232" s="336"/>
      <c r="DH232" s="336"/>
      <c r="DI232" s="336"/>
      <c r="DJ232" s="336"/>
      <c r="DK232" s="336"/>
      <c r="DL232" s="336"/>
      <c r="DM232" s="336"/>
      <c r="DN232" s="336"/>
      <c r="DO232" s="336"/>
      <c r="DP232" s="336"/>
      <c r="DQ232" s="336"/>
      <c r="DR232" s="336"/>
      <c r="DS232" s="336"/>
      <c r="DT232" s="336"/>
      <c r="DU232" s="336"/>
      <c r="DV232" s="336"/>
      <c r="DW232" s="336"/>
      <c r="DX232" s="336"/>
      <c r="DY232" s="336"/>
      <c r="DZ232" s="336"/>
      <c r="EA232" s="336"/>
      <c r="EB232" s="336"/>
      <c r="EC232" s="336"/>
      <c r="ED232" s="336"/>
      <c r="EE232" s="336"/>
      <c r="EF232" s="336"/>
      <c r="EG232" s="336"/>
      <c r="EH232" s="336"/>
      <c r="EI232" s="336"/>
      <c r="EJ232" s="336"/>
      <c r="EK232" s="336"/>
      <c r="EL232" s="336"/>
      <c r="EM232" s="336"/>
      <c r="EN232" s="336"/>
      <c r="EO232" s="336"/>
      <c r="EP232" s="336"/>
      <c r="EQ232" s="336"/>
      <c r="ER232" s="336"/>
      <c r="ES232" s="336"/>
      <c r="ET232" s="336"/>
      <c r="EU232" s="336"/>
      <c r="EV232" s="336"/>
      <c r="EW232" s="336"/>
      <c r="EX232" s="336"/>
      <c r="EY232" s="336"/>
      <c r="EZ232" s="336"/>
      <c r="FA232" s="336"/>
      <c r="FB232" s="336"/>
      <c r="FC232" s="336"/>
      <c r="FD232" s="336"/>
      <c r="FE232" s="336"/>
      <c r="FF232" s="336"/>
      <c r="FG232" s="336"/>
      <c r="FH232" s="336"/>
      <c r="FI232" s="336"/>
      <c r="FJ232" s="336"/>
      <c r="FK232" s="336"/>
      <c r="FL232" s="336"/>
      <c r="FM232" s="336"/>
      <c r="FN232" s="336"/>
      <c r="FO232" s="336"/>
      <c r="FP232" s="336"/>
      <c r="FQ232" s="336"/>
      <c r="FR232" s="336"/>
      <c r="FS232" s="336"/>
      <c r="FT232" s="336"/>
      <c r="FU232" s="336"/>
      <c r="FV232" s="336"/>
      <c r="FW232" s="336"/>
      <c r="FX232" s="336"/>
      <c r="FY232" s="336"/>
      <c r="FZ232" s="336"/>
      <c r="GA232" s="336"/>
      <c r="GB232" s="336"/>
      <c r="GC232" s="336"/>
      <c r="GD232" s="336"/>
      <c r="GE232" s="336"/>
      <c r="GF232" s="336"/>
      <c r="GG232" s="336"/>
      <c r="GH232" s="336"/>
      <c r="GI232" s="336"/>
      <c r="GJ232" s="336"/>
      <c r="GK232" s="336"/>
      <c r="GL232" s="336"/>
      <c r="GM232" s="336"/>
      <c r="GN232" s="336"/>
      <c r="GO232" s="336"/>
      <c r="GP232" s="336"/>
      <c r="GQ232" s="336"/>
      <c r="GR232" s="336"/>
      <c r="GS232" s="336"/>
      <c r="GT232" s="336"/>
      <c r="GU232" s="336"/>
      <c r="GV232" s="336"/>
      <c r="GW232" s="336"/>
      <c r="GX232" s="336"/>
      <c r="GY232" s="336"/>
      <c r="GZ232" s="336"/>
      <c r="HA232" s="336"/>
      <c r="HB232" s="336"/>
      <c r="HC232" s="336"/>
      <c r="HD232" s="336"/>
      <c r="HE232" s="336"/>
      <c r="HF232" s="336"/>
      <c r="HG232" s="336"/>
      <c r="HH232" s="336"/>
      <c r="HI232" s="336"/>
      <c r="HJ232" s="336"/>
      <c r="HK232" s="336"/>
      <c r="HL232" s="336"/>
      <c r="HM232" s="336"/>
      <c r="HN232" s="336"/>
      <c r="HO232" s="336"/>
      <c r="HP232" s="336"/>
      <c r="HQ232" s="336"/>
      <c r="HR232" s="336"/>
      <c r="HS232" s="336"/>
      <c r="HT232" s="336"/>
      <c r="HU232" s="336"/>
      <c r="HV232" s="336"/>
      <c r="HW232" s="336"/>
      <c r="HX232" s="336"/>
      <c r="HY232" s="336"/>
      <c r="HZ232" s="336"/>
      <c r="IA232" s="336"/>
      <c r="IB232" s="336"/>
      <c r="IC232" s="336"/>
      <c r="ID232" s="336"/>
      <c r="IE232" s="336"/>
      <c r="IF232" s="336"/>
      <c r="IG232" s="336"/>
      <c r="IH232" s="336"/>
      <c r="II232" s="336"/>
      <c r="IJ232" s="336"/>
      <c r="IK232" s="336"/>
      <c r="IL232" s="336"/>
      <c r="IM232" s="336"/>
      <c r="IN232" s="336"/>
      <c r="IO232" s="336"/>
    </row>
    <row r="233" spans="1:249" s="334" customFormat="1" ht="13.5" x14ac:dyDescent="0.25">
      <c r="A233" s="372">
        <v>273</v>
      </c>
      <c r="B233" s="372" t="s">
        <v>508</v>
      </c>
      <c r="C233" s="138" t="s">
        <v>725</v>
      </c>
      <c r="D233" s="374">
        <v>432.15</v>
      </c>
      <c r="E233" s="375">
        <v>35.078099950000002</v>
      </c>
      <c r="F233" s="375">
        <v>0</v>
      </c>
      <c r="G233" s="374">
        <v>14.78086622</v>
      </c>
      <c r="H233" s="376">
        <f t="shared" si="20"/>
        <v>382.29103382999995</v>
      </c>
      <c r="I233" s="376"/>
      <c r="J233" s="374">
        <v>131.09501427112059</v>
      </c>
      <c r="K233" s="374">
        <v>32.274170526621589</v>
      </c>
      <c r="L233" s="374">
        <v>0</v>
      </c>
      <c r="M233" s="374">
        <v>18.871428889999997</v>
      </c>
      <c r="N233" s="374">
        <f t="shared" si="21"/>
        <v>79.949414854498997</v>
      </c>
      <c r="O233" s="376">
        <f t="shared" si="18"/>
        <v>-79.086766944669833</v>
      </c>
      <c r="P233" s="332">
        <f>'[11]ENERO '!O230+[11]FEBRERO!O230+[11]MARZO!O230+[11]ABRIL!O230+[11]MAYO!O230+[11]JUNIO!O230+[11]JULIO!O230+[11]AGOSTO!O230+[11]SEPTIEMBRE!O230+[11]OCTUBRE!O230+[11]NOVIEMBRE!O230+[11]DICIEMBRE!O230</f>
        <v>14.978099950000001</v>
      </c>
      <c r="Q233" s="332">
        <f>'[11]ENERO '!P230+[11]FEBRERO!P230+[11]MARZO!P230+[11]ABRIL!P230+[11]MAYO!P230+[11]JUNIO!P230+[11]JULIO!P230+[11]AGOSTO!P230+[11]SEPTIEMBRE!P230+[11]OCTUBRE!P230+[11]NOVIEMBRE!P230+[11]DICIEMBRE!P230</f>
        <v>20.100000000000001</v>
      </c>
      <c r="R233" s="333">
        <f t="shared" si="19"/>
        <v>35.078099950000002</v>
      </c>
      <c r="S233" s="332">
        <f>'[11]ENERO '!R230+[11]FEBRERO!R230+[11]MARZO!R230+[11]ABRIL!R230+[11]MAYO!R230+[11]JUNIO!R230+[11]JULIO!R230+[11]AGOSTO!R230+[11]SEPTIEMBRE!R230+[11]OCTUBRE!R230+[11]NOVIEMBRE!R230+[11]DICIEMBRE!R230</f>
        <v>18.75350761</v>
      </c>
      <c r="T233" s="332">
        <f>'[11]ENERO '!S230+[11]FEBRERO!S230+[11]MARZO!S230+[11]ABRIL!S230+[11]MAYO!S230+[11]JUNIO!S230+[11]JULIO!S230+[11]AGOSTO!S230+[11]SEPTIEMBRE!S230+[11]OCTUBRE!S230+[11]NOVIEMBRE!S230+[11]DICIEMBRE!S230</f>
        <v>13.520662916621587</v>
      </c>
      <c r="U233" s="333">
        <f t="shared" si="22"/>
        <v>32.274170526621589</v>
      </c>
      <c r="V233" s="336"/>
      <c r="W233" s="336"/>
      <c r="X233" s="336"/>
      <c r="Y233" s="336"/>
      <c r="Z233" s="336"/>
      <c r="AA233" s="336"/>
      <c r="AB233" s="336"/>
      <c r="AC233" s="336"/>
      <c r="AD233" s="336"/>
      <c r="AE233" s="336"/>
      <c r="AF233" s="336"/>
      <c r="AG233" s="336"/>
      <c r="AH233" s="336"/>
      <c r="AI233" s="336"/>
      <c r="AJ233" s="336"/>
      <c r="AK233" s="336"/>
      <c r="AL233" s="336"/>
      <c r="AM233" s="336"/>
      <c r="AN233" s="336"/>
      <c r="AO233" s="336"/>
      <c r="AP233" s="336"/>
      <c r="AQ233" s="336"/>
      <c r="AR233" s="336"/>
      <c r="AS233" s="336"/>
      <c r="AT233" s="336"/>
      <c r="AU233" s="336"/>
      <c r="AV233" s="336"/>
      <c r="AW233" s="336"/>
      <c r="AX233" s="336"/>
      <c r="AY233" s="336"/>
      <c r="AZ233" s="336"/>
      <c r="BA233" s="336"/>
      <c r="BB233" s="336"/>
      <c r="BC233" s="336"/>
      <c r="BD233" s="336"/>
      <c r="BE233" s="336"/>
      <c r="BF233" s="336"/>
      <c r="BG233" s="336"/>
      <c r="BH233" s="336"/>
      <c r="BI233" s="336"/>
      <c r="BJ233" s="336"/>
      <c r="BK233" s="336"/>
      <c r="BL233" s="336"/>
      <c r="BM233" s="336"/>
      <c r="BN233" s="336"/>
      <c r="BO233" s="336"/>
      <c r="BP233" s="336"/>
      <c r="BQ233" s="336"/>
      <c r="BR233" s="336"/>
      <c r="BS233" s="336"/>
      <c r="BT233" s="336"/>
      <c r="BU233" s="336"/>
      <c r="BV233" s="336"/>
      <c r="BW233" s="336"/>
      <c r="BX233" s="336"/>
      <c r="BY233" s="336"/>
      <c r="BZ233" s="336"/>
      <c r="CA233" s="336"/>
      <c r="CB233" s="336"/>
      <c r="CC233" s="336"/>
      <c r="CD233" s="336"/>
      <c r="CE233" s="336"/>
      <c r="CF233" s="336"/>
      <c r="CG233" s="336"/>
      <c r="CH233" s="336"/>
      <c r="CI233" s="336"/>
      <c r="CJ233" s="336"/>
      <c r="CK233" s="336"/>
      <c r="CL233" s="336"/>
      <c r="CM233" s="336"/>
      <c r="CN233" s="336"/>
      <c r="CO233" s="336"/>
      <c r="CP233" s="336"/>
      <c r="CQ233" s="336"/>
      <c r="CR233" s="336"/>
      <c r="CS233" s="336"/>
      <c r="CT233" s="336"/>
      <c r="CU233" s="336"/>
      <c r="CV233" s="336"/>
      <c r="CW233" s="336"/>
      <c r="CX233" s="336"/>
      <c r="CY233" s="336"/>
      <c r="CZ233" s="336"/>
      <c r="DA233" s="336"/>
      <c r="DB233" s="336"/>
      <c r="DC233" s="336"/>
      <c r="DD233" s="336"/>
      <c r="DE233" s="336"/>
      <c r="DF233" s="336"/>
      <c r="DG233" s="336"/>
      <c r="DH233" s="336"/>
      <c r="DI233" s="336"/>
      <c r="DJ233" s="336"/>
      <c r="DK233" s="336"/>
      <c r="DL233" s="336"/>
      <c r="DM233" s="336"/>
      <c r="DN233" s="336"/>
      <c r="DO233" s="336"/>
      <c r="DP233" s="336"/>
      <c r="DQ233" s="336"/>
      <c r="DR233" s="336"/>
      <c r="DS233" s="336"/>
      <c r="DT233" s="336"/>
      <c r="DU233" s="336"/>
      <c r="DV233" s="336"/>
      <c r="DW233" s="336"/>
      <c r="DX233" s="336"/>
      <c r="DY233" s="336"/>
      <c r="DZ233" s="336"/>
      <c r="EA233" s="336"/>
      <c r="EB233" s="336"/>
      <c r="EC233" s="336"/>
      <c r="ED233" s="336"/>
      <c r="EE233" s="336"/>
      <c r="EF233" s="336"/>
      <c r="EG233" s="336"/>
      <c r="EH233" s="336"/>
      <c r="EI233" s="336"/>
      <c r="EJ233" s="336"/>
      <c r="EK233" s="336"/>
      <c r="EL233" s="336"/>
      <c r="EM233" s="336"/>
      <c r="EN233" s="336"/>
      <c r="EO233" s="336"/>
      <c r="EP233" s="336"/>
      <c r="EQ233" s="336"/>
      <c r="ER233" s="336"/>
      <c r="ES233" s="336"/>
      <c r="ET233" s="336"/>
      <c r="EU233" s="336"/>
      <c r="EV233" s="336"/>
      <c r="EW233" s="336"/>
      <c r="EX233" s="336"/>
      <c r="EY233" s="336"/>
      <c r="EZ233" s="336"/>
      <c r="FA233" s="336"/>
      <c r="FB233" s="336"/>
      <c r="FC233" s="336"/>
      <c r="FD233" s="336"/>
      <c r="FE233" s="336"/>
      <c r="FF233" s="336"/>
      <c r="FG233" s="336"/>
      <c r="FH233" s="336"/>
      <c r="FI233" s="336"/>
      <c r="FJ233" s="336"/>
      <c r="FK233" s="336"/>
      <c r="FL233" s="336"/>
      <c r="FM233" s="336"/>
      <c r="FN233" s="336"/>
      <c r="FO233" s="336"/>
      <c r="FP233" s="336"/>
      <c r="FQ233" s="336"/>
      <c r="FR233" s="336"/>
      <c r="FS233" s="336"/>
      <c r="FT233" s="336"/>
      <c r="FU233" s="336"/>
      <c r="FV233" s="336"/>
      <c r="FW233" s="336"/>
      <c r="FX233" s="336"/>
      <c r="FY233" s="336"/>
      <c r="FZ233" s="336"/>
      <c r="GA233" s="336"/>
      <c r="GB233" s="336"/>
      <c r="GC233" s="336"/>
      <c r="GD233" s="336"/>
      <c r="GE233" s="336"/>
      <c r="GF233" s="336"/>
      <c r="GG233" s="336"/>
      <c r="GH233" s="336"/>
      <c r="GI233" s="336"/>
      <c r="GJ233" s="336"/>
      <c r="GK233" s="336"/>
      <c r="GL233" s="336"/>
      <c r="GM233" s="336"/>
      <c r="GN233" s="336"/>
      <c r="GO233" s="336"/>
      <c r="GP233" s="336"/>
      <c r="GQ233" s="336"/>
      <c r="GR233" s="336"/>
      <c r="GS233" s="336"/>
      <c r="GT233" s="336"/>
      <c r="GU233" s="336"/>
      <c r="GV233" s="336"/>
      <c r="GW233" s="336"/>
      <c r="GX233" s="336"/>
      <c r="GY233" s="336"/>
      <c r="GZ233" s="336"/>
      <c r="HA233" s="336"/>
      <c r="HB233" s="336"/>
      <c r="HC233" s="336"/>
      <c r="HD233" s="336"/>
      <c r="HE233" s="336"/>
      <c r="HF233" s="336"/>
      <c r="HG233" s="336"/>
      <c r="HH233" s="336"/>
      <c r="HI233" s="336"/>
      <c r="HJ233" s="336"/>
      <c r="HK233" s="336"/>
      <c r="HL233" s="336"/>
      <c r="HM233" s="336"/>
      <c r="HN233" s="336"/>
      <c r="HO233" s="336"/>
      <c r="HP233" s="336"/>
      <c r="HQ233" s="336"/>
      <c r="HR233" s="336"/>
      <c r="HS233" s="336"/>
      <c r="HT233" s="336"/>
      <c r="HU233" s="336"/>
      <c r="HV233" s="336"/>
      <c r="HW233" s="336"/>
      <c r="HX233" s="336"/>
      <c r="HY233" s="336"/>
      <c r="HZ233" s="336"/>
      <c r="IA233" s="336"/>
      <c r="IB233" s="336"/>
      <c r="IC233" s="336"/>
      <c r="ID233" s="336"/>
      <c r="IE233" s="336"/>
      <c r="IF233" s="336"/>
      <c r="IG233" s="336"/>
      <c r="IH233" s="336"/>
      <c r="II233" s="336"/>
      <c r="IJ233" s="336"/>
      <c r="IK233" s="336"/>
      <c r="IL233" s="336"/>
      <c r="IM233" s="336"/>
      <c r="IN233" s="336"/>
      <c r="IO233" s="336"/>
    </row>
    <row r="234" spans="1:249" s="334" customFormat="1" ht="13.5" x14ac:dyDescent="0.25">
      <c r="A234" s="377">
        <v>274</v>
      </c>
      <c r="B234" s="372" t="s">
        <v>508</v>
      </c>
      <c r="C234" s="138" t="s">
        <v>726</v>
      </c>
      <c r="D234" s="374">
        <v>412.05</v>
      </c>
      <c r="E234" s="375">
        <v>89.22286373</v>
      </c>
      <c r="F234" s="375">
        <v>0</v>
      </c>
      <c r="G234" s="374">
        <v>33.484825960000009</v>
      </c>
      <c r="H234" s="376">
        <f t="shared" si="20"/>
        <v>289.34231030999996</v>
      </c>
      <c r="I234" s="376"/>
      <c r="J234" s="374">
        <v>342.77166417606537</v>
      </c>
      <c r="K234" s="374">
        <v>97.542772899289076</v>
      </c>
      <c r="L234" s="374">
        <v>0</v>
      </c>
      <c r="M234" s="374">
        <v>35.979687349999992</v>
      </c>
      <c r="N234" s="374">
        <f t="shared" si="21"/>
        <v>209.24920392677632</v>
      </c>
      <c r="O234" s="376">
        <f t="shared" si="18"/>
        <v>-27.681090365737482</v>
      </c>
      <c r="P234" s="332">
        <f>'[11]ENERO '!O231+[11]FEBRERO!O231+[11]MARZO!O231+[11]ABRIL!O231+[11]MAYO!O231+[11]JUNIO!O231+[11]JULIO!O231+[11]AGOSTO!O231+[11]SEPTIEMBRE!O231+[11]OCTUBRE!O231+[11]NOVIEMBRE!O231+[11]DICIEMBRE!O231</f>
        <v>59.072863729999995</v>
      </c>
      <c r="Q234" s="332">
        <f>'[11]ENERO '!P231+[11]FEBRERO!P231+[11]MARZO!P231+[11]ABRIL!P231+[11]MAYO!P231+[11]JUNIO!P231+[11]JULIO!P231+[11]AGOSTO!P231+[11]SEPTIEMBRE!P231+[11]OCTUBRE!P231+[11]NOVIEMBRE!P231+[11]DICIEMBRE!P231</f>
        <v>30.15</v>
      </c>
      <c r="R234" s="333">
        <f t="shared" si="19"/>
        <v>89.22286373</v>
      </c>
      <c r="S234" s="332">
        <f>'[11]ENERO '!R231+[11]FEBRERO!R231+[11]MARZO!R231+[11]ABRIL!R231+[11]MAYO!R231+[11]JUNIO!R231+[11]JULIO!R231+[11]AGOSTO!R231+[11]SEPTIEMBRE!R231+[11]OCTUBRE!R231+[11]NOVIEMBRE!R231+[11]DICIEMBRE!R231</f>
        <v>59.072863729999995</v>
      </c>
      <c r="T234" s="332">
        <f>'[11]ENERO '!S231+[11]FEBRERO!S231+[11]MARZO!S231+[11]ABRIL!S231+[11]MAYO!S231+[11]JUNIO!S231+[11]JULIO!S231+[11]AGOSTO!S231+[11]SEPTIEMBRE!S231+[11]OCTUBRE!S231+[11]NOVIEMBRE!S231+[11]DICIEMBRE!S231</f>
        <v>38.469909169289075</v>
      </c>
      <c r="U234" s="333">
        <f t="shared" si="22"/>
        <v>97.542772899289076</v>
      </c>
      <c r="V234" s="336"/>
      <c r="W234" s="336"/>
      <c r="X234" s="336"/>
      <c r="Y234" s="336"/>
      <c r="Z234" s="336"/>
      <c r="AA234" s="336"/>
      <c r="AB234" s="336"/>
      <c r="AC234" s="336"/>
      <c r="AD234" s="336"/>
      <c r="AE234" s="336"/>
      <c r="AF234" s="336"/>
      <c r="AG234" s="336"/>
      <c r="AH234" s="336"/>
      <c r="AI234" s="336"/>
      <c r="AJ234" s="336"/>
      <c r="AK234" s="336"/>
      <c r="AL234" s="336"/>
      <c r="AM234" s="336"/>
      <c r="AN234" s="336"/>
      <c r="AO234" s="336"/>
      <c r="AP234" s="336"/>
      <c r="AQ234" s="336"/>
      <c r="AR234" s="336"/>
      <c r="AS234" s="336"/>
      <c r="AT234" s="336"/>
      <c r="AU234" s="336"/>
      <c r="AV234" s="336"/>
      <c r="AW234" s="336"/>
      <c r="AX234" s="336"/>
      <c r="AY234" s="336"/>
      <c r="AZ234" s="336"/>
      <c r="BA234" s="336"/>
      <c r="BB234" s="336"/>
      <c r="BC234" s="336"/>
      <c r="BD234" s="336"/>
      <c r="BE234" s="336"/>
      <c r="BF234" s="336"/>
      <c r="BG234" s="336"/>
      <c r="BH234" s="336"/>
      <c r="BI234" s="336"/>
      <c r="BJ234" s="336"/>
      <c r="BK234" s="336"/>
      <c r="BL234" s="336"/>
      <c r="BM234" s="336"/>
      <c r="BN234" s="336"/>
      <c r="BO234" s="336"/>
      <c r="BP234" s="336"/>
      <c r="BQ234" s="336"/>
      <c r="BR234" s="336"/>
      <c r="BS234" s="336"/>
      <c r="BT234" s="336"/>
      <c r="BU234" s="336"/>
      <c r="BV234" s="336"/>
      <c r="BW234" s="336"/>
      <c r="BX234" s="336"/>
      <c r="BY234" s="336"/>
      <c r="BZ234" s="336"/>
      <c r="CA234" s="336"/>
      <c r="CB234" s="336"/>
      <c r="CC234" s="336"/>
      <c r="CD234" s="336"/>
      <c r="CE234" s="336"/>
      <c r="CF234" s="336"/>
      <c r="CG234" s="336"/>
      <c r="CH234" s="336"/>
      <c r="CI234" s="336"/>
      <c r="CJ234" s="336"/>
      <c r="CK234" s="336"/>
      <c r="CL234" s="336"/>
      <c r="CM234" s="336"/>
      <c r="CN234" s="336"/>
      <c r="CO234" s="336"/>
      <c r="CP234" s="336"/>
      <c r="CQ234" s="336"/>
      <c r="CR234" s="336"/>
      <c r="CS234" s="336"/>
      <c r="CT234" s="336"/>
      <c r="CU234" s="336"/>
      <c r="CV234" s="336"/>
      <c r="CW234" s="336"/>
      <c r="CX234" s="336"/>
      <c r="CY234" s="336"/>
      <c r="CZ234" s="336"/>
      <c r="DA234" s="336"/>
      <c r="DB234" s="336"/>
      <c r="DC234" s="336"/>
      <c r="DD234" s="336"/>
      <c r="DE234" s="336"/>
      <c r="DF234" s="336"/>
      <c r="DG234" s="336"/>
      <c r="DH234" s="336"/>
      <c r="DI234" s="336"/>
      <c r="DJ234" s="336"/>
      <c r="DK234" s="336"/>
      <c r="DL234" s="336"/>
      <c r="DM234" s="336"/>
      <c r="DN234" s="336"/>
      <c r="DO234" s="336"/>
      <c r="DP234" s="336"/>
      <c r="DQ234" s="336"/>
      <c r="DR234" s="336"/>
      <c r="DS234" s="336"/>
      <c r="DT234" s="336"/>
      <c r="DU234" s="336"/>
      <c r="DV234" s="336"/>
      <c r="DW234" s="336"/>
      <c r="DX234" s="336"/>
      <c r="DY234" s="336"/>
      <c r="DZ234" s="336"/>
      <c r="EA234" s="336"/>
      <c r="EB234" s="336"/>
      <c r="EC234" s="336"/>
      <c r="ED234" s="336"/>
      <c r="EE234" s="336"/>
      <c r="EF234" s="336"/>
      <c r="EG234" s="336"/>
      <c r="EH234" s="336"/>
      <c r="EI234" s="336"/>
      <c r="EJ234" s="336"/>
      <c r="EK234" s="336"/>
      <c r="EL234" s="336"/>
      <c r="EM234" s="336"/>
      <c r="EN234" s="336"/>
      <c r="EO234" s="336"/>
      <c r="EP234" s="336"/>
      <c r="EQ234" s="336"/>
      <c r="ER234" s="336"/>
      <c r="ES234" s="336"/>
      <c r="ET234" s="336"/>
      <c r="EU234" s="336"/>
      <c r="EV234" s="336"/>
      <c r="EW234" s="336"/>
      <c r="EX234" s="336"/>
      <c r="EY234" s="336"/>
      <c r="EZ234" s="336"/>
      <c r="FA234" s="336"/>
      <c r="FB234" s="336"/>
      <c r="FC234" s="336"/>
      <c r="FD234" s="336"/>
      <c r="FE234" s="336"/>
      <c r="FF234" s="336"/>
      <c r="FG234" s="336"/>
      <c r="FH234" s="336"/>
      <c r="FI234" s="336"/>
      <c r="FJ234" s="336"/>
      <c r="FK234" s="336"/>
      <c r="FL234" s="336"/>
      <c r="FM234" s="336"/>
      <c r="FN234" s="336"/>
      <c r="FO234" s="336"/>
      <c r="FP234" s="336"/>
      <c r="FQ234" s="336"/>
      <c r="FR234" s="336"/>
      <c r="FS234" s="336"/>
      <c r="FT234" s="336"/>
      <c r="FU234" s="336"/>
      <c r="FV234" s="336"/>
      <c r="FW234" s="336"/>
      <c r="FX234" s="336"/>
      <c r="FY234" s="336"/>
      <c r="FZ234" s="336"/>
      <c r="GA234" s="336"/>
      <c r="GB234" s="336"/>
      <c r="GC234" s="336"/>
      <c r="GD234" s="336"/>
      <c r="GE234" s="336"/>
      <c r="GF234" s="336"/>
      <c r="GG234" s="336"/>
      <c r="GH234" s="336"/>
      <c r="GI234" s="336"/>
      <c r="GJ234" s="336"/>
      <c r="GK234" s="336"/>
      <c r="GL234" s="336"/>
      <c r="GM234" s="336"/>
      <c r="GN234" s="336"/>
      <c r="GO234" s="336"/>
      <c r="GP234" s="336"/>
      <c r="GQ234" s="336"/>
      <c r="GR234" s="336"/>
      <c r="GS234" s="336"/>
      <c r="GT234" s="336"/>
      <c r="GU234" s="336"/>
      <c r="GV234" s="336"/>
      <c r="GW234" s="336"/>
      <c r="GX234" s="336"/>
      <c r="GY234" s="336"/>
      <c r="GZ234" s="336"/>
      <c r="HA234" s="336"/>
      <c r="HB234" s="336"/>
      <c r="HC234" s="336"/>
      <c r="HD234" s="336"/>
      <c r="HE234" s="336"/>
      <c r="HF234" s="336"/>
      <c r="HG234" s="336"/>
      <c r="HH234" s="336"/>
      <c r="HI234" s="336"/>
      <c r="HJ234" s="336"/>
      <c r="HK234" s="336"/>
      <c r="HL234" s="336"/>
      <c r="HM234" s="336"/>
      <c r="HN234" s="336"/>
      <c r="HO234" s="336"/>
      <c r="HP234" s="336"/>
      <c r="HQ234" s="336"/>
      <c r="HR234" s="336"/>
      <c r="HS234" s="336"/>
      <c r="HT234" s="336"/>
      <c r="HU234" s="336"/>
      <c r="HV234" s="336"/>
      <c r="HW234" s="336"/>
      <c r="HX234" s="336"/>
      <c r="HY234" s="336"/>
      <c r="HZ234" s="336"/>
      <c r="IA234" s="336"/>
      <c r="IB234" s="336"/>
      <c r="IC234" s="336"/>
      <c r="ID234" s="336"/>
      <c r="IE234" s="336"/>
      <c r="IF234" s="336"/>
      <c r="IG234" s="336"/>
      <c r="IH234" s="336"/>
      <c r="II234" s="336"/>
      <c r="IJ234" s="336"/>
      <c r="IK234" s="336"/>
      <c r="IL234" s="336"/>
      <c r="IM234" s="336"/>
      <c r="IN234" s="336"/>
      <c r="IO234" s="336"/>
    </row>
    <row r="235" spans="1:249" s="334" customFormat="1" ht="13.5" x14ac:dyDescent="0.25">
      <c r="A235" s="377">
        <v>275</v>
      </c>
      <c r="B235" s="372" t="s">
        <v>492</v>
      </c>
      <c r="C235" s="138" t="s">
        <v>727</v>
      </c>
      <c r="D235" s="374">
        <v>1064.4692669999999</v>
      </c>
      <c r="E235" s="375">
        <v>56.902429470000008</v>
      </c>
      <c r="F235" s="375">
        <v>0</v>
      </c>
      <c r="G235" s="374">
        <v>28.611942919999997</v>
      </c>
      <c r="H235" s="376">
        <f t="shared" si="20"/>
        <v>978.95489460999988</v>
      </c>
      <c r="I235" s="376"/>
      <c r="J235" s="374">
        <v>624.56071899000005</v>
      </c>
      <c r="K235" s="374">
        <v>56.902429470000008</v>
      </c>
      <c r="L235" s="374">
        <v>0</v>
      </c>
      <c r="M235" s="374">
        <v>30.431091299999999</v>
      </c>
      <c r="N235" s="374">
        <f t="shared" si="21"/>
        <v>537.22719821999999</v>
      </c>
      <c r="O235" s="376">
        <f t="shared" si="18"/>
        <v>-45.122374771513577</v>
      </c>
      <c r="P235" s="332">
        <f>'[11]ENERO '!O232+[11]FEBRERO!O232+[11]MARZO!O232+[11]ABRIL!O232+[11]MAYO!O232+[11]JUNIO!O232+[11]JULIO!O232+[11]AGOSTO!O232+[11]SEPTIEMBRE!O232+[11]OCTUBRE!O232+[11]NOVIEMBRE!O232+[11]DICIEMBRE!O232</f>
        <v>56.902429470000008</v>
      </c>
      <c r="Q235" s="332">
        <f>'[11]ENERO '!P232+[11]FEBRERO!P232+[11]MARZO!P232+[11]ABRIL!P232+[11]MAYO!P232+[11]JUNIO!P232+[11]JULIO!P232+[11]AGOSTO!P232+[11]SEPTIEMBRE!P232+[11]OCTUBRE!P232+[11]NOVIEMBRE!P232+[11]DICIEMBRE!P232</f>
        <v>0</v>
      </c>
      <c r="R235" s="333">
        <f t="shared" si="19"/>
        <v>56.902429470000008</v>
      </c>
      <c r="S235" s="332">
        <f>'[11]ENERO '!R232+[11]FEBRERO!R232+[11]MARZO!R232+[11]ABRIL!R232+[11]MAYO!R232+[11]JUNIO!R232+[11]JULIO!R232+[11]AGOSTO!R232+[11]SEPTIEMBRE!R232+[11]OCTUBRE!R232+[11]NOVIEMBRE!R232+[11]DICIEMBRE!R232</f>
        <v>56.902429470000008</v>
      </c>
      <c r="T235" s="332">
        <f>'[11]ENERO '!S232+[11]FEBRERO!S232+[11]MARZO!S232+[11]ABRIL!S232+[11]MAYO!S232+[11]JUNIO!S232+[11]JULIO!S232+[11]AGOSTO!S232+[11]SEPTIEMBRE!S232+[11]OCTUBRE!S232+[11]NOVIEMBRE!S232+[11]DICIEMBRE!S232</f>
        <v>0</v>
      </c>
      <c r="U235" s="333">
        <f t="shared" si="22"/>
        <v>56.902429470000008</v>
      </c>
    </row>
    <row r="236" spans="1:249" s="334" customFormat="1" ht="13.5" x14ac:dyDescent="0.25">
      <c r="A236" s="377">
        <v>278</v>
      </c>
      <c r="B236" s="372" t="s">
        <v>573</v>
      </c>
      <c r="C236" s="138" t="s">
        <v>728</v>
      </c>
      <c r="D236" s="374">
        <v>129.91642049999999</v>
      </c>
      <c r="E236" s="375">
        <v>35.84499993</v>
      </c>
      <c r="F236" s="375">
        <v>0</v>
      </c>
      <c r="G236" s="374">
        <v>53.65100382</v>
      </c>
      <c r="H236" s="376">
        <f t="shared" si="20"/>
        <v>40.420416749999987</v>
      </c>
      <c r="I236" s="376"/>
      <c r="J236" s="374">
        <v>3115.717884751009</v>
      </c>
      <c r="K236" s="374">
        <v>69.630249860000006</v>
      </c>
      <c r="L236" s="374">
        <v>0</v>
      </c>
      <c r="M236" s="374">
        <v>77.852133269999996</v>
      </c>
      <c r="N236" s="374">
        <f t="shared" si="21"/>
        <v>2968.235501621009</v>
      </c>
      <c r="O236" s="376" t="str">
        <f t="shared" si="18"/>
        <v>500&lt;</v>
      </c>
      <c r="P236" s="332">
        <f>'[11]ENERO '!O233+[11]FEBRERO!O233+[11]MARZO!O233+[11]ABRIL!O233+[11]MAYO!O233+[11]JUNIO!O233+[11]JULIO!O233+[11]AGOSTO!O233+[11]SEPTIEMBRE!O233+[11]OCTUBRE!O233+[11]NOVIEMBRE!O233+[11]DICIEMBRE!O233</f>
        <v>35.84499993</v>
      </c>
      <c r="Q236" s="332">
        <f>'[11]ENERO '!P233+[11]FEBRERO!P233+[11]MARZO!P233+[11]ABRIL!P233+[11]MAYO!P233+[11]JUNIO!P233+[11]JULIO!P233+[11]AGOSTO!P233+[11]SEPTIEMBRE!P233+[11]OCTUBRE!P233+[11]NOVIEMBRE!P233+[11]DICIEMBRE!P233</f>
        <v>0</v>
      </c>
      <c r="R236" s="333">
        <f t="shared" si="19"/>
        <v>35.84499993</v>
      </c>
      <c r="S236" s="332">
        <f>'[11]ENERO '!R233+[11]FEBRERO!R233+[11]MARZO!R233+[11]ABRIL!R233+[11]MAYO!R233+[11]JUNIO!R233+[11]JULIO!R233+[11]AGOSTO!R233+[11]SEPTIEMBRE!R233+[11]OCTUBRE!R233+[11]NOVIEMBRE!R233+[11]DICIEMBRE!R233</f>
        <v>69.630249860000006</v>
      </c>
      <c r="T236" s="332">
        <f>'[11]ENERO '!S233+[11]FEBRERO!S233+[11]MARZO!S233+[11]ABRIL!S233+[11]MAYO!S233+[11]JUNIO!S233+[11]JULIO!S233+[11]AGOSTO!S233+[11]SEPTIEMBRE!S233+[11]OCTUBRE!S233+[11]NOVIEMBRE!S233+[11]DICIEMBRE!S233</f>
        <v>0</v>
      </c>
      <c r="U236" s="333">
        <f t="shared" si="22"/>
        <v>69.630249860000006</v>
      </c>
    </row>
    <row r="237" spans="1:249" s="334" customFormat="1" ht="13.5" x14ac:dyDescent="0.25">
      <c r="A237" s="377">
        <v>280</v>
      </c>
      <c r="B237" s="372" t="s">
        <v>596</v>
      </c>
      <c r="C237" s="138" t="s">
        <v>729</v>
      </c>
      <c r="D237" s="374">
        <v>190.95</v>
      </c>
      <c r="E237" s="375">
        <v>36.426793170000003</v>
      </c>
      <c r="F237" s="375">
        <v>0</v>
      </c>
      <c r="G237" s="374">
        <v>10.345605489999999</v>
      </c>
      <c r="H237" s="376">
        <f t="shared" si="20"/>
        <v>144.17760134</v>
      </c>
      <c r="I237" s="376"/>
      <c r="J237" s="374">
        <v>92.983945792595406</v>
      </c>
      <c r="K237" s="374">
        <v>29.195964124616189</v>
      </c>
      <c r="L237" s="374">
        <v>0</v>
      </c>
      <c r="M237" s="374">
        <v>10.60788423</v>
      </c>
      <c r="N237" s="374">
        <f t="shared" si="21"/>
        <v>53.180097437979214</v>
      </c>
      <c r="O237" s="376">
        <f t="shared" si="18"/>
        <v>-63.114868784250497</v>
      </c>
      <c r="P237" s="332">
        <f>'[11]ENERO '!O234+[11]FEBRERO!O234+[11]MARZO!O234+[11]ABRIL!O234+[11]MAYO!O234+[11]JUNIO!O234+[11]JULIO!O234+[11]AGOSTO!O234+[11]SEPTIEMBRE!O234+[11]OCTUBRE!O234+[11]NOVIEMBRE!O234+[11]DICIEMBRE!O234</f>
        <v>16.326793170000002</v>
      </c>
      <c r="Q237" s="332">
        <f>'[11]ENERO '!P234+[11]FEBRERO!P234+[11]MARZO!P234+[11]ABRIL!P234+[11]MAYO!P234+[11]JUNIO!P234+[11]JULIO!P234+[11]AGOSTO!P234+[11]SEPTIEMBRE!P234+[11]OCTUBRE!P234+[11]NOVIEMBRE!P234+[11]DICIEMBRE!P234</f>
        <v>20.100000000000001</v>
      </c>
      <c r="R237" s="333">
        <f t="shared" si="19"/>
        <v>36.426793170000003</v>
      </c>
      <c r="S237" s="332">
        <f>'[11]ENERO '!R234+[11]FEBRERO!R234+[11]MARZO!R234+[11]ABRIL!R234+[11]MAYO!R234+[11]JUNIO!R234+[11]JULIO!R234+[11]AGOSTO!R234+[11]SEPTIEMBRE!R234+[11]OCTUBRE!R234+[11]NOVIEMBRE!R234+[11]DICIEMBRE!R234</f>
        <v>16.20206009</v>
      </c>
      <c r="T237" s="332">
        <f>'[11]ENERO '!S234+[11]FEBRERO!S234+[11]MARZO!S234+[11]ABRIL!S234+[11]MAYO!S234+[11]JUNIO!S234+[11]JULIO!S234+[11]AGOSTO!S234+[11]SEPTIEMBRE!S234+[11]OCTUBRE!S234+[11]NOVIEMBRE!S234+[11]DICIEMBRE!S234</f>
        <v>12.993904034616191</v>
      </c>
      <c r="U237" s="333">
        <f t="shared" si="22"/>
        <v>29.195964124616189</v>
      </c>
    </row>
    <row r="238" spans="1:249" s="334" customFormat="1" ht="13.5" x14ac:dyDescent="0.25">
      <c r="A238" s="377">
        <v>281</v>
      </c>
      <c r="B238" s="372" t="s">
        <v>504</v>
      </c>
      <c r="C238" s="138" t="s">
        <v>730</v>
      </c>
      <c r="D238" s="374">
        <v>206.75440899999998</v>
      </c>
      <c r="E238" s="375">
        <v>162.10297335000001</v>
      </c>
      <c r="F238" s="375">
        <v>0</v>
      </c>
      <c r="G238" s="374">
        <v>108.17972872999999</v>
      </c>
      <c r="H238" s="376">
        <f t="shared" si="20"/>
        <v>-63.528293080000026</v>
      </c>
      <c r="I238" s="376"/>
      <c r="J238" s="374">
        <v>189.60148552912833</v>
      </c>
      <c r="K238" s="374">
        <v>32.548679310168104</v>
      </c>
      <c r="L238" s="374">
        <v>0</v>
      </c>
      <c r="M238" s="374">
        <v>64.972738730000003</v>
      </c>
      <c r="N238" s="374">
        <f t="shared" si="21"/>
        <v>92.080067488960225</v>
      </c>
      <c r="O238" s="376">
        <f t="shared" si="18"/>
        <v>-244.9433992709445</v>
      </c>
      <c r="P238" s="332">
        <f>'[11]ENERO '!O235+[11]FEBRERO!O235+[11]MARZO!O235+[11]ABRIL!O235+[11]MAYO!O235+[11]JUNIO!O235+[11]JULIO!O235+[11]AGOSTO!O235+[11]SEPTIEMBRE!O235+[11]OCTUBRE!O235+[11]NOVIEMBRE!O235+[11]DICIEMBRE!O235</f>
        <v>154.17470935</v>
      </c>
      <c r="Q238" s="332">
        <f>'[11]ENERO '!P235+[11]FEBRERO!P235+[11]MARZO!P235+[11]ABRIL!P235+[11]MAYO!P235+[11]JUNIO!P235+[11]JULIO!P235+[11]AGOSTO!P235+[11]SEPTIEMBRE!P235+[11]OCTUBRE!P235+[11]NOVIEMBRE!P235+[11]DICIEMBRE!P235</f>
        <v>7.9282639999999995</v>
      </c>
      <c r="R238" s="333">
        <f t="shared" si="19"/>
        <v>162.10297335000001</v>
      </c>
      <c r="S238" s="332">
        <f>'[11]ENERO '!R235+[11]FEBRERO!R235+[11]MARZO!R235+[11]ABRIL!R235+[11]MAYO!R235+[11]JUNIO!R235+[11]JULIO!R235+[11]AGOSTO!R235+[11]SEPTIEMBRE!R235+[11]OCTUBRE!R235+[11]NOVIEMBRE!R235+[11]DICIEMBRE!R235</f>
        <v>30.05983123</v>
      </c>
      <c r="T238" s="332">
        <f>'[11]ENERO '!S235+[11]FEBRERO!S235+[11]MARZO!S235+[11]ABRIL!S235+[11]MAYO!S235+[11]JUNIO!S235+[11]JULIO!S235+[11]AGOSTO!S235+[11]SEPTIEMBRE!S235+[11]OCTUBRE!S235+[11]NOVIEMBRE!S235+[11]DICIEMBRE!S235</f>
        <v>2.4888480801681041</v>
      </c>
      <c r="U238" s="333">
        <f t="shared" si="22"/>
        <v>32.548679310168104</v>
      </c>
    </row>
    <row r="239" spans="1:249" s="334" customFormat="1" ht="13.5" x14ac:dyDescent="0.25">
      <c r="A239" s="377">
        <v>282</v>
      </c>
      <c r="B239" s="372" t="s">
        <v>596</v>
      </c>
      <c r="C239" s="138" t="s">
        <v>731</v>
      </c>
      <c r="D239" s="374">
        <v>959.50770999999997</v>
      </c>
      <c r="E239" s="375">
        <v>534.611177</v>
      </c>
      <c r="F239" s="375">
        <v>0</v>
      </c>
      <c r="G239" s="374">
        <v>0</v>
      </c>
      <c r="H239" s="376">
        <f t="shared" si="20"/>
        <v>424.89653299999998</v>
      </c>
      <c r="I239" s="376"/>
      <c r="J239" s="374">
        <v>0</v>
      </c>
      <c r="K239" s="374">
        <v>11.431410739999999</v>
      </c>
      <c r="L239" s="374">
        <v>0</v>
      </c>
      <c r="M239" s="374">
        <v>8.9245985599999997</v>
      </c>
      <c r="N239" s="374">
        <f t="shared" si="21"/>
        <v>-20.356009299999997</v>
      </c>
      <c r="O239" s="376">
        <f t="shared" si="18"/>
        <v>-104.79081557956604</v>
      </c>
      <c r="P239" s="332">
        <f>'[11]ENERO '!O236+[11]FEBRERO!O236+[11]MARZO!O236+[11]ABRIL!O236+[11]MAYO!O236+[11]JUNIO!O236+[11]JULIO!O236+[11]AGOSTO!O236+[11]SEPTIEMBRE!O236+[11]OCTUBRE!O236+[11]NOVIEMBRE!O236+[11]DICIEMBRE!O236</f>
        <v>0</v>
      </c>
      <c r="Q239" s="332">
        <f>'[11]ENERO '!P236+[11]FEBRERO!P236+[11]MARZO!P236+[11]ABRIL!P236+[11]MAYO!P236+[11]JUNIO!P236+[11]JULIO!P236+[11]AGOSTO!P236+[11]SEPTIEMBRE!P236+[11]OCTUBRE!P236+[11]NOVIEMBRE!P236+[11]DICIEMBRE!P236</f>
        <v>534.611177</v>
      </c>
      <c r="R239" s="333">
        <f t="shared" si="19"/>
        <v>534.611177</v>
      </c>
      <c r="S239" s="332">
        <f>'[11]ENERO '!R236+[11]FEBRERO!R236+[11]MARZO!R236+[11]ABRIL!R236+[11]MAYO!R236+[11]JUNIO!R236+[11]JULIO!R236+[11]AGOSTO!R236+[11]SEPTIEMBRE!R236+[11]OCTUBRE!R236+[11]NOVIEMBRE!R236+[11]DICIEMBRE!R236</f>
        <v>11.431410739999999</v>
      </c>
      <c r="T239" s="332">
        <f>'[11]ENERO '!S236+[11]FEBRERO!S236+[11]MARZO!S236+[11]ABRIL!S236+[11]MAYO!S236+[11]JUNIO!S236+[11]JULIO!S236+[11]AGOSTO!S236+[11]SEPTIEMBRE!S236+[11]OCTUBRE!S236+[11]NOVIEMBRE!S236+[11]DICIEMBRE!S236</f>
        <v>0</v>
      </c>
      <c r="U239" s="333">
        <f t="shared" si="22"/>
        <v>11.431410739999999</v>
      </c>
    </row>
    <row r="240" spans="1:249" s="334" customFormat="1" ht="13.5" x14ac:dyDescent="0.25">
      <c r="A240" s="377">
        <v>283</v>
      </c>
      <c r="B240" s="372" t="s">
        <v>504</v>
      </c>
      <c r="C240" s="138" t="s">
        <v>732</v>
      </c>
      <c r="D240" s="374">
        <v>403.15238349999998</v>
      </c>
      <c r="E240" s="375">
        <v>2.6182865</v>
      </c>
      <c r="F240" s="375">
        <v>0</v>
      </c>
      <c r="G240" s="374">
        <v>0</v>
      </c>
      <c r="H240" s="376">
        <f t="shared" si="20"/>
        <v>400.53409699999997</v>
      </c>
      <c r="I240" s="376"/>
      <c r="J240" s="374">
        <v>1.6843315921733564</v>
      </c>
      <c r="K240" s="374">
        <v>0.53164286118940263</v>
      </c>
      <c r="L240" s="374">
        <v>0</v>
      </c>
      <c r="M240" s="374">
        <v>3.3903117399999996</v>
      </c>
      <c r="N240" s="374">
        <f t="shared" si="21"/>
        <v>-2.2376230090160458</v>
      </c>
      <c r="O240" s="376">
        <f t="shared" si="18"/>
        <v>-100.55865980593808</v>
      </c>
      <c r="P240" s="332">
        <f>'[11]ENERO '!O237+[11]FEBRERO!O237+[11]MARZO!O237+[11]ABRIL!O237+[11]MAYO!O237+[11]JUNIO!O237+[11]JULIO!O237+[11]AGOSTO!O237+[11]SEPTIEMBRE!O237+[11]OCTUBRE!O237+[11]NOVIEMBRE!O237+[11]DICIEMBRE!O237</f>
        <v>0</v>
      </c>
      <c r="Q240" s="332">
        <f>'[11]ENERO '!P237+[11]FEBRERO!P237+[11]MARZO!P237+[11]ABRIL!P237+[11]MAYO!P237+[11]JUNIO!P237+[11]JULIO!P237+[11]AGOSTO!P237+[11]SEPTIEMBRE!P237+[11]OCTUBRE!P237+[11]NOVIEMBRE!P237+[11]DICIEMBRE!P237</f>
        <v>2.6182865</v>
      </c>
      <c r="R240" s="333">
        <f t="shared" si="19"/>
        <v>2.6182865</v>
      </c>
      <c r="S240" s="332">
        <f>'[11]ENERO '!R237+[11]FEBRERO!R237+[11]MARZO!R237+[11]ABRIL!R237+[11]MAYO!R237+[11]JUNIO!R237+[11]JULIO!R237+[11]AGOSTO!R237+[11]SEPTIEMBRE!R237+[11]OCTUBRE!R237+[11]NOVIEMBRE!R237+[11]DICIEMBRE!R237</f>
        <v>0</v>
      </c>
      <c r="T240" s="332">
        <f>'[11]ENERO '!S237+[11]FEBRERO!S237+[11]MARZO!S237+[11]ABRIL!S237+[11]MAYO!S237+[11]JUNIO!S237+[11]JULIO!S237+[11]AGOSTO!S237+[11]SEPTIEMBRE!S237+[11]OCTUBRE!S237+[11]NOVIEMBRE!S237+[11]DICIEMBRE!S237</f>
        <v>0.53164286118940263</v>
      </c>
      <c r="U240" s="333">
        <f t="shared" si="22"/>
        <v>0.53164286118940263</v>
      </c>
    </row>
    <row r="241" spans="1:21" s="334" customFormat="1" ht="13.5" x14ac:dyDescent="0.25">
      <c r="A241" s="377">
        <v>284</v>
      </c>
      <c r="B241" s="372" t="s">
        <v>492</v>
      </c>
      <c r="C241" s="138" t="s">
        <v>733</v>
      </c>
      <c r="D241" s="374">
        <v>380.31433099999998</v>
      </c>
      <c r="E241" s="375">
        <v>157.72667774000001</v>
      </c>
      <c r="F241" s="375">
        <v>0</v>
      </c>
      <c r="G241" s="374">
        <v>14.699314309999998</v>
      </c>
      <c r="H241" s="376">
        <f t="shared" si="20"/>
        <v>207.88833894999996</v>
      </c>
      <c r="I241" s="376"/>
      <c r="J241" s="374">
        <v>148.15878666632366</v>
      </c>
      <c r="K241" s="374">
        <v>43.466003450000002</v>
      </c>
      <c r="L241" s="374">
        <v>0</v>
      </c>
      <c r="M241" s="374">
        <v>18.0317416</v>
      </c>
      <c r="N241" s="374">
        <f t="shared" si="21"/>
        <v>86.661041616323658</v>
      </c>
      <c r="O241" s="376">
        <f t="shared" si="18"/>
        <v>-58.31365912391707</v>
      </c>
      <c r="P241" s="332">
        <f>'[11]ENERO '!O238+[11]FEBRERO!O238+[11]MARZO!O238+[11]ABRIL!O238+[11]MAYO!O238+[11]JUNIO!O238+[11]JULIO!O238+[11]AGOSTO!O238+[11]SEPTIEMBRE!O238+[11]OCTUBRE!O238+[11]NOVIEMBRE!O238+[11]DICIEMBRE!O238</f>
        <v>45.47889124000001</v>
      </c>
      <c r="Q241" s="332">
        <f>'[11]ENERO '!P238+[11]FEBRERO!P238+[11]MARZO!P238+[11]ABRIL!P238+[11]MAYO!P238+[11]JUNIO!P238+[11]JULIO!P238+[11]AGOSTO!P238+[11]SEPTIEMBRE!P238+[11]OCTUBRE!P238+[11]NOVIEMBRE!P238+[11]DICIEMBRE!P238</f>
        <v>112.24778650000002</v>
      </c>
      <c r="R241" s="333">
        <f t="shared" si="19"/>
        <v>157.72667774000001</v>
      </c>
      <c r="S241" s="332">
        <f>'[11]ENERO '!R238+[11]FEBRERO!R238+[11]MARZO!R238+[11]ABRIL!R238+[11]MAYO!R238+[11]JUNIO!R238+[11]JULIO!R238+[11]AGOSTO!R238+[11]SEPTIEMBRE!R238+[11]OCTUBRE!R238+[11]NOVIEMBRE!R238+[11]DICIEMBRE!R238</f>
        <v>43.362202910000001</v>
      </c>
      <c r="T241" s="332">
        <f>'[11]ENERO '!S238+[11]FEBRERO!S238+[11]MARZO!S238+[11]ABRIL!S238+[11]MAYO!S238+[11]JUNIO!S238+[11]JULIO!S238+[11]AGOSTO!S238+[11]SEPTIEMBRE!S238+[11]OCTUBRE!S238+[11]NOVIEMBRE!S238+[11]DICIEMBRE!S238</f>
        <v>0.10380054000000001</v>
      </c>
      <c r="U241" s="333">
        <f t="shared" si="22"/>
        <v>43.466003450000002</v>
      </c>
    </row>
    <row r="242" spans="1:21" s="334" customFormat="1" ht="13.5" x14ac:dyDescent="0.25">
      <c r="A242" s="377">
        <v>286</v>
      </c>
      <c r="B242" s="372" t="s">
        <v>496</v>
      </c>
      <c r="C242" s="138" t="s">
        <v>734</v>
      </c>
      <c r="D242" s="374">
        <v>1400.8236320000001</v>
      </c>
      <c r="E242" s="375">
        <v>175.04655981000002</v>
      </c>
      <c r="F242" s="375">
        <v>0</v>
      </c>
      <c r="G242" s="374">
        <v>57.005497829999996</v>
      </c>
      <c r="H242" s="376">
        <f t="shared" si="20"/>
        <v>1168.7715743600002</v>
      </c>
      <c r="I242" s="376"/>
      <c r="J242" s="374">
        <v>364.79392163284541</v>
      </c>
      <c r="K242" s="374">
        <v>112.475298714</v>
      </c>
      <c r="L242" s="374">
        <v>0</v>
      </c>
      <c r="M242" s="374">
        <v>59.856872090000003</v>
      </c>
      <c r="N242" s="374">
        <f t="shared" si="21"/>
        <v>192.4617508288454</v>
      </c>
      <c r="O242" s="376">
        <f t="shared" si="18"/>
        <v>-83.532988391317247</v>
      </c>
      <c r="P242" s="332">
        <f>'[11]ENERO '!O239+[11]FEBRERO!O239+[11]MARZO!O239+[11]ABRIL!O239+[11]MAYO!O239+[11]JUNIO!O239+[11]JULIO!O239+[11]AGOSTO!O239+[11]SEPTIEMBRE!O239+[11]OCTUBRE!O239+[11]NOVIEMBRE!O239+[11]DICIEMBRE!O239</f>
        <v>103.74030231</v>
      </c>
      <c r="Q242" s="332">
        <f>'[11]ENERO '!P239+[11]FEBRERO!P239+[11]MARZO!P239+[11]ABRIL!P239+[11]MAYO!P239+[11]JUNIO!P239+[11]JULIO!P239+[11]AGOSTO!P239+[11]SEPTIEMBRE!P239+[11]OCTUBRE!P239+[11]NOVIEMBRE!P239+[11]DICIEMBRE!P239</f>
        <v>71.306257500000001</v>
      </c>
      <c r="R242" s="333">
        <f t="shared" si="19"/>
        <v>175.04655981000002</v>
      </c>
      <c r="S242" s="332">
        <f>'[11]ENERO '!R239+[11]FEBRERO!R239+[11]MARZO!R239+[11]ABRIL!R239+[11]MAYO!R239+[11]JUNIO!R239+[11]JULIO!R239+[11]AGOSTO!R239+[11]SEPTIEMBRE!R239+[11]OCTUBRE!R239+[11]NOVIEMBRE!R239+[11]DICIEMBRE!R239</f>
        <v>103.74030231</v>
      </c>
      <c r="T242" s="332">
        <f>'[11]ENERO '!S239+[11]FEBRERO!S239+[11]MARZO!S239+[11]ABRIL!S239+[11]MAYO!S239+[11]JUNIO!S239+[11]JULIO!S239+[11]AGOSTO!S239+[11]SEPTIEMBRE!S239+[11]OCTUBRE!S239+[11]NOVIEMBRE!S239+[11]DICIEMBRE!S239</f>
        <v>8.7349964039999985</v>
      </c>
      <c r="U242" s="333">
        <f t="shared" si="22"/>
        <v>112.475298714</v>
      </c>
    </row>
    <row r="243" spans="1:21" s="334" customFormat="1" ht="13.5" x14ac:dyDescent="0.25">
      <c r="A243" s="377">
        <v>288</v>
      </c>
      <c r="B243" s="372" t="s">
        <v>596</v>
      </c>
      <c r="C243" s="138" t="s">
        <v>735</v>
      </c>
      <c r="D243" s="374">
        <v>1500.1586560000001</v>
      </c>
      <c r="E243" s="375">
        <v>812.64807443999996</v>
      </c>
      <c r="F243" s="375">
        <v>0</v>
      </c>
      <c r="G243" s="374">
        <v>9.4467872200000009</v>
      </c>
      <c r="H243" s="376">
        <f t="shared" si="20"/>
        <v>678.06379434000007</v>
      </c>
      <c r="I243" s="376"/>
      <c r="J243" s="374">
        <v>59.969161519428795</v>
      </c>
      <c r="K243" s="374">
        <v>19.331259413277934</v>
      </c>
      <c r="L243" s="374">
        <v>0</v>
      </c>
      <c r="M243" s="374">
        <v>10.167816200000001</v>
      </c>
      <c r="N243" s="374">
        <f t="shared" si="21"/>
        <v>30.47008590615086</v>
      </c>
      <c r="O243" s="376">
        <f t="shared" si="18"/>
        <v>-95.506309854545592</v>
      </c>
      <c r="P243" s="332">
        <f>'[11]ENERO '!O240+[11]FEBRERO!O240+[11]MARZO!O240+[11]ABRIL!O240+[11]MAYO!O240+[11]JUNIO!O240+[11]JULIO!O240+[11]AGOSTO!O240+[11]SEPTIEMBRE!O240+[11]OCTUBRE!O240+[11]NOVIEMBRE!O240+[11]DICIEMBRE!O240</f>
        <v>14.684345440000001</v>
      </c>
      <c r="Q243" s="332">
        <f>'[11]ENERO '!P240+[11]FEBRERO!P240+[11]MARZO!P240+[11]ABRIL!P240+[11]MAYO!P240+[11]JUNIO!P240+[11]JULIO!P240+[11]AGOSTO!P240+[11]SEPTIEMBRE!P240+[11]OCTUBRE!P240+[11]NOVIEMBRE!P240+[11]DICIEMBRE!P240</f>
        <v>797.96372899999994</v>
      </c>
      <c r="R243" s="333">
        <f t="shared" si="19"/>
        <v>812.64807443999996</v>
      </c>
      <c r="S243" s="332">
        <f>'[11]ENERO '!R240+[11]FEBRERO!R240+[11]MARZO!R240+[11]ABRIL!R240+[11]MAYO!R240+[11]JUNIO!R240+[11]JULIO!R240+[11]AGOSTO!R240+[11]SEPTIEMBRE!R240+[11]OCTUBRE!R240+[11]NOVIEMBRE!R240+[11]DICIEMBRE!R240</f>
        <v>15.046958480000001</v>
      </c>
      <c r="T243" s="332">
        <f>'[11]ENERO '!S240+[11]FEBRERO!S240+[11]MARZO!S240+[11]ABRIL!S240+[11]MAYO!S240+[11]JUNIO!S240+[11]JULIO!S240+[11]AGOSTO!S240+[11]SEPTIEMBRE!S240+[11]OCTUBRE!S240+[11]NOVIEMBRE!S240+[11]DICIEMBRE!S240</f>
        <v>4.2843009332779314</v>
      </c>
      <c r="U243" s="333">
        <f t="shared" si="22"/>
        <v>19.331259413277934</v>
      </c>
    </row>
    <row r="244" spans="1:21" s="334" customFormat="1" ht="13.5" x14ac:dyDescent="0.25">
      <c r="A244" s="377">
        <v>292</v>
      </c>
      <c r="B244" s="372" t="s">
        <v>508</v>
      </c>
      <c r="C244" s="138" t="s">
        <v>736</v>
      </c>
      <c r="D244" s="374">
        <v>140.83081099999998</v>
      </c>
      <c r="E244" s="375">
        <v>13.388291579999999</v>
      </c>
      <c r="F244" s="375">
        <v>0</v>
      </c>
      <c r="G244" s="374">
        <v>24.481297949999998</v>
      </c>
      <c r="H244" s="376">
        <f t="shared" si="20"/>
        <v>102.96122146999998</v>
      </c>
      <c r="I244" s="376"/>
      <c r="J244" s="374">
        <v>75.668840492453342</v>
      </c>
      <c r="K244" s="374">
        <v>13.40582816169805</v>
      </c>
      <c r="L244" s="374">
        <v>0</v>
      </c>
      <c r="M244" s="374">
        <v>24.521095859999999</v>
      </c>
      <c r="N244" s="374">
        <f t="shared" si="21"/>
        <v>37.741916470755285</v>
      </c>
      <c r="O244" s="376">
        <f t="shared" si="18"/>
        <v>-63.343561845998273</v>
      </c>
      <c r="P244" s="332">
        <f>'[11]ENERO '!O241+[11]FEBRERO!O241+[11]MARZO!O241+[11]ABRIL!O241+[11]MAYO!O241+[11]JUNIO!O241+[11]JULIO!O241+[11]AGOSTO!O241+[11]SEPTIEMBRE!O241+[11]OCTUBRE!O241+[11]NOVIEMBRE!O241+[11]DICIEMBRE!O241</f>
        <v>0.97704407999999998</v>
      </c>
      <c r="Q244" s="332">
        <f>'[11]ENERO '!P241+[11]FEBRERO!P241+[11]MARZO!P241+[11]ABRIL!P241+[11]MAYO!P241+[11]JUNIO!P241+[11]JULIO!P241+[11]AGOSTO!P241+[11]SEPTIEMBRE!P241+[11]OCTUBRE!P241+[11]NOVIEMBRE!P241+[11]DICIEMBRE!P241</f>
        <v>12.411247499999998</v>
      </c>
      <c r="R244" s="333">
        <f t="shared" si="19"/>
        <v>13.388291579999999</v>
      </c>
      <c r="S244" s="332">
        <f>'[11]ENERO '!R241+[11]FEBRERO!R241+[11]MARZO!R241+[11]ABRIL!R241+[11]MAYO!R241+[11]JUNIO!R241+[11]JULIO!R241+[11]AGOSTO!R241+[11]SEPTIEMBRE!R241+[11]OCTUBRE!R241+[11]NOVIEMBRE!R241+[11]DICIEMBRE!R241</f>
        <v>0.97704407999999998</v>
      </c>
      <c r="T244" s="332">
        <f>'[11]ENERO '!S241+[11]FEBRERO!S241+[11]MARZO!S241+[11]ABRIL!S241+[11]MAYO!S241+[11]JUNIO!S241+[11]JULIO!S241+[11]AGOSTO!S241+[11]SEPTIEMBRE!S241+[11]OCTUBRE!S241+[11]NOVIEMBRE!S241+[11]DICIEMBRE!S241</f>
        <v>12.428784081698049</v>
      </c>
      <c r="U244" s="333">
        <f t="shared" si="22"/>
        <v>13.40582816169805</v>
      </c>
    </row>
    <row r="245" spans="1:21" s="334" customFormat="1" ht="13.5" x14ac:dyDescent="0.25">
      <c r="A245" s="377">
        <v>293</v>
      </c>
      <c r="B245" s="372" t="s">
        <v>596</v>
      </c>
      <c r="C245" s="138" t="s">
        <v>737</v>
      </c>
      <c r="D245" s="374">
        <v>273.56768349999999</v>
      </c>
      <c r="E245" s="375">
        <v>86.487386310000005</v>
      </c>
      <c r="F245" s="375">
        <v>0</v>
      </c>
      <c r="G245" s="374">
        <v>28.193248579999999</v>
      </c>
      <c r="H245" s="376">
        <f t="shared" si="20"/>
        <v>158.88704860999999</v>
      </c>
      <c r="I245" s="376"/>
      <c r="J245" s="374">
        <v>165.13068768970388</v>
      </c>
      <c r="K245" s="374">
        <v>86.665647691854005</v>
      </c>
      <c r="L245" s="374">
        <v>0</v>
      </c>
      <c r="M245" s="374">
        <v>29.985776289999997</v>
      </c>
      <c r="N245" s="374">
        <f t="shared" si="21"/>
        <v>48.479263707849874</v>
      </c>
      <c r="O245" s="376">
        <f t="shared" si="18"/>
        <v>-69.488221896017592</v>
      </c>
      <c r="P245" s="332">
        <f>'[11]ENERO '!O242+[11]FEBRERO!O242+[11]MARZO!O242+[11]ABRIL!O242+[11]MAYO!O242+[11]JUNIO!O242+[11]JULIO!O242+[11]AGOSTO!O242+[11]SEPTIEMBRE!O242+[11]OCTUBRE!O242+[11]NOVIEMBRE!O242+[11]DICIEMBRE!O242</f>
        <v>56.069744809999996</v>
      </c>
      <c r="Q245" s="332">
        <f>'[11]ENERO '!P242+[11]FEBRERO!P242+[11]MARZO!P242+[11]ABRIL!P242+[11]MAYO!P242+[11]JUNIO!P242+[11]JULIO!P242+[11]AGOSTO!P242+[11]SEPTIEMBRE!P242+[11]OCTUBRE!P242+[11]NOVIEMBRE!P242+[11]DICIEMBRE!P242</f>
        <v>30.417641500000006</v>
      </c>
      <c r="R245" s="333">
        <f t="shared" si="19"/>
        <v>86.487386310000005</v>
      </c>
      <c r="S245" s="332">
        <f>'[11]ENERO '!R242+[11]FEBRERO!R242+[11]MARZO!R242+[11]ABRIL!R242+[11]MAYO!R242+[11]JUNIO!R242+[11]JULIO!R242+[11]AGOSTO!R242+[11]SEPTIEMBRE!R242+[11]OCTUBRE!R242+[11]NOVIEMBRE!R242+[11]DICIEMBRE!R242</f>
        <v>56.069744809999996</v>
      </c>
      <c r="T245" s="332">
        <f>'[11]ENERO '!S242+[11]FEBRERO!S242+[11]MARZO!S242+[11]ABRIL!S242+[11]MAYO!S242+[11]JUNIO!S242+[11]JULIO!S242+[11]AGOSTO!S242+[11]SEPTIEMBRE!S242+[11]OCTUBRE!S242+[11]NOVIEMBRE!S242+[11]DICIEMBRE!S242</f>
        <v>30.595902881854013</v>
      </c>
      <c r="U245" s="333">
        <f t="shared" si="22"/>
        <v>86.665647691854005</v>
      </c>
    </row>
    <row r="246" spans="1:21" s="334" customFormat="1" ht="27" x14ac:dyDescent="0.25">
      <c r="A246" s="377">
        <v>294</v>
      </c>
      <c r="B246" s="372" t="s">
        <v>596</v>
      </c>
      <c r="C246" s="138" t="s">
        <v>738</v>
      </c>
      <c r="D246" s="374">
        <v>181.5240345</v>
      </c>
      <c r="E246" s="375">
        <v>56.311841049999998</v>
      </c>
      <c r="F246" s="375">
        <v>0</v>
      </c>
      <c r="G246" s="374">
        <v>19.03551787</v>
      </c>
      <c r="H246" s="376">
        <f t="shared" si="20"/>
        <v>106.17667557999999</v>
      </c>
      <c r="I246" s="376"/>
      <c r="J246" s="374">
        <v>117.65603050854837</v>
      </c>
      <c r="K246" s="374">
        <v>55.797999195435153</v>
      </c>
      <c r="L246" s="374">
        <v>0</v>
      </c>
      <c r="M246" s="374">
        <v>20.23926118</v>
      </c>
      <c r="N246" s="374">
        <f t="shared" si="21"/>
        <v>41.618770133113216</v>
      </c>
      <c r="O246" s="376">
        <f t="shared" si="18"/>
        <v>-60.802342034381084</v>
      </c>
      <c r="P246" s="332">
        <f>'[11]ENERO '!O243+[11]FEBRERO!O243+[11]MARZO!O243+[11]ABRIL!O243+[11]MAYO!O243+[11]JUNIO!O243+[11]JULIO!O243+[11]AGOSTO!O243+[11]SEPTIEMBRE!O243+[11]OCTUBRE!O243+[11]NOVIEMBRE!O243+[11]DICIEMBRE!O243</f>
        <v>40.357838049999998</v>
      </c>
      <c r="Q246" s="332">
        <f>'[11]ENERO '!P243+[11]FEBRERO!P243+[11]MARZO!P243+[11]ABRIL!P243+[11]MAYO!P243+[11]JUNIO!P243+[11]JULIO!P243+[11]AGOSTO!P243+[11]SEPTIEMBRE!P243+[11]OCTUBRE!P243+[11]NOVIEMBRE!P243+[11]DICIEMBRE!P243</f>
        <v>15.954002999999998</v>
      </c>
      <c r="R246" s="333">
        <f t="shared" si="19"/>
        <v>56.311841049999998</v>
      </c>
      <c r="S246" s="332">
        <f>'[11]ENERO '!R243+[11]FEBRERO!R243+[11]MARZO!R243+[11]ABRIL!R243+[11]MAYO!R243+[11]JUNIO!R243+[11]JULIO!R243+[11]AGOSTO!R243+[11]SEPTIEMBRE!R243+[11]OCTUBRE!R243+[11]NOVIEMBRE!R243+[11]DICIEMBRE!R243</f>
        <v>40.357838049999998</v>
      </c>
      <c r="T246" s="332">
        <f>'[11]ENERO '!S243+[11]FEBRERO!S243+[11]MARZO!S243+[11]ABRIL!S243+[11]MAYO!S243+[11]JUNIO!S243+[11]JULIO!S243+[11]AGOSTO!S243+[11]SEPTIEMBRE!S243+[11]OCTUBRE!S243+[11]NOVIEMBRE!S243+[11]DICIEMBRE!S243</f>
        <v>15.440161145435159</v>
      </c>
      <c r="U246" s="333">
        <f t="shared" si="22"/>
        <v>55.797999195435153</v>
      </c>
    </row>
    <row r="247" spans="1:21" s="334" customFormat="1" ht="27" x14ac:dyDescent="0.25">
      <c r="A247" s="377">
        <v>295</v>
      </c>
      <c r="B247" s="372" t="s">
        <v>596</v>
      </c>
      <c r="C247" s="138" t="s">
        <v>739</v>
      </c>
      <c r="D247" s="374">
        <v>64.399827000000002</v>
      </c>
      <c r="E247" s="375">
        <v>18.854640660000001</v>
      </c>
      <c r="F247" s="375">
        <v>0</v>
      </c>
      <c r="G247" s="374">
        <v>7.5661423999999995</v>
      </c>
      <c r="H247" s="376">
        <f t="shared" si="20"/>
        <v>37.979043940000004</v>
      </c>
      <c r="I247" s="376"/>
      <c r="J247" s="374">
        <v>34.312040971171847</v>
      </c>
      <c r="K247" s="374">
        <v>18.396865627713051</v>
      </c>
      <c r="L247" s="374">
        <v>0</v>
      </c>
      <c r="M247" s="374">
        <v>8.0336759400000002</v>
      </c>
      <c r="N247" s="374">
        <f t="shared" si="21"/>
        <v>7.8814994034587951</v>
      </c>
      <c r="O247" s="376">
        <f t="shared" si="18"/>
        <v>-79.247767753421769</v>
      </c>
      <c r="P247" s="332">
        <f>'[11]ENERO '!O244+[11]FEBRERO!O244+[11]MARZO!O244+[11]ABRIL!O244+[11]MAYO!O244+[11]JUNIO!O244+[11]JULIO!O244+[11]AGOSTO!O244+[11]SEPTIEMBRE!O244+[11]OCTUBRE!O244+[11]NOVIEMBRE!O244+[11]DICIEMBRE!O244</f>
        <v>15.677363160000001</v>
      </c>
      <c r="Q247" s="332">
        <f>'[11]ENERO '!P244+[11]FEBRERO!P244+[11]MARZO!P244+[11]ABRIL!P244+[11]MAYO!P244+[11]JUNIO!P244+[11]JULIO!P244+[11]AGOSTO!P244+[11]SEPTIEMBRE!P244+[11]OCTUBRE!P244+[11]NOVIEMBRE!P244+[11]DICIEMBRE!P244</f>
        <v>3.1772775000000002</v>
      </c>
      <c r="R247" s="333">
        <f t="shared" si="19"/>
        <v>18.854640660000001</v>
      </c>
      <c r="S247" s="332">
        <f>'[11]ENERO '!R244+[11]FEBRERO!R244+[11]MARZO!R244+[11]ABRIL!R244+[11]MAYO!R244+[11]JUNIO!R244+[11]JULIO!R244+[11]AGOSTO!R244+[11]SEPTIEMBRE!R244+[11]OCTUBRE!R244+[11]NOVIEMBRE!R244+[11]DICIEMBRE!R244</f>
        <v>15.677363160000001</v>
      </c>
      <c r="T247" s="332">
        <f>'[11]ENERO '!S244+[11]FEBRERO!S244+[11]MARZO!S244+[11]ABRIL!S244+[11]MAYO!S244+[11]JUNIO!S244+[11]JULIO!S244+[11]AGOSTO!S244+[11]SEPTIEMBRE!S244+[11]OCTUBRE!S244+[11]NOVIEMBRE!S244+[11]DICIEMBRE!S244</f>
        <v>2.7195024677130495</v>
      </c>
      <c r="U247" s="333">
        <f t="shared" si="22"/>
        <v>18.396865627713051</v>
      </c>
    </row>
    <row r="248" spans="1:21" s="334" customFormat="1" ht="13.5" x14ac:dyDescent="0.25">
      <c r="A248" s="377">
        <v>296</v>
      </c>
      <c r="B248" s="372" t="s">
        <v>494</v>
      </c>
      <c r="C248" s="138" t="s">
        <v>740</v>
      </c>
      <c r="D248" s="374">
        <v>3213.9191275000003</v>
      </c>
      <c r="E248" s="375">
        <v>2110.7165575000004</v>
      </c>
      <c r="F248" s="375">
        <v>0</v>
      </c>
      <c r="G248" s="374">
        <v>0</v>
      </c>
      <c r="H248" s="376">
        <f t="shared" si="20"/>
        <v>1103.2025699999999</v>
      </c>
      <c r="I248" s="376"/>
      <c r="J248" s="374">
        <v>93.491341906960599</v>
      </c>
      <c r="K248" s="374">
        <v>0</v>
      </c>
      <c r="L248" s="374">
        <v>0</v>
      </c>
      <c r="M248" s="374">
        <v>85.658108349999992</v>
      </c>
      <c r="N248" s="374">
        <f t="shared" si="21"/>
        <v>7.8332335569606073</v>
      </c>
      <c r="O248" s="376">
        <f t="shared" si="18"/>
        <v>-99.289955102537462</v>
      </c>
      <c r="P248" s="332">
        <f>'[11]ENERO '!O245+[11]FEBRERO!O245+[11]MARZO!O245+[11]ABRIL!O245+[11]MAYO!O245+[11]JUNIO!O245+[11]JULIO!O245+[11]AGOSTO!O245+[11]SEPTIEMBRE!O245+[11]OCTUBRE!O245+[11]NOVIEMBRE!O245+[11]DICIEMBRE!O245</f>
        <v>0</v>
      </c>
      <c r="Q248" s="332">
        <f>'[11]ENERO '!P245+[11]FEBRERO!P245+[11]MARZO!P245+[11]ABRIL!P245+[11]MAYO!P245+[11]JUNIO!P245+[11]JULIO!P245+[11]AGOSTO!P245+[11]SEPTIEMBRE!P245+[11]OCTUBRE!P245+[11]NOVIEMBRE!P245+[11]DICIEMBRE!P245</f>
        <v>2110.7165575000004</v>
      </c>
      <c r="R248" s="333">
        <f t="shared" si="19"/>
        <v>2110.7165575000004</v>
      </c>
      <c r="S248" s="332">
        <f>'[11]ENERO '!R245+[11]FEBRERO!R245+[11]MARZO!R245+[11]ABRIL!R245+[11]MAYO!R245+[11]JUNIO!R245+[11]JULIO!R245+[11]AGOSTO!R245+[11]SEPTIEMBRE!R245+[11]OCTUBRE!R245+[11]NOVIEMBRE!R245+[11]DICIEMBRE!R245</f>
        <v>0</v>
      </c>
      <c r="T248" s="332">
        <f>'[11]ENERO '!S245+[11]FEBRERO!S245+[11]MARZO!S245+[11]ABRIL!S245+[11]MAYO!S245+[11]JUNIO!S245+[11]JULIO!S245+[11]AGOSTO!S245+[11]SEPTIEMBRE!S245+[11]OCTUBRE!S245+[11]NOVIEMBRE!S245+[11]DICIEMBRE!S245</f>
        <v>0</v>
      </c>
      <c r="U248" s="333">
        <f t="shared" si="22"/>
        <v>0</v>
      </c>
    </row>
    <row r="249" spans="1:21" s="334" customFormat="1" ht="27" x14ac:dyDescent="0.25">
      <c r="A249" s="377">
        <v>297</v>
      </c>
      <c r="B249" s="372" t="s">
        <v>504</v>
      </c>
      <c r="C249" s="138" t="s">
        <v>741</v>
      </c>
      <c r="D249" s="374">
        <v>279.11476049999999</v>
      </c>
      <c r="E249" s="375">
        <v>14.738084000000001</v>
      </c>
      <c r="F249" s="375">
        <v>0</v>
      </c>
      <c r="G249" s="374">
        <v>43.996669730000001</v>
      </c>
      <c r="H249" s="376">
        <f t="shared" si="20"/>
        <v>220.38000676999997</v>
      </c>
      <c r="I249" s="376"/>
      <c r="J249" s="374">
        <v>165.2274075548267</v>
      </c>
      <c r="K249" s="374">
        <v>18.762135199170967</v>
      </c>
      <c r="L249" s="374">
        <v>0</v>
      </c>
      <c r="M249" s="374">
        <v>50.573490860000007</v>
      </c>
      <c r="N249" s="374">
        <f t="shared" si="21"/>
        <v>95.891781495655735</v>
      </c>
      <c r="O249" s="376">
        <f t="shared" si="18"/>
        <v>-56.487985048601352</v>
      </c>
      <c r="P249" s="332">
        <f>'[11]ENERO '!O246+[11]FEBRERO!O246+[11]MARZO!O246+[11]ABRIL!O246+[11]MAYO!O246+[11]JUNIO!O246+[11]JULIO!O246+[11]AGOSTO!O246+[11]SEPTIEMBRE!O246+[11]OCTUBRE!O246+[11]NOVIEMBRE!O246+[11]DICIEMBRE!O246</f>
        <v>0</v>
      </c>
      <c r="Q249" s="332">
        <f>'[11]ENERO '!P246+[11]FEBRERO!P246+[11]MARZO!P246+[11]ABRIL!P246+[11]MAYO!P246+[11]JUNIO!P246+[11]JULIO!P246+[11]AGOSTO!P246+[11]SEPTIEMBRE!P246+[11]OCTUBRE!P246+[11]NOVIEMBRE!P246+[11]DICIEMBRE!P246</f>
        <v>14.738084000000001</v>
      </c>
      <c r="R249" s="333">
        <f t="shared" si="19"/>
        <v>14.738084000000001</v>
      </c>
      <c r="S249" s="332">
        <f>'[11]ENERO '!R246+[11]FEBRERO!R246+[11]MARZO!R246+[11]ABRIL!R246+[11]MAYO!R246+[11]JUNIO!R246+[11]JULIO!R246+[11]AGOSTO!R246+[11]SEPTIEMBRE!R246+[11]OCTUBRE!R246+[11]NOVIEMBRE!R246+[11]DICIEMBRE!R246</f>
        <v>8.7626924700000011</v>
      </c>
      <c r="T249" s="332">
        <f>'[11]ENERO '!S246+[11]FEBRERO!S246+[11]MARZO!S246+[11]ABRIL!S246+[11]MAYO!S246+[11]JUNIO!S246+[11]JULIO!S246+[11]AGOSTO!S246+[11]SEPTIEMBRE!S246+[11]OCTUBRE!S246+[11]NOVIEMBRE!S246+[11]DICIEMBRE!S246</f>
        <v>9.9994427291709655</v>
      </c>
      <c r="U249" s="333">
        <f t="shared" si="22"/>
        <v>18.762135199170967</v>
      </c>
    </row>
    <row r="250" spans="1:21" s="334" customFormat="1" ht="13.5" x14ac:dyDescent="0.25">
      <c r="A250" s="377">
        <v>298</v>
      </c>
      <c r="B250" s="372" t="s">
        <v>494</v>
      </c>
      <c r="C250" s="138" t="s">
        <v>742</v>
      </c>
      <c r="D250" s="374">
        <v>1899.45</v>
      </c>
      <c r="E250" s="375">
        <v>1005</v>
      </c>
      <c r="F250" s="375">
        <v>0</v>
      </c>
      <c r="G250" s="374">
        <v>0</v>
      </c>
      <c r="H250" s="376">
        <f t="shared" si="20"/>
        <v>894.45</v>
      </c>
      <c r="I250" s="376"/>
      <c r="J250" s="374">
        <v>1727.7738960476875</v>
      </c>
      <c r="K250" s="374">
        <v>1.5389599999999999</v>
      </c>
      <c r="L250" s="374">
        <v>0</v>
      </c>
      <c r="M250" s="374">
        <v>0</v>
      </c>
      <c r="N250" s="374">
        <f t="shared" si="21"/>
        <v>1726.2349360476874</v>
      </c>
      <c r="O250" s="376">
        <f t="shared" si="18"/>
        <v>92.994011520787893</v>
      </c>
      <c r="P250" s="332">
        <f>'[11]ENERO '!O247+[11]FEBRERO!O247+[11]MARZO!O247+[11]ABRIL!O247+[11]MAYO!O247+[11]JUNIO!O247+[11]JULIO!O247+[11]AGOSTO!O247+[11]SEPTIEMBRE!O247+[11]OCTUBRE!O247+[11]NOVIEMBRE!O247+[11]DICIEMBRE!O247</f>
        <v>0</v>
      </c>
      <c r="Q250" s="332">
        <f>'[11]ENERO '!P247+[11]FEBRERO!P247+[11]MARZO!P247+[11]ABRIL!P247+[11]MAYO!P247+[11]JUNIO!P247+[11]JULIO!P247+[11]AGOSTO!P247+[11]SEPTIEMBRE!P247+[11]OCTUBRE!P247+[11]NOVIEMBRE!P247+[11]DICIEMBRE!P247</f>
        <v>1005</v>
      </c>
      <c r="R250" s="333">
        <f t="shared" si="19"/>
        <v>1005</v>
      </c>
      <c r="S250" s="332">
        <f>'[11]ENERO '!R247+[11]FEBRERO!R247+[11]MARZO!R247+[11]ABRIL!R247+[11]MAYO!R247+[11]JUNIO!R247+[11]JULIO!R247+[11]AGOSTO!R247+[11]SEPTIEMBRE!R247+[11]OCTUBRE!R247+[11]NOVIEMBRE!R247+[11]DICIEMBRE!R247</f>
        <v>0</v>
      </c>
      <c r="T250" s="332">
        <f>'[11]ENERO '!S247+[11]FEBRERO!S247+[11]MARZO!S247+[11]ABRIL!S247+[11]MAYO!S247+[11]JUNIO!S247+[11]JULIO!S247+[11]AGOSTO!S247+[11]SEPTIEMBRE!S247+[11]OCTUBRE!S247+[11]NOVIEMBRE!S247+[11]DICIEMBRE!S247</f>
        <v>1.5389599999999999</v>
      </c>
      <c r="U250" s="333">
        <f t="shared" si="22"/>
        <v>1.5389599999999999</v>
      </c>
    </row>
    <row r="251" spans="1:21" s="334" customFormat="1" ht="27" x14ac:dyDescent="0.25">
      <c r="A251" s="377">
        <v>300</v>
      </c>
      <c r="B251" s="372" t="s">
        <v>504</v>
      </c>
      <c r="C251" s="138" t="s">
        <v>743</v>
      </c>
      <c r="D251" s="374">
        <v>252.60246850000001</v>
      </c>
      <c r="E251" s="375">
        <v>0</v>
      </c>
      <c r="F251" s="375">
        <v>0</v>
      </c>
      <c r="G251" s="374">
        <v>0</v>
      </c>
      <c r="H251" s="376">
        <f t="shared" si="20"/>
        <v>252.60246850000001</v>
      </c>
      <c r="I251" s="376"/>
      <c r="J251" s="374">
        <v>18.910231404129149</v>
      </c>
      <c r="K251" s="374">
        <v>5.9688303515535939</v>
      </c>
      <c r="L251" s="374">
        <v>0</v>
      </c>
      <c r="M251" s="374">
        <v>0</v>
      </c>
      <c r="N251" s="374">
        <f t="shared" si="21"/>
        <v>12.941401052575555</v>
      </c>
      <c r="O251" s="376">
        <f t="shared" si="18"/>
        <v>-94.87677173963344</v>
      </c>
      <c r="P251" s="332">
        <f>'[11]ENERO '!O248+[11]FEBRERO!O248+[11]MARZO!O248+[11]ABRIL!O248+[11]MAYO!O248+[11]JUNIO!O248+[11]JULIO!O248+[11]AGOSTO!O248+[11]SEPTIEMBRE!O248+[11]OCTUBRE!O248+[11]NOVIEMBRE!O248+[11]DICIEMBRE!O248</f>
        <v>0</v>
      </c>
      <c r="Q251" s="332">
        <f>'[11]ENERO '!P248+[11]FEBRERO!P248+[11]MARZO!P248+[11]ABRIL!P248+[11]MAYO!P248+[11]JUNIO!P248+[11]JULIO!P248+[11]AGOSTO!P248+[11]SEPTIEMBRE!P248+[11]OCTUBRE!P248+[11]NOVIEMBRE!P248+[11]DICIEMBRE!P248</f>
        <v>0</v>
      </c>
      <c r="R251" s="333">
        <f t="shared" si="19"/>
        <v>0</v>
      </c>
      <c r="S251" s="332">
        <f>'[11]ENERO '!R248+[11]FEBRERO!R248+[11]MARZO!R248+[11]ABRIL!R248+[11]MAYO!R248+[11]JUNIO!R248+[11]JULIO!R248+[11]AGOSTO!R248+[11]SEPTIEMBRE!R248+[11]OCTUBRE!R248+[11]NOVIEMBRE!R248+[11]DICIEMBRE!R248</f>
        <v>0</v>
      </c>
      <c r="T251" s="332">
        <f>'[11]ENERO '!S248+[11]FEBRERO!S248+[11]MARZO!S248+[11]ABRIL!S248+[11]MAYO!S248+[11]JUNIO!S248+[11]JULIO!S248+[11]AGOSTO!S248+[11]SEPTIEMBRE!S248+[11]OCTUBRE!S248+[11]NOVIEMBRE!S248+[11]DICIEMBRE!S248</f>
        <v>5.9688303515535939</v>
      </c>
      <c r="U251" s="333">
        <f t="shared" si="22"/>
        <v>5.9688303515535939</v>
      </c>
    </row>
    <row r="252" spans="1:21" s="334" customFormat="1" ht="27" x14ac:dyDescent="0.25">
      <c r="A252" s="377">
        <v>304</v>
      </c>
      <c r="B252" s="372" t="s">
        <v>504</v>
      </c>
      <c r="C252" s="138" t="s">
        <v>744</v>
      </c>
      <c r="D252" s="374">
        <v>913.50834750000001</v>
      </c>
      <c r="E252" s="375">
        <v>17.977822</v>
      </c>
      <c r="F252" s="375">
        <v>0</v>
      </c>
      <c r="G252" s="374">
        <v>0</v>
      </c>
      <c r="H252" s="376">
        <f t="shared" si="20"/>
        <v>895.53052550000007</v>
      </c>
      <c r="I252" s="376"/>
      <c r="J252" s="374">
        <v>0</v>
      </c>
      <c r="K252" s="374">
        <v>0</v>
      </c>
      <c r="L252" s="374">
        <v>0</v>
      </c>
      <c r="M252" s="374">
        <v>0</v>
      </c>
      <c r="N252" s="374">
        <f t="shared" si="21"/>
        <v>0</v>
      </c>
      <c r="O252" s="376" t="str">
        <f t="shared" si="18"/>
        <v>N.A.</v>
      </c>
      <c r="P252" s="332">
        <f>'[11]ENERO '!O249+[11]FEBRERO!O249+[11]MARZO!O249+[11]ABRIL!O249+[11]MAYO!O249+[11]JUNIO!O249+[11]JULIO!O249+[11]AGOSTO!O249+[11]SEPTIEMBRE!O249+[11]OCTUBRE!O249+[11]NOVIEMBRE!O249+[11]DICIEMBRE!O249</f>
        <v>0</v>
      </c>
      <c r="Q252" s="332">
        <f>'[11]ENERO '!P249+[11]FEBRERO!P249+[11]MARZO!P249+[11]ABRIL!P249+[11]MAYO!P249+[11]JUNIO!P249+[11]JULIO!P249+[11]AGOSTO!P249+[11]SEPTIEMBRE!P249+[11]OCTUBRE!P249+[11]NOVIEMBRE!P249+[11]DICIEMBRE!P249</f>
        <v>17.977822</v>
      </c>
      <c r="R252" s="333">
        <f t="shared" si="19"/>
        <v>17.977822</v>
      </c>
      <c r="S252" s="332">
        <f>'[11]ENERO '!R249+[11]FEBRERO!R249+[11]MARZO!R249+[11]ABRIL!R249+[11]MAYO!R249+[11]JUNIO!R249+[11]JULIO!R249+[11]AGOSTO!R249+[11]SEPTIEMBRE!R249+[11]OCTUBRE!R249+[11]NOVIEMBRE!R249+[11]DICIEMBRE!R249</f>
        <v>0</v>
      </c>
      <c r="T252" s="332">
        <f>'[11]ENERO '!S249+[11]FEBRERO!S249+[11]MARZO!S249+[11]ABRIL!S249+[11]MAYO!S249+[11]JUNIO!S249+[11]JULIO!S249+[11]AGOSTO!S249+[11]SEPTIEMBRE!S249+[11]OCTUBRE!S249+[11]NOVIEMBRE!S249+[11]DICIEMBRE!S249</f>
        <v>0</v>
      </c>
      <c r="U252" s="333">
        <f t="shared" si="22"/>
        <v>0</v>
      </c>
    </row>
    <row r="253" spans="1:21" s="334" customFormat="1" ht="13.5" x14ac:dyDescent="0.25">
      <c r="A253" s="377">
        <v>305</v>
      </c>
      <c r="B253" s="372" t="s">
        <v>508</v>
      </c>
      <c r="C253" s="138" t="s">
        <v>745</v>
      </c>
      <c r="D253" s="374">
        <v>37.505735500000007</v>
      </c>
      <c r="E253" s="375">
        <v>12.612616920000001</v>
      </c>
      <c r="F253" s="375">
        <v>0</v>
      </c>
      <c r="G253" s="374">
        <v>3.2624811100000004</v>
      </c>
      <c r="H253" s="376">
        <f t="shared" si="20"/>
        <v>21.630637470000007</v>
      </c>
      <c r="I253" s="376"/>
      <c r="J253" s="374">
        <v>27.384856906818953</v>
      </c>
      <c r="K253" s="374">
        <v>12.659141114986905</v>
      </c>
      <c r="L253" s="374">
        <v>0</v>
      </c>
      <c r="M253" s="374">
        <v>3.4699097700000001</v>
      </c>
      <c r="N253" s="374">
        <f t="shared" si="21"/>
        <v>11.255806021832047</v>
      </c>
      <c r="O253" s="376">
        <f t="shared" si="18"/>
        <v>-47.963595444457127</v>
      </c>
      <c r="P253" s="332">
        <f>'[11]ENERO '!O250+[11]FEBRERO!O250+[11]MARZO!O250+[11]ABRIL!O250+[11]MAYO!O250+[11]JUNIO!O250+[11]JULIO!O250+[11]AGOSTO!O250+[11]SEPTIEMBRE!O250+[11]OCTUBRE!O250+[11]NOVIEMBRE!O250+[11]DICIEMBRE!O250</f>
        <v>6.4883079199999996</v>
      </c>
      <c r="Q253" s="332">
        <f>'[11]ENERO '!P250+[11]FEBRERO!P250+[11]MARZO!P250+[11]ABRIL!P250+[11]MAYO!P250+[11]JUNIO!P250+[11]JULIO!P250+[11]AGOSTO!P250+[11]SEPTIEMBRE!P250+[11]OCTUBRE!P250+[11]NOVIEMBRE!P250+[11]DICIEMBRE!P250</f>
        <v>6.1243090000000002</v>
      </c>
      <c r="R253" s="333">
        <f t="shared" si="19"/>
        <v>12.612616920000001</v>
      </c>
      <c r="S253" s="332">
        <f>'[11]ENERO '!R250+[11]FEBRERO!R250+[11]MARZO!R250+[11]ABRIL!R250+[11]MAYO!R250+[11]JUNIO!R250+[11]JULIO!R250+[11]AGOSTO!R250+[11]SEPTIEMBRE!R250+[11]OCTUBRE!R250+[11]NOVIEMBRE!R250+[11]DICIEMBRE!R250</f>
        <v>6.4883079199999996</v>
      </c>
      <c r="T253" s="332">
        <f>'[11]ENERO '!S250+[11]FEBRERO!S250+[11]MARZO!S250+[11]ABRIL!S250+[11]MAYO!S250+[11]JUNIO!S250+[11]JULIO!S250+[11]AGOSTO!S250+[11]SEPTIEMBRE!S250+[11]OCTUBRE!S250+[11]NOVIEMBRE!S250+[11]DICIEMBRE!S250</f>
        <v>6.1708331949869057</v>
      </c>
      <c r="U253" s="333">
        <f t="shared" si="22"/>
        <v>12.659141114986905</v>
      </c>
    </row>
    <row r="254" spans="1:21" s="334" customFormat="1" ht="13.5" x14ac:dyDescent="0.25">
      <c r="A254" s="372">
        <v>306</v>
      </c>
      <c r="B254" s="372" t="s">
        <v>508</v>
      </c>
      <c r="C254" s="138" t="s">
        <v>746</v>
      </c>
      <c r="D254" s="374">
        <v>253.91009450000004</v>
      </c>
      <c r="E254" s="375">
        <v>57.788681560000001</v>
      </c>
      <c r="F254" s="375">
        <v>0</v>
      </c>
      <c r="G254" s="374">
        <v>36.54922272999999</v>
      </c>
      <c r="H254" s="376">
        <f t="shared" si="20"/>
        <v>159.57219021000003</v>
      </c>
      <c r="I254" s="376"/>
      <c r="J254" s="374">
        <v>216.73094711543064</v>
      </c>
      <c r="K254" s="374">
        <v>57.367777161650579</v>
      </c>
      <c r="L254" s="374">
        <v>0</v>
      </c>
      <c r="M254" s="374">
        <v>37.288647149999996</v>
      </c>
      <c r="N254" s="374">
        <f t="shared" si="21"/>
        <v>122.07452280378007</v>
      </c>
      <c r="O254" s="376">
        <f t="shared" si="18"/>
        <v>-23.498873680227312</v>
      </c>
      <c r="P254" s="332">
        <f>'[11]ENERO '!O251+[11]FEBRERO!O251+[11]MARZO!O251+[11]ABRIL!O251+[11]MAYO!O251+[11]JUNIO!O251+[11]JULIO!O251+[11]AGOSTO!O251+[11]SEPTIEMBRE!O251+[11]OCTUBRE!O251+[11]NOVIEMBRE!O251+[11]DICIEMBRE!O251</f>
        <v>34.373598559999998</v>
      </c>
      <c r="Q254" s="332">
        <f>'[11]ENERO '!P251+[11]FEBRERO!P251+[11]MARZO!P251+[11]ABRIL!P251+[11]MAYO!P251+[11]JUNIO!P251+[11]JULIO!P251+[11]AGOSTO!P251+[11]SEPTIEMBRE!P251+[11]OCTUBRE!P251+[11]NOVIEMBRE!P251+[11]DICIEMBRE!P251</f>
        <v>23.415082999999999</v>
      </c>
      <c r="R254" s="333">
        <f t="shared" si="19"/>
        <v>57.788681560000001</v>
      </c>
      <c r="S254" s="332">
        <f>'[11]ENERO '!R251+[11]FEBRERO!R251+[11]MARZO!R251+[11]ABRIL!R251+[11]MAYO!R251+[11]JUNIO!R251+[11]JULIO!R251+[11]AGOSTO!R251+[11]SEPTIEMBRE!R251+[11]OCTUBRE!R251+[11]NOVIEMBRE!R251+[11]DICIEMBRE!R251</f>
        <v>34.373598559999998</v>
      </c>
      <c r="T254" s="332">
        <f>'[11]ENERO '!S251+[11]FEBRERO!S251+[11]MARZO!S251+[11]ABRIL!S251+[11]MAYO!S251+[11]JUNIO!S251+[11]JULIO!S251+[11]AGOSTO!S251+[11]SEPTIEMBRE!S251+[11]OCTUBRE!S251+[11]NOVIEMBRE!S251+[11]DICIEMBRE!S251</f>
        <v>22.994178601650582</v>
      </c>
      <c r="U254" s="333">
        <f t="shared" si="22"/>
        <v>57.367777161650579</v>
      </c>
    </row>
    <row r="255" spans="1:21" s="334" customFormat="1" ht="27" x14ac:dyDescent="0.25">
      <c r="A255" s="372">
        <v>307</v>
      </c>
      <c r="B255" s="372" t="s">
        <v>596</v>
      </c>
      <c r="C255" s="138" t="s">
        <v>747</v>
      </c>
      <c r="D255" s="374">
        <v>129.46182850000002</v>
      </c>
      <c r="E255" s="375">
        <v>33.86186069</v>
      </c>
      <c r="F255" s="375">
        <v>0</v>
      </c>
      <c r="G255" s="374">
        <v>40.751846379999996</v>
      </c>
      <c r="H255" s="376">
        <f t="shared" si="20"/>
        <v>54.848121430000027</v>
      </c>
      <c r="I255" s="376"/>
      <c r="J255" s="374">
        <v>187.8949454373263</v>
      </c>
      <c r="K255" s="374">
        <v>33.232721681699417</v>
      </c>
      <c r="L255" s="374">
        <v>0</v>
      </c>
      <c r="M255" s="374">
        <v>41.702452989999998</v>
      </c>
      <c r="N255" s="374">
        <f t="shared" si="21"/>
        <v>112.95977076562689</v>
      </c>
      <c r="O255" s="376">
        <f t="shared" si="18"/>
        <v>105.95011792663112</v>
      </c>
      <c r="P255" s="332">
        <f>'[11]ENERO '!O252+[11]FEBRERO!O252+[11]MARZO!O252+[11]ABRIL!O252+[11]MAYO!O252+[11]JUNIO!O252+[11]JULIO!O252+[11]AGOSTO!O252+[11]SEPTIEMBRE!O252+[11]OCTUBRE!O252+[11]NOVIEMBRE!O252+[11]DICIEMBRE!O252</f>
        <v>20.481672690000003</v>
      </c>
      <c r="Q255" s="332">
        <f>'[11]ENERO '!P252+[11]FEBRERO!P252+[11]MARZO!P252+[11]ABRIL!P252+[11]MAYO!P252+[11]JUNIO!P252+[11]JULIO!P252+[11]AGOSTO!P252+[11]SEPTIEMBRE!P252+[11]OCTUBRE!P252+[11]NOVIEMBRE!P252+[11]DICIEMBRE!P252</f>
        <v>13.380188</v>
      </c>
      <c r="R255" s="333">
        <f t="shared" si="19"/>
        <v>33.86186069</v>
      </c>
      <c r="S255" s="332">
        <f>'[11]ENERO '!R252+[11]FEBRERO!R252+[11]MARZO!R252+[11]ABRIL!R252+[11]MAYO!R252+[11]JUNIO!R252+[11]JULIO!R252+[11]AGOSTO!R252+[11]SEPTIEMBRE!R252+[11]OCTUBRE!R252+[11]NOVIEMBRE!R252+[11]DICIEMBRE!R252</f>
        <v>20.481672690000003</v>
      </c>
      <c r="T255" s="332">
        <f>'[11]ENERO '!S252+[11]FEBRERO!S252+[11]MARZO!S252+[11]ABRIL!S252+[11]MAYO!S252+[11]JUNIO!S252+[11]JULIO!S252+[11]AGOSTO!S252+[11]SEPTIEMBRE!S252+[11]OCTUBRE!S252+[11]NOVIEMBRE!S252+[11]DICIEMBRE!S252</f>
        <v>12.751048991699413</v>
      </c>
      <c r="U255" s="333">
        <f t="shared" si="22"/>
        <v>33.232721681699417</v>
      </c>
    </row>
    <row r="256" spans="1:21" s="334" customFormat="1" ht="27" x14ac:dyDescent="0.25">
      <c r="A256" s="372">
        <v>308</v>
      </c>
      <c r="B256" s="372" t="s">
        <v>596</v>
      </c>
      <c r="C256" s="138" t="s">
        <v>748</v>
      </c>
      <c r="D256" s="374">
        <v>222.1420445</v>
      </c>
      <c r="E256" s="375">
        <v>62.814302040000001</v>
      </c>
      <c r="F256" s="375">
        <v>0</v>
      </c>
      <c r="G256" s="374">
        <v>26.766400699999998</v>
      </c>
      <c r="H256" s="376">
        <f t="shared" si="20"/>
        <v>132.56134176</v>
      </c>
      <c r="I256" s="376"/>
      <c r="J256" s="374">
        <v>238.60606139580736</v>
      </c>
      <c r="K256" s="374">
        <v>62.700683540525795</v>
      </c>
      <c r="L256" s="374">
        <v>0</v>
      </c>
      <c r="M256" s="374">
        <v>28.965252210000003</v>
      </c>
      <c r="N256" s="374">
        <f t="shared" si="21"/>
        <v>146.94012564528157</v>
      </c>
      <c r="O256" s="376">
        <f t="shared" si="18"/>
        <v>10.846890725739712</v>
      </c>
      <c r="P256" s="332">
        <f>'[11]ENERO '!O253+[11]FEBRERO!O253+[11]MARZO!O253+[11]ABRIL!O253+[11]MAYO!O253+[11]JUNIO!O253+[11]JULIO!O253+[11]AGOSTO!O253+[11]SEPTIEMBRE!O253+[11]OCTUBRE!O253+[11]NOVIEMBRE!O253+[11]DICIEMBRE!O253</f>
        <v>43.201867540000002</v>
      </c>
      <c r="Q256" s="332">
        <f>'[11]ENERO '!P253+[11]FEBRERO!P253+[11]MARZO!P253+[11]ABRIL!P253+[11]MAYO!P253+[11]JUNIO!P253+[11]JULIO!P253+[11]AGOSTO!P253+[11]SEPTIEMBRE!P253+[11]OCTUBRE!P253+[11]NOVIEMBRE!P253+[11]DICIEMBRE!P253</f>
        <v>19.612434500000003</v>
      </c>
      <c r="R256" s="333">
        <f t="shared" si="19"/>
        <v>62.814302040000001</v>
      </c>
      <c r="S256" s="332">
        <f>'[11]ENERO '!R253+[11]FEBRERO!R253+[11]MARZO!R253+[11]ABRIL!R253+[11]MAYO!R253+[11]JUNIO!R253+[11]JULIO!R253+[11]AGOSTO!R253+[11]SEPTIEMBRE!R253+[11]OCTUBRE!R253+[11]NOVIEMBRE!R253+[11]DICIEMBRE!R253</f>
        <v>43.201867540000009</v>
      </c>
      <c r="T256" s="332">
        <f>'[11]ENERO '!S253+[11]FEBRERO!S253+[11]MARZO!S253+[11]ABRIL!S253+[11]MAYO!S253+[11]JUNIO!S253+[11]JULIO!S253+[11]AGOSTO!S253+[11]SEPTIEMBRE!S253+[11]OCTUBRE!S253+[11]NOVIEMBRE!S253+[11]DICIEMBRE!S253</f>
        <v>19.498816000525785</v>
      </c>
      <c r="U256" s="333">
        <f t="shared" si="22"/>
        <v>62.700683540525795</v>
      </c>
    </row>
    <row r="257" spans="1:21" s="334" customFormat="1" ht="27" x14ac:dyDescent="0.25">
      <c r="A257" s="372">
        <v>309</v>
      </c>
      <c r="B257" s="372" t="s">
        <v>596</v>
      </c>
      <c r="C257" s="138" t="s">
        <v>749</v>
      </c>
      <c r="D257" s="374">
        <v>1051.1611475000002</v>
      </c>
      <c r="E257" s="375">
        <v>527.20487589999993</v>
      </c>
      <c r="F257" s="375">
        <v>0</v>
      </c>
      <c r="G257" s="374">
        <v>12.534989229999999</v>
      </c>
      <c r="H257" s="376">
        <f t="shared" si="20"/>
        <v>511.42128237000026</v>
      </c>
      <c r="I257" s="376"/>
      <c r="J257" s="374">
        <v>0</v>
      </c>
      <c r="K257" s="374">
        <v>21.135958040000002</v>
      </c>
      <c r="L257" s="374">
        <v>0</v>
      </c>
      <c r="M257" s="374">
        <v>24.623952410000005</v>
      </c>
      <c r="N257" s="374">
        <f t="shared" si="21"/>
        <v>-45.759910450000007</v>
      </c>
      <c r="O257" s="376">
        <f t="shared" si="18"/>
        <v>-108.94759604800603</v>
      </c>
      <c r="P257" s="332">
        <f>'[11]ENERO '!O254+[11]FEBRERO!O254+[11]MARZO!O254+[11]ABRIL!O254+[11]MAYO!O254+[11]JUNIO!O254+[11]JULIO!O254+[11]AGOSTO!O254+[11]SEPTIEMBRE!O254+[11]OCTUBRE!O254+[11]NOVIEMBRE!O254+[11]DICIEMBRE!O254</f>
        <v>6.6016499</v>
      </c>
      <c r="Q257" s="332">
        <f>'[11]ENERO '!P254+[11]FEBRERO!P254+[11]MARZO!P254+[11]ABRIL!P254+[11]MAYO!P254+[11]JUNIO!P254+[11]JULIO!P254+[11]AGOSTO!P254+[11]SEPTIEMBRE!P254+[11]OCTUBRE!P254+[11]NOVIEMBRE!P254+[11]DICIEMBRE!P254</f>
        <v>520.60322599999995</v>
      </c>
      <c r="R257" s="333">
        <f t="shared" si="19"/>
        <v>527.20487589999993</v>
      </c>
      <c r="S257" s="332">
        <f>'[11]ENERO '!R254+[11]FEBRERO!R254+[11]MARZO!R254+[11]ABRIL!R254+[11]MAYO!R254+[11]JUNIO!R254+[11]JULIO!R254+[11]AGOSTO!R254+[11]SEPTIEMBRE!R254+[11]OCTUBRE!R254+[11]NOVIEMBRE!R254+[11]DICIEMBRE!R254</f>
        <v>21.135958040000002</v>
      </c>
      <c r="T257" s="332">
        <f>'[11]ENERO '!S254+[11]FEBRERO!S254+[11]MARZO!S254+[11]ABRIL!S254+[11]MAYO!S254+[11]JUNIO!S254+[11]JULIO!S254+[11]AGOSTO!S254+[11]SEPTIEMBRE!S254+[11]OCTUBRE!S254+[11]NOVIEMBRE!S254+[11]DICIEMBRE!S254</f>
        <v>0</v>
      </c>
      <c r="U257" s="333">
        <f t="shared" si="22"/>
        <v>21.135958040000002</v>
      </c>
    </row>
    <row r="258" spans="1:21" s="334" customFormat="1" ht="13.5" x14ac:dyDescent="0.25">
      <c r="A258" s="377">
        <v>310</v>
      </c>
      <c r="B258" s="372" t="s">
        <v>596</v>
      </c>
      <c r="C258" s="138" t="s">
        <v>750</v>
      </c>
      <c r="D258" s="374">
        <v>70.349999999999994</v>
      </c>
      <c r="E258" s="375">
        <v>10.050000000000001</v>
      </c>
      <c r="F258" s="375">
        <v>0</v>
      </c>
      <c r="G258" s="374">
        <v>4.5519541200000004</v>
      </c>
      <c r="H258" s="376">
        <f t="shared" si="20"/>
        <v>55.748045879999999</v>
      </c>
      <c r="I258" s="376"/>
      <c r="J258" s="374">
        <v>30.896382894945848</v>
      </c>
      <c r="K258" s="374">
        <v>6.34720759</v>
      </c>
      <c r="L258" s="374">
        <v>0</v>
      </c>
      <c r="M258" s="374">
        <v>6.5484040200000004</v>
      </c>
      <c r="N258" s="374">
        <f t="shared" si="21"/>
        <v>18.000771284945849</v>
      </c>
      <c r="O258" s="376">
        <f t="shared" si="18"/>
        <v>-67.710489218414466</v>
      </c>
      <c r="P258" s="332">
        <f>'[11]ENERO '!O255+[11]FEBRERO!O255+[11]MARZO!O255+[11]ABRIL!O255+[11]MAYO!O255+[11]JUNIO!O255+[11]JULIO!O255+[11]AGOSTO!O255+[11]SEPTIEMBRE!O255+[11]OCTUBRE!O255+[11]NOVIEMBRE!O255+[11]DICIEMBRE!O255</f>
        <v>0</v>
      </c>
      <c r="Q258" s="332">
        <f>'[11]ENERO '!P255+[11]FEBRERO!P255+[11]MARZO!P255+[11]ABRIL!P255+[11]MAYO!P255+[11]JUNIO!P255+[11]JULIO!P255+[11]AGOSTO!P255+[11]SEPTIEMBRE!P255+[11]OCTUBRE!P255+[11]NOVIEMBRE!P255+[11]DICIEMBRE!P255</f>
        <v>10.050000000000001</v>
      </c>
      <c r="R258" s="333">
        <f t="shared" si="19"/>
        <v>10.050000000000001</v>
      </c>
      <c r="S258" s="332">
        <f>'[11]ENERO '!R255+[11]FEBRERO!R255+[11]MARZO!R255+[11]ABRIL!R255+[11]MAYO!R255+[11]JUNIO!R255+[11]JULIO!R255+[11]AGOSTO!R255+[11]SEPTIEMBRE!R255+[11]OCTUBRE!R255+[11]NOVIEMBRE!R255+[11]DICIEMBRE!R255</f>
        <v>6.34720759</v>
      </c>
      <c r="T258" s="332">
        <f>'[11]ENERO '!S255+[11]FEBRERO!S255+[11]MARZO!S255+[11]ABRIL!S255+[11]MAYO!S255+[11]JUNIO!S255+[11]JULIO!S255+[11]AGOSTO!S255+[11]SEPTIEMBRE!S255+[11]OCTUBRE!S255+[11]NOVIEMBRE!S255+[11]DICIEMBRE!S255</f>
        <v>0</v>
      </c>
      <c r="U258" s="333">
        <f t="shared" si="22"/>
        <v>6.34720759</v>
      </c>
    </row>
    <row r="259" spans="1:21" s="334" customFormat="1" ht="13.5" x14ac:dyDescent="0.25">
      <c r="A259" s="377">
        <v>311</v>
      </c>
      <c r="B259" s="372" t="s">
        <v>573</v>
      </c>
      <c r="C259" s="138" t="s">
        <v>751</v>
      </c>
      <c r="D259" s="374">
        <v>555.32310150000001</v>
      </c>
      <c r="E259" s="375">
        <v>0</v>
      </c>
      <c r="F259" s="375">
        <v>0</v>
      </c>
      <c r="G259" s="374">
        <v>0</v>
      </c>
      <c r="H259" s="376">
        <f t="shared" si="20"/>
        <v>555.32310150000001</v>
      </c>
      <c r="I259" s="376"/>
      <c r="J259" s="374">
        <v>1536.7017627801656</v>
      </c>
      <c r="K259" s="374">
        <v>150.9059613</v>
      </c>
      <c r="L259" s="374">
        <v>0</v>
      </c>
      <c r="M259" s="374">
        <v>83.829022020000025</v>
      </c>
      <c r="N259" s="374">
        <f t="shared" si="21"/>
        <v>1301.9667794601655</v>
      </c>
      <c r="O259" s="376">
        <f t="shared" si="18"/>
        <v>134.45211912549354</v>
      </c>
      <c r="P259" s="332">
        <f>'[11]ENERO '!O256+[11]FEBRERO!O256+[11]MARZO!O256+[11]ABRIL!O256+[11]MAYO!O256+[11]JUNIO!O256+[11]JULIO!O256+[11]AGOSTO!O256+[11]SEPTIEMBRE!O256+[11]OCTUBRE!O256+[11]NOVIEMBRE!O256+[11]DICIEMBRE!O256</f>
        <v>0</v>
      </c>
      <c r="Q259" s="332">
        <f>'[11]ENERO '!P256+[11]FEBRERO!P256+[11]MARZO!P256+[11]ABRIL!P256+[11]MAYO!P256+[11]JUNIO!P256+[11]JULIO!P256+[11]AGOSTO!P256+[11]SEPTIEMBRE!P256+[11]OCTUBRE!P256+[11]NOVIEMBRE!P256+[11]DICIEMBRE!P256</f>
        <v>0</v>
      </c>
      <c r="R259" s="333">
        <f t="shared" si="19"/>
        <v>0</v>
      </c>
      <c r="S259" s="332">
        <f>'[11]ENERO '!R256+[11]FEBRERO!R256+[11]MARZO!R256+[11]ABRIL!R256+[11]MAYO!R256+[11]JUNIO!R256+[11]JULIO!R256+[11]AGOSTO!R256+[11]SEPTIEMBRE!R256+[11]OCTUBRE!R256+[11]NOVIEMBRE!R256+[11]DICIEMBRE!R256</f>
        <v>150.9059613</v>
      </c>
      <c r="T259" s="332">
        <f>'[11]ENERO '!S256+[11]FEBRERO!S256+[11]MARZO!S256+[11]ABRIL!S256+[11]MAYO!S256+[11]JUNIO!S256+[11]JULIO!S256+[11]AGOSTO!S256+[11]SEPTIEMBRE!S256+[11]OCTUBRE!S256+[11]NOVIEMBRE!S256+[11]DICIEMBRE!S256</f>
        <v>0</v>
      </c>
      <c r="U259" s="333">
        <f t="shared" si="22"/>
        <v>150.9059613</v>
      </c>
    </row>
    <row r="260" spans="1:21" s="334" customFormat="1" ht="13.5" x14ac:dyDescent="0.25">
      <c r="A260" s="372">
        <v>312</v>
      </c>
      <c r="B260" s="372" t="s">
        <v>573</v>
      </c>
      <c r="C260" s="373" t="s">
        <v>752</v>
      </c>
      <c r="D260" s="374">
        <v>82.859234999999998</v>
      </c>
      <c r="E260" s="375">
        <v>4.4336186000000009</v>
      </c>
      <c r="F260" s="375">
        <v>0</v>
      </c>
      <c r="G260" s="374">
        <v>5.5028942999999995</v>
      </c>
      <c r="H260" s="376">
        <f t="shared" si="20"/>
        <v>72.922722100000001</v>
      </c>
      <c r="I260" s="376"/>
      <c r="J260" s="374">
        <v>668.42019953949148</v>
      </c>
      <c r="K260" s="374">
        <v>8.6124695800000008</v>
      </c>
      <c r="L260" s="374">
        <v>0</v>
      </c>
      <c r="M260" s="374">
        <v>8.8309073599999994</v>
      </c>
      <c r="N260" s="374">
        <f t="shared" si="21"/>
        <v>650.97682259949147</v>
      </c>
      <c r="O260" s="376" t="str">
        <f t="shared" si="18"/>
        <v>500&lt;</v>
      </c>
      <c r="P260" s="332">
        <f>'[11]ENERO '!O257+[11]FEBRERO!O257+[11]MARZO!O257+[11]ABRIL!O257+[11]MAYO!O257+[11]JUNIO!O257+[11]JULIO!O257+[11]AGOSTO!O257+[11]SEPTIEMBRE!O257+[11]OCTUBRE!O257+[11]NOVIEMBRE!O257+[11]DICIEMBRE!O257</f>
        <v>4.4336186000000009</v>
      </c>
      <c r="Q260" s="332">
        <f>'[11]ENERO '!P257+[11]FEBRERO!P257+[11]MARZO!P257+[11]ABRIL!P257+[11]MAYO!P257+[11]JUNIO!P257+[11]JULIO!P257+[11]AGOSTO!P257+[11]SEPTIEMBRE!P257+[11]OCTUBRE!P257+[11]NOVIEMBRE!P257+[11]DICIEMBRE!P257</f>
        <v>0</v>
      </c>
      <c r="R260" s="333">
        <f t="shared" si="19"/>
        <v>4.4336186000000009</v>
      </c>
      <c r="S260" s="332">
        <f>'[11]ENERO '!R257+[11]FEBRERO!R257+[11]MARZO!R257+[11]ABRIL!R257+[11]MAYO!R257+[11]JUNIO!R257+[11]JULIO!R257+[11]AGOSTO!R257+[11]SEPTIEMBRE!R257+[11]OCTUBRE!R257+[11]NOVIEMBRE!R257+[11]DICIEMBRE!R257</f>
        <v>8.6124695800000008</v>
      </c>
      <c r="T260" s="332">
        <f>'[11]ENERO '!S257+[11]FEBRERO!S257+[11]MARZO!S257+[11]ABRIL!S257+[11]MAYO!S257+[11]JUNIO!S257+[11]JULIO!S257+[11]AGOSTO!S257+[11]SEPTIEMBRE!S257+[11]OCTUBRE!S257+[11]NOVIEMBRE!S257+[11]DICIEMBRE!S257</f>
        <v>0</v>
      </c>
      <c r="U260" s="333">
        <f t="shared" si="22"/>
        <v>8.6124695800000008</v>
      </c>
    </row>
    <row r="261" spans="1:21" s="334" customFormat="1" ht="13.5" x14ac:dyDescent="0.25">
      <c r="A261" s="377">
        <v>313</v>
      </c>
      <c r="B261" s="372" t="s">
        <v>494</v>
      </c>
      <c r="C261" s="138" t="s">
        <v>753</v>
      </c>
      <c r="D261" s="374">
        <v>2251.1999999999998</v>
      </c>
      <c r="E261" s="375">
        <v>1191.96209729</v>
      </c>
      <c r="F261" s="375">
        <v>0</v>
      </c>
      <c r="G261" s="374">
        <v>0</v>
      </c>
      <c r="H261" s="376">
        <f t="shared" si="20"/>
        <v>1059.2379027099998</v>
      </c>
      <c r="I261" s="376"/>
      <c r="J261" s="374">
        <v>0</v>
      </c>
      <c r="K261" s="374">
        <v>0</v>
      </c>
      <c r="L261" s="374">
        <v>0</v>
      </c>
      <c r="M261" s="374">
        <v>0</v>
      </c>
      <c r="N261" s="374">
        <f t="shared" si="21"/>
        <v>0</v>
      </c>
      <c r="O261" s="376" t="str">
        <f t="shared" si="18"/>
        <v>N.A.</v>
      </c>
      <c r="P261" s="332">
        <f>'[11]ENERO '!O258+[11]FEBRERO!O258+[11]MARZO!O258+[11]ABRIL!O258+[11]MAYO!O258+[11]JUNIO!O258+[11]JULIO!O258+[11]AGOSTO!O258+[11]SEPTIEMBRE!O258+[11]OCTUBRE!O258+[11]NOVIEMBRE!O258+[11]DICIEMBRE!O258</f>
        <v>186.96209729</v>
      </c>
      <c r="Q261" s="332">
        <f>'[11]ENERO '!P258+[11]FEBRERO!P258+[11]MARZO!P258+[11]ABRIL!P258+[11]MAYO!P258+[11]JUNIO!P258+[11]JULIO!P258+[11]AGOSTO!P258+[11]SEPTIEMBRE!P258+[11]OCTUBRE!P258+[11]NOVIEMBRE!P258+[11]DICIEMBRE!P258</f>
        <v>1005</v>
      </c>
      <c r="R261" s="333">
        <f t="shared" si="19"/>
        <v>1191.96209729</v>
      </c>
      <c r="S261" s="332">
        <f>'[11]ENERO '!R258+[11]FEBRERO!R258+[11]MARZO!R258+[11]ABRIL!R258+[11]MAYO!R258+[11]JUNIO!R258+[11]JULIO!R258+[11]AGOSTO!R258+[11]SEPTIEMBRE!R258+[11]OCTUBRE!R258+[11]NOVIEMBRE!R258+[11]DICIEMBRE!R258</f>
        <v>0</v>
      </c>
      <c r="T261" s="332">
        <f>'[11]ENERO '!S258+[11]FEBRERO!S258+[11]MARZO!S258+[11]ABRIL!S258+[11]MAYO!S258+[11]JUNIO!S258+[11]JULIO!S258+[11]AGOSTO!S258+[11]SEPTIEMBRE!S258+[11]OCTUBRE!S258+[11]NOVIEMBRE!S258+[11]DICIEMBRE!S258</f>
        <v>0</v>
      </c>
      <c r="U261" s="333">
        <f t="shared" si="22"/>
        <v>0</v>
      </c>
    </row>
    <row r="262" spans="1:21" s="334" customFormat="1" ht="27" x14ac:dyDescent="0.25">
      <c r="A262" s="377">
        <v>314</v>
      </c>
      <c r="B262" s="372" t="s">
        <v>504</v>
      </c>
      <c r="C262" s="138" t="s">
        <v>754</v>
      </c>
      <c r="D262" s="374">
        <v>330.67778299999998</v>
      </c>
      <c r="E262" s="375">
        <v>14.738084000000001</v>
      </c>
      <c r="F262" s="375">
        <v>0</v>
      </c>
      <c r="G262" s="374">
        <v>48.374798209999987</v>
      </c>
      <c r="H262" s="376">
        <f t="shared" si="20"/>
        <v>267.56490078999997</v>
      </c>
      <c r="I262" s="376"/>
      <c r="J262" s="374">
        <v>239.78422763458701</v>
      </c>
      <c r="K262" s="374">
        <v>44.669388214214521</v>
      </c>
      <c r="L262" s="374">
        <v>0</v>
      </c>
      <c r="M262" s="374">
        <v>46.90000873999999</v>
      </c>
      <c r="N262" s="374">
        <f t="shared" si="21"/>
        <v>148.21483068037253</v>
      </c>
      <c r="O262" s="376">
        <f t="shared" si="18"/>
        <v>-44.606026335008757</v>
      </c>
      <c r="P262" s="332">
        <f>'[11]ENERO '!O259+[11]FEBRERO!O259+[11]MARZO!O259+[11]ABRIL!O259+[11]MAYO!O259+[11]JUNIO!O259+[11]JULIO!O259+[11]AGOSTO!O259+[11]SEPTIEMBRE!O259+[11]OCTUBRE!O259+[11]NOVIEMBRE!O259+[11]DICIEMBRE!O259</f>
        <v>0</v>
      </c>
      <c r="Q262" s="332">
        <f>'[11]ENERO '!P259+[11]FEBRERO!P259+[11]MARZO!P259+[11]ABRIL!P259+[11]MAYO!P259+[11]JUNIO!P259+[11]JULIO!P259+[11]AGOSTO!P259+[11]SEPTIEMBRE!P259+[11]OCTUBRE!P259+[11]NOVIEMBRE!P259+[11]DICIEMBRE!P259</f>
        <v>14.738084000000001</v>
      </c>
      <c r="R262" s="333">
        <f t="shared" si="19"/>
        <v>14.738084000000001</v>
      </c>
      <c r="S262" s="332">
        <f>'[11]ENERO '!R259+[11]FEBRERO!R259+[11]MARZO!R259+[11]ABRIL!R259+[11]MAYO!R259+[11]JUNIO!R259+[11]JULIO!R259+[11]AGOSTO!R259+[11]SEPTIEMBRE!R259+[11]OCTUBRE!R259+[11]NOVIEMBRE!R259+[11]DICIEMBRE!R259</f>
        <v>0.37687580999999998</v>
      </c>
      <c r="T262" s="332">
        <f>'[11]ENERO '!S259+[11]FEBRERO!S259+[11]MARZO!S259+[11]ABRIL!S259+[11]MAYO!S259+[11]JUNIO!S259+[11]JULIO!S259+[11]AGOSTO!S259+[11]SEPTIEMBRE!S259+[11]OCTUBRE!S259+[11]NOVIEMBRE!S259+[11]DICIEMBRE!S259</f>
        <v>44.29251240421452</v>
      </c>
      <c r="U262" s="333">
        <f t="shared" si="22"/>
        <v>44.669388214214521</v>
      </c>
    </row>
    <row r="263" spans="1:21" s="334" customFormat="1" ht="13.5" x14ac:dyDescent="0.25">
      <c r="A263" s="372">
        <v>316</v>
      </c>
      <c r="B263" s="372" t="s">
        <v>508</v>
      </c>
      <c r="C263" s="138" t="s">
        <v>755</v>
      </c>
      <c r="D263" s="374">
        <v>43.718113000000002</v>
      </c>
      <c r="E263" s="375">
        <v>8.9081164100000017</v>
      </c>
      <c r="F263" s="375">
        <v>0</v>
      </c>
      <c r="G263" s="374">
        <v>7.3278949300000003</v>
      </c>
      <c r="H263" s="376">
        <f t="shared" si="20"/>
        <v>27.482101659999998</v>
      </c>
      <c r="I263" s="376"/>
      <c r="J263" s="374">
        <v>37.332517646473079</v>
      </c>
      <c r="K263" s="374">
        <v>8.914618846632365</v>
      </c>
      <c r="L263" s="374">
        <v>0</v>
      </c>
      <c r="M263" s="374">
        <v>7.3006094199999998</v>
      </c>
      <c r="N263" s="374">
        <f t="shared" si="21"/>
        <v>21.117289379840713</v>
      </c>
      <c r="O263" s="376">
        <f t="shared" si="18"/>
        <v>-23.159845483808915</v>
      </c>
      <c r="P263" s="332">
        <f>'[11]ENERO '!O260+[11]FEBRERO!O260+[11]MARZO!O260+[11]ABRIL!O260+[11]MAYO!O260+[11]JUNIO!O260+[11]JULIO!O260+[11]AGOSTO!O260+[11]SEPTIEMBRE!O260+[11]OCTUBRE!O260+[11]NOVIEMBRE!O260+[11]DICIEMBRE!O260</f>
        <v>0.63776040999999994</v>
      </c>
      <c r="Q263" s="332">
        <f>'[11]ENERO '!P260+[11]FEBRERO!P260+[11]MARZO!P260+[11]ABRIL!P260+[11]MAYO!P260+[11]JUNIO!P260+[11]JULIO!P260+[11]AGOSTO!P260+[11]SEPTIEMBRE!P260+[11]OCTUBRE!P260+[11]NOVIEMBRE!P260+[11]DICIEMBRE!P260</f>
        <v>8.2703560000000014</v>
      </c>
      <c r="R263" s="333">
        <f t="shared" si="19"/>
        <v>8.9081164100000017</v>
      </c>
      <c r="S263" s="332">
        <f>'[11]ENERO '!R260+[11]FEBRERO!R260+[11]MARZO!R260+[11]ABRIL!R260+[11]MAYO!R260+[11]JUNIO!R260+[11]JULIO!R260+[11]AGOSTO!R260+[11]SEPTIEMBRE!R260+[11]OCTUBRE!R260+[11]NOVIEMBRE!R260+[11]DICIEMBRE!R260</f>
        <v>0.63776040999999994</v>
      </c>
      <c r="T263" s="332">
        <f>'[11]ENERO '!S260+[11]FEBRERO!S260+[11]MARZO!S260+[11]ABRIL!S260+[11]MAYO!S260+[11]JUNIO!S260+[11]JULIO!S260+[11]AGOSTO!S260+[11]SEPTIEMBRE!S260+[11]OCTUBRE!S260+[11]NOVIEMBRE!S260+[11]DICIEMBRE!S260</f>
        <v>8.2768584366323648</v>
      </c>
      <c r="U263" s="333">
        <f t="shared" si="22"/>
        <v>8.914618846632365</v>
      </c>
    </row>
    <row r="264" spans="1:21" s="334" customFormat="1" ht="27" x14ac:dyDescent="0.25">
      <c r="A264" s="372">
        <v>317</v>
      </c>
      <c r="B264" s="372" t="s">
        <v>596</v>
      </c>
      <c r="C264" s="138" t="s">
        <v>756</v>
      </c>
      <c r="D264" s="374">
        <v>244.16723249999998</v>
      </c>
      <c r="E264" s="375">
        <v>60.766649459999996</v>
      </c>
      <c r="F264" s="375">
        <v>0</v>
      </c>
      <c r="G264" s="374">
        <v>31.86996486</v>
      </c>
      <c r="H264" s="376">
        <f t="shared" si="20"/>
        <v>151.53061817999998</v>
      </c>
      <c r="I264" s="376"/>
      <c r="J264" s="374">
        <v>224.68023408494622</v>
      </c>
      <c r="K264" s="374">
        <v>60.723441192238809</v>
      </c>
      <c r="L264" s="374">
        <v>0</v>
      </c>
      <c r="M264" s="374">
        <v>31.978871070000004</v>
      </c>
      <c r="N264" s="374">
        <f t="shared" si="21"/>
        <v>131.97792182270743</v>
      </c>
      <c r="O264" s="376">
        <f t="shared" si="18"/>
        <v>-12.903462410525057</v>
      </c>
      <c r="P264" s="332">
        <f>'[11]ENERO '!O261+[11]FEBRERO!O261+[11]MARZO!O261+[11]ABRIL!O261+[11]MAYO!O261+[11]JUNIO!O261+[11]JULIO!O261+[11]AGOSTO!O261+[11]SEPTIEMBRE!O261+[11]OCTUBRE!O261+[11]NOVIEMBRE!O261+[11]DICIEMBRE!O261</f>
        <v>25.21173946</v>
      </c>
      <c r="Q264" s="332">
        <f>'[11]ENERO '!P261+[11]FEBRERO!P261+[11]MARZO!P261+[11]ABRIL!P261+[11]MAYO!P261+[11]JUNIO!P261+[11]JULIO!P261+[11]AGOSTO!P261+[11]SEPTIEMBRE!P261+[11]OCTUBRE!P261+[11]NOVIEMBRE!P261+[11]DICIEMBRE!P261</f>
        <v>35.55491</v>
      </c>
      <c r="R264" s="333">
        <f t="shared" si="19"/>
        <v>60.766649459999996</v>
      </c>
      <c r="S264" s="332">
        <f>'[11]ENERO '!R261+[11]FEBRERO!R261+[11]MARZO!R261+[11]ABRIL!R261+[11]MAYO!R261+[11]JUNIO!R261+[11]JULIO!R261+[11]AGOSTO!R261+[11]SEPTIEMBRE!R261+[11]OCTUBRE!R261+[11]NOVIEMBRE!R261+[11]DICIEMBRE!R261</f>
        <v>25.21173946</v>
      </c>
      <c r="T264" s="332">
        <f>'[11]ENERO '!S261+[11]FEBRERO!S261+[11]MARZO!S261+[11]ABRIL!S261+[11]MAYO!S261+[11]JUNIO!S261+[11]JULIO!S261+[11]AGOSTO!S261+[11]SEPTIEMBRE!S261+[11]OCTUBRE!S261+[11]NOVIEMBRE!S261+[11]DICIEMBRE!S261</f>
        <v>35.511701732238812</v>
      </c>
      <c r="U264" s="333">
        <f t="shared" si="22"/>
        <v>60.723441192238809</v>
      </c>
    </row>
    <row r="265" spans="1:21" s="334" customFormat="1" ht="13.5" x14ac:dyDescent="0.25">
      <c r="A265" s="372">
        <v>318</v>
      </c>
      <c r="B265" s="372" t="s">
        <v>508</v>
      </c>
      <c r="C265" s="138" t="s">
        <v>757</v>
      </c>
      <c r="D265" s="374">
        <v>82.927353999999994</v>
      </c>
      <c r="E265" s="375">
        <v>26.803272499999999</v>
      </c>
      <c r="F265" s="375">
        <v>0</v>
      </c>
      <c r="G265" s="374">
        <v>148.22941832000001</v>
      </c>
      <c r="H265" s="376">
        <f t="shared" si="20"/>
        <v>-92.105336820000019</v>
      </c>
      <c r="I265" s="376"/>
      <c r="J265" s="374">
        <v>96.3252135500327</v>
      </c>
      <c r="K265" s="374">
        <v>26.899739678857191</v>
      </c>
      <c r="L265" s="374">
        <v>0</v>
      </c>
      <c r="M265" s="374">
        <v>8.6157369600000013</v>
      </c>
      <c r="N265" s="374">
        <f t="shared" si="21"/>
        <v>60.809736911175513</v>
      </c>
      <c r="O265" s="376">
        <f t="shared" si="18"/>
        <v>-166.02194727327799</v>
      </c>
      <c r="P265" s="332">
        <f>'[11]ENERO '!O262+[11]FEBRERO!O262+[11]MARZO!O262+[11]ABRIL!O262+[11]MAYO!O262+[11]JUNIO!O262+[11]JULIO!O262+[11]AGOSTO!O262+[11]SEPTIEMBRE!O262+[11]OCTUBRE!O262+[11]NOVIEMBRE!O262+[11]DICIEMBRE!O262</f>
        <v>14.103911499999999</v>
      </c>
      <c r="Q265" s="332">
        <f>'[11]ENERO '!P262+[11]FEBRERO!P262+[11]MARZO!P262+[11]ABRIL!P262+[11]MAYO!P262+[11]JUNIO!P262+[11]JULIO!P262+[11]AGOSTO!P262+[11]SEPTIEMBRE!P262+[11]OCTUBRE!P262+[11]NOVIEMBRE!P262+[11]DICIEMBRE!P262</f>
        <v>12.699360999999998</v>
      </c>
      <c r="R265" s="333">
        <f t="shared" si="19"/>
        <v>26.803272499999999</v>
      </c>
      <c r="S265" s="332">
        <f>'[11]ENERO '!R262+[11]FEBRERO!R262+[11]MARZO!R262+[11]ABRIL!R262+[11]MAYO!R262+[11]JUNIO!R262+[11]JULIO!R262+[11]AGOSTO!R262+[11]SEPTIEMBRE!R262+[11]OCTUBRE!R262+[11]NOVIEMBRE!R262+[11]DICIEMBRE!R262</f>
        <v>14.103911499999999</v>
      </c>
      <c r="T265" s="332">
        <f>'[11]ENERO '!S262+[11]FEBRERO!S262+[11]MARZO!S262+[11]ABRIL!S262+[11]MAYO!S262+[11]JUNIO!S262+[11]JULIO!S262+[11]AGOSTO!S262+[11]SEPTIEMBRE!S262+[11]OCTUBRE!S262+[11]NOVIEMBRE!S262+[11]DICIEMBRE!S262</f>
        <v>12.795828178857192</v>
      </c>
      <c r="U265" s="333">
        <f t="shared" si="22"/>
        <v>26.899739678857191</v>
      </c>
    </row>
    <row r="266" spans="1:21" s="334" customFormat="1" ht="27" x14ac:dyDescent="0.25">
      <c r="A266" s="372">
        <v>319</v>
      </c>
      <c r="B266" s="372" t="s">
        <v>596</v>
      </c>
      <c r="C266" s="138" t="s">
        <v>758</v>
      </c>
      <c r="D266" s="374">
        <v>96.189564999999988</v>
      </c>
      <c r="E266" s="375">
        <v>8.9623989999999996</v>
      </c>
      <c r="F266" s="375">
        <v>0</v>
      </c>
      <c r="G266" s="374">
        <v>14.52886896</v>
      </c>
      <c r="H266" s="376">
        <f t="shared" si="20"/>
        <v>72.698297039999986</v>
      </c>
      <c r="I266" s="376"/>
      <c r="J266" s="374">
        <v>67.939121750632168</v>
      </c>
      <c r="K266" s="374">
        <v>4.723617668130113</v>
      </c>
      <c r="L266" s="374">
        <v>0</v>
      </c>
      <c r="M266" s="374">
        <v>15.822347150000002</v>
      </c>
      <c r="N266" s="374">
        <f t="shared" si="21"/>
        <v>47.393156932502052</v>
      </c>
      <c r="O266" s="376">
        <f t="shared" si="18"/>
        <v>-34.808435875154771</v>
      </c>
      <c r="P266" s="332">
        <f>'[11]ENERO '!O263+[11]FEBRERO!O263+[11]MARZO!O263+[11]ABRIL!O263+[11]MAYO!O263+[11]JUNIO!O263+[11]JULIO!O263+[11]AGOSTO!O263+[11]SEPTIEMBRE!O263+[11]OCTUBRE!O263+[11]NOVIEMBRE!O263+[11]DICIEMBRE!O263</f>
        <v>0</v>
      </c>
      <c r="Q266" s="332">
        <f>'[11]ENERO '!P263+[11]FEBRERO!P263+[11]MARZO!P263+[11]ABRIL!P263+[11]MAYO!P263+[11]JUNIO!P263+[11]JULIO!P263+[11]AGOSTO!P263+[11]SEPTIEMBRE!P263+[11]OCTUBRE!P263+[11]NOVIEMBRE!P263+[11]DICIEMBRE!P263</f>
        <v>8.9623989999999996</v>
      </c>
      <c r="R266" s="333">
        <f t="shared" si="19"/>
        <v>8.9623989999999996</v>
      </c>
      <c r="S266" s="332">
        <f>'[11]ENERO '!R263+[11]FEBRERO!R263+[11]MARZO!R263+[11]ABRIL!R263+[11]MAYO!R263+[11]JUNIO!R263+[11]JULIO!R263+[11]AGOSTO!R263+[11]SEPTIEMBRE!R263+[11]OCTUBRE!R263+[11]NOVIEMBRE!R263+[11]DICIEMBRE!R263</f>
        <v>0</v>
      </c>
      <c r="T266" s="332">
        <f>'[11]ENERO '!S263+[11]FEBRERO!S263+[11]MARZO!S263+[11]ABRIL!S263+[11]MAYO!S263+[11]JUNIO!S263+[11]JULIO!S263+[11]AGOSTO!S263+[11]SEPTIEMBRE!S263+[11]OCTUBRE!S263+[11]NOVIEMBRE!S263+[11]DICIEMBRE!S263</f>
        <v>4.723617668130113</v>
      </c>
      <c r="U266" s="333">
        <f t="shared" si="22"/>
        <v>4.723617668130113</v>
      </c>
    </row>
    <row r="267" spans="1:21" s="334" customFormat="1" ht="13.5" x14ac:dyDescent="0.25">
      <c r="A267" s="372">
        <v>320</v>
      </c>
      <c r="B267" s="372" t="s">
        <v>504</v>
      </c>
      <c r="C267" s="138" t="s">
        <v>759</v>
      </c>
      <c r="D267" s="374">
        <v>146.4915235</v>
      </c>
      <c r="E267" s="375">
        <v>19.240106280000006</v>
      </c>
      <c r="F267" s="375">
        <v>0</v>
      </c>
      <c r="G267" s="374">
        <v>26.558363309999997</v>
      </c>
      <c r="H267" s="376">
        <f t="shared" si="20"/>
        <v>100.69305391</v>
      </c>
      <c r="I267" s="376"/>
      <c r="J267" s="374">
        <v>86.123317551454619</v>
      </c>
      <c r="K267" s="374">
        <v>17.844322718408957</v>
      </c>
      <c r="L267" s="374">
        <v>0</v>
      </c>
      <c r="M267" s="374">
        <v>26.29924244</v>
      </c>
      <c r="N267" s="374">
        <f t="shared" si="21"/>
        <v>41.979752393045658</v>
      </c>
      <c r="O267" s="376">
        <f t="shared" si="18"/>
        <v>-58.309187413694509</v>
      </c>
      <c r="P267" s="332">
        <f>'[11]ENERO '!O264+[11]FEBRERO!O264+[11]MARZO!O264+[11]ABRIL!O264+[11]MAYO!O264+[11]JUNIO!O264+[11]JULIO!O264+[11]AGOSTO!O264+[11]SEPTIEMBRE!O264+[11]OCTUBRE!O264+[11]NOVIEMBRE!O264+[11]DICIEMBRE!O264</f>
        <v>6.2259392800000004</v>
      </c>
      <c r="Q267" s="332">
        <f>'[11]ENERO '!P264+[11]FEBRERO!P264+[11]MARZO!P264+[11]ABRIL!P264+[11]MAYO!P264+[11]JUNIO!P264+[11]JULIO!P264+[11]AGOSTO!P264+[11]SEPTIEMBRE!P264+[11]OCTUBRE!P264+[11]NOVIEMBRE!P264+[11]DICIEMBRE!P264</f>
        <v>13.014167000000004</v>
      </c>
      <c r="R267" s="333">
        <f t="shared" si="19"/>
        <v>19.240106280000006</v>
      </c>
      <c r="S267" s="332">
        <f>'[11]ENERO '!R264+[11]FEBRERO!R264+[11]MARZO!R264+[11]ABRIL!R264+[11]MAYO!R264+[11]JUNIO!R264+[11]JULIO!R264+[11]AGOSTO!R264+[11]SEPTIEMBRE!R264+[11]OCTUBRE!R264+[11]NOVIEMBRE!R264+[11]DICIEMBRE!R264</f>
        <v>6.2259392800000004</v>
      </c>
      <c r="T267" s="332">
        <f>'[11]ENERO '!S264+[11]FEBRERO!S264+[11]MARZO!S264+[11]ABRIL!S264+[11]MAYO!S264+[11]JUNIO!S264+[11]JULIO!S264+[11]AGOSTO!S264+[11]SEPTIEMBRE!S264+[11]OCTUBRE!S264+[11]NOVIEMBRE!S264+[11]DICIEMBRE!S264</f>
        <v>11.618383438408957</v>
      </c>
      <c r="U267" s="333">
        <f t="shared" si="22"/>
        <v>17.844322718408957</v>
      </c>
    </row>
    <row r="268" spans="1:21" s="334" customFormat="1" ht="13.5" x14ac:dyDescent="0.25">
      <c r="A268" s="372">
        <v>321</v>
      </c>
      <c r="B268" s="372" t="s">
        <v>596</v>
      </c>
      <c r="C268" s="138" t="s">
        <v>760</v>
      </c>
      <c r="D268" s="374">
        <v>1406.884174</v>
      </c>
      <c r="E268" s="375">
        <v>846.78872325000009</v>
      </c>
      <c r="F268" s="375">
        <v>0</v>
      </c>
      <c r="G268" s="374">
        <v>9.0376177900000023</v>
      </c>
      <c r="H268" s="376">
        <f t="shared" si="20"/>
        <v>551.05783295999993</v>
      </c>
      <c r="I268" s="376"/>
      <c r="J268" s="374">
        <v>65.793176780806562</v>
      </c>
      <c r="K268" s="374">
        <v>21.032334318235236</v>
      </c>
      <c r="L268" s="374">
        <v>0</v>
      </c>
      <c r="M268" s="374">
        <v>11.548883459999999</v>
      </c>
      <c r="N268" s="374">
        <f t="shared" si="21"/>
        <v>33.211959002571326</v>
      </c>
      <c r="O268" s="376">
        <f t="shared" si="18"/>
        <v>-93.973053821923955</v>
      </c>
      <c r="P268" s="332">
        <f>'[11]ENERO '!O265+[11]FEBRERO!O265+[11]MARZO!O265+[11]ABRIL!O265+[11]MAYO!O265+[11]JUNIO!O265+[11]JULIO!O265+[11]AGOSTO!O265+[11]SEPTIEMBRE!O265+[11]OCTUBRE!O265+[11]NOVIEMBRE!O265+[11]DICIEMBRE!O265</f>
        <v>7.95297125</v>
      </c>
      <c r="Q268" s="332">
        <f>'[11]ENERO '!P265+[11]FEBRERO!P265+[11]MARZO!P265+[11]ABRIL!P265+[11]MAYO!P265+[11]JUNIO!P265+[11]JULIO!P265+[11]AGOSTO!P265+[11]SEPTIEMBRE!P265+[11]OCTUBRE!P265+[11]NOVIEMBRE!P265+[11]DICIEMBRE!P265</f>
        <v>838.83575200000007</v>
      </c>
      <c r="R268" s="333">
        <f t="shared" si="19"/>
        <v>846.78872325000009</v>
      </c>
      <c r="S268" s="332">
        <f>'[11]ENERO '!R265+[11]FEBRERO!R265+[11]MARZO!R265+[11]ABRIL!R265+[11]MAYO!R265+[11]JUNIO!R265+[11]JULIO!R265+[11]AGOSTO!R265+[11]SEPTIEMBRE!R265+[11]OCTUBRE!R265+[11]NOVIEMBRE!R265+[11]DICIEMBRE!R265</f>
        <v>10.44256279</v>
      </c>
      <c r="T268" s="332">
        <f>'[11]ENERO '!S265+[11]FEBRERO!S265+[11]MARZO!S265+[11]ABRIL!S265+[11]MAYO!S265+[11]JUNIO!S265+[11]JULIO!S265+[11]AGOSTO!S265+[11]SEPTIEMBRE!S265+[11]OCTUBRE!S265+[11]NOVIEMBRE!S265+[11]DICIEMBRE!S265</f>
        <v>10.589771528235234</v>
      </c>
      <c r="U268" s="333">
        <f t="shared" si="22"/>
        <v>21.032334318235236</v>
      </c>
    </row>
    <row r="269" spans="1:21" s="334" customFormat="1" ht="27" x14ac:dyDescent="0.25">
      <c r="A269" s="372">
        <v>322</v>
      </c>
      <c r="B269" s="372" t="s">
        <v>596</v>
      </c>
      <c r="C269" s="138" t="s">
        <v>761</v>
      </c>
      <c r="D269" s="374">
        <v>2009.5080625000001</v>
      </c>
      <c r="E269" s="375">
        <v>212.19997489999997</v>
      </c>
      <c r="F269" s="375">
        <v>0</v>
      </c>
      <c r="G269" s="374">
        <v>209.78143335999999</v>
      </c>
      <c r="H269" s="376">
        <f t="shared" si="20"/>
        <v>1587.5266542400002</v>
      </c>
      <c r="I269" s="376"/>
      <c r="J269" s="374">
        <v>748.346243230602</v>
      </c>
      <c r="K269" s="374">
        <v>185.50600425206167</v>
      </c>
      <c r="L269" s="374">
        <v>0</v>
      </c>
      <c r="M269" s="374">
        <v>212.10833425000001</v>
      </c>
      <c r="N269" s="374">
        <f t="shared" si="21"/>
        <v>350.73190472854037</v>
      </c>
      <c r="O269" s="376">
        <f t="shared" si="18"/>
        <v>-77.907022613333893</v>
      </c>
      <c r="P269" s="332">
        <f>'[11]ENERO '!O266+[11]FEBRERO!O266+[11]MARZO!O266+[11]ABRIL!O266+[11]MAYO!O266+[11]JUNIO!O266+[11]JULIO!O266+[11]AGOSTO!O266+[11]SEPTIEMBRE!O266+[11]OCTUBRE!O266+[11]NOVIEMBRE!O266+[11]DICIEMBRE!O266</f>
        <v>153.10122139999999</v>
      </c>
      <c r="Q269" s="332">
        <f>'[11]ENERO '!P266+[11]FEBRERO!P266+[11]MARZO!P266+[11]ABRIL!P266+[11]MAYO!P266+[11]JUNIO!P266+[11]JULIO!P266+[11]AGOSTO!P266+[11]SEPTIEMBRE!P266+[11]OCTUBRE!P266+[11]NOVIEMBRE!P266+[11]DICIEMBRE!P266</f>
        <v>59.098753500000001</v>
      </c>
      <c r="R269" s="333">
        <f t="shared" si="19"/>
        <v>212.19997489999997</v>
      </c>
      <c r="S269" s="332">
        <f>'[11]ENERO '!R266+[11]FEBRERO!R266+[11]MARZO!R266+[11]ABRIL!R266+[11]MAYO!R266+[11]JUNIO!R266+[11]JULIO!R266+[11]AGOSTO!R266+[11]SEPTIEMBRE!R266+[11]OCTUBRE!R266+[11]NOVIEMBRE!R266+[11]DICIEMBRE!R266</f>
        <v>149.05293429</v>
      </c>
      <c r="T269" s="332">
        <f>'[11]ENERO '!S266+[11]FEBRERO!S266+[11]MARZO!S266+[11]ABRIL!S266+[11]MAYO!S266+[11]JUNIO!S266+[11]JULIO!S266+[11]AGOSTO!S266+[11]SEPTIEMBRE!S266+[11]OCTUBRE!S266+[11]NOVIEMBRE!S266+[11]DICIEMBRE!S266</f>
        <v>36.453069962061683</v>
      </c>
      <c r="U269" s="333">
        <f t="shared" si="22"/>
        <v>185.50600425206167</v>
      </c>
    </row>
    <row r="270" spans="1:21" s="334" customFormat="1" ht="13.5" x14ac:dyDescent="0.25">
      <c r="A270" s="372">
        <v>327</v>
      </c>
      <c r="B270" s="372" t="s">
        <v>492</v>
      </c>
      <c r="C270" s="138" t="s">
        <v>762</v>
      </c>
      <c r="D270" s="374">
        <v>160.47722400000001</v>
      </c>
      <c r="E270" s="375">
        <v>0</v>
      </c>
      <c r="F270" s="375">
        <v>0</v>
      </c>
      <c r="G270" s="374">
        <v>0</v>
      </c>
      <c r="H270" s="376">
        <f t="shared" si="20"/>
        <v>160.47722400000001</v>
      </c>
      <c r="I270" s="376"/>
      <c r="J270" s="374">
        <v>0</v>
      </c>
      <c r="K270" s="374">
        <v>0</v>
      </c>
      <c r="L270" s="374">
        <v>0</v>
      </c>
      <c r="M270" s="374">
        <v>0</v>
      </c>
      <c r="N270" s="374">
        <f t="shared" si="21"/>
        <v>0</v>
      </c>
      <c r="O270" s="376" t="str">
        <f t="shared" si="18"/>
        <v>N.A.</v>
      </c>
      <c r="P270" s="332">
        <f>'[11]ENERO '!O267+[11]FEBRERO!O267+[11]MARZO!O267+[11]ABRIL!O267+[11]MAYO!O267+[11]JUNIO!O267+[11]JULIO!O267+[11]AGOSTO!O267+[11]SEPTIEMBRE!O267+[11]OCTUBRE!O267+[11]NOVIEMBRE!O267+[11]DICIEMBRE!O267</f>
        <v>0</v>
      </c>
      <c r="Q270" s="332">
        <f>'[11]ENERO '!P267+[11]FEBRERO!P267+[11]MARZO!P267+[11]ABRIL!P267+[11]MAYO!P267+[11]JUNIO!P267+[11]JULIO!P267+[11]AGOSTO!P267+[11]SEPTIEMBRE!P267+[11]OCTUBRE!P267+[11]NOVIEMBRE!P267+[11]DICIEMBRE!P267</f>
        <v>0</v>
      </c>
      <c r="R270" s="333">
        <f t="shared" si="19"/>
        <v>0</v>
      </c>
      <c r="S270" s="332">
        <f>'[11]ENERO '!R267+[11]FEBRERO!R267+[11]MARZO!R267+[11]ABRIL!R267+[11]MAYO!R267+[11]JUNIO!R267+[11]JULIO!R267+[11]AGOSTO!R267+[11]SEPTIEMBRE!R267+[11]OCTUBRE!R267+[11]NOVIEMBRE!R267+[11]DICIEMBRE!R267</f>
        <v>0</v>
      </c>
      <c r="T270" s="332">
        <f>'[11]ENERO '!S267+[11]FEBRERO!S267+[11]MARZO!S267+[11]ABRIL!S267+[11]MAYO!S267+[11]JUNIO!S267+[11]JULIO!S267+[11]AGOSTO!S267+[11]SEPTIEMBRE!S267+[11]OCTUBRE!S267+[11]NOVIEMBRE!S267+[11]DICIEMBRE!S267</f>
        <v>0</v>
      </c>
      <c r="U270" s="333">
        <f t="shared" si="22"/>
        <v>0</v>
      </c>
    </row>
    <row r="271" spans="1:21" s="334" customFormat="1" ht="27" x14ac:dyDescent="0.25">
      <c r="A271" s="372">
        <v>328</v>
      </c>
      <c r="B271" s="372" t="s">
        <v>504</v>
      </c>
      <c r="C271" s="138" t="s">
        <v>763</v>
      </c>
      <c r="D271" s="374">
        <v>90.131505500000003</v>
      </c>
      <c r="E271" s="375">
        <v>23.26439878</v>
      </c>
      <c r="F271" s="375">
        <v>0</v>
      </c>
      <c r="G271" s="374">
        <v>2.2873175300000002</v>
      </c>
      <c r="H271" s="376">
        <f t="shared" si="20"/>
        <v>64.579789190000014</v>
      </c>
      <c r="I271" s="376"/>
      <c r="J271" s="374">
        <v>0</v>
      </c>
      <c r="K271" s="374">
        <v>2.9163057999999999</v>
      </c>
      <c r="L271" s="374">
        <v>0</v>
      </c>
      <c r="M271" s="374">
        <v>2.2242408800000004</v>
      </c>
      <c r="N271" s="374">
        <f t="shared" si="21"/>
        <v>-5.1405466799999999</v>
      </c>
      <c r="O271" s="376">
        <f t="shared" si="18"/>
        <v>-107.95999297067387</v>
      </c>
      <c r="P271" s="332">
        <f>'[11]ENERO '!O268+[11]FEBRERO!O268+[11]MARZO!O268+[11]ABRIL!O268+[11]MAYO!O268+[11]JUNIO!O268+[11]JULIO!O268+[11]AGOSTO!O268+[11]SEPTIEMBRE!O268+[11]OCTUBRE!O268+[11]NOVIEMBRE!O268+[11]DICIEMBRE!O268</f>
        <v>3.0025737800000001</v>
      </c>
      <c r="Q271" s="332">
        <f>'[11]ENERO '!P268+[11]FEBRERO!P268+[11]MARZO!P268+[11]ABRIL!P268+[11]MAYO!P268+[11]JUNIO!P268+[11]JULIO!P268+[11]AGOSTO!P268+[11]SEPTIEMBRE!P268+[11]OCTUBRE!P268+[11]NOVIEMBRE!P268+[11]DICIEMBRE!P268</f>
        <v>20.261825000000002</v>
      </c>
      <c r="R271" s="333">
        <f t="shared" si="19"/>
        <v>23.26439878</v>
      </c>
      <c r="S271" s="332">
        <f>'[11]ENERO '!R268+[11]FEBRERO!R268+[11]MARZO!R268+[11]ABRIL!R268+[11]MAYO!R268+[11]JUNIO!R268+[11]JULIO!R268+[11]AGOSTO!R268+[11]SEPTIEMBRE!R268+[11]OCTUBRE!R268+[11]NOVIEMBRE!R268+[11]DICIEMBRE!R268</f>
        <v>2.9163057999999999</v>
      </c>
      <c r="T271" s="332">
        <f>'[11]ENERO '!S268+[11]FEBRERO!S268+[11]MARZO!S268+[11]ABRIL!S268+[11]MAYO!S268+[11]JUNIO!S268+[11]JULIO!S268+[11]AGOSTO!S268+[11]SEPTIEMBRE!S268+[11]OCTUBRE!S268+[11]NOVIEMBRE!S268+[11]DICIEMBRE!S268</f>
        <v>0</v>
      </c>
      <c r="U271" s="333">
        <f t="shared" si="22"/>
        <v>2.9163057999999999</v>
      </c>
    </row>
    <row r="272" spans="1:21" s="334" customFormat="1" ht="27" x14ac:dyDescent="0.25">
      <c r="A272" s="372">
        <v>336</v>
      </c>
      <c r="B272" s="372" t="s">
        <v>596</v>
      </c>
      <c r="C272" s="138" t="s">
        <v>764</v>
      </c>
      <c r="D272" s="374">
        <v>343.24999150000002</v>
      </c>
      <c r="E272" s="375">
        <v>8.4411500199999985</v>
      </c>
      <c r="F272" s="375">
        <v>0</v>
      </c>
      <c r="G272" s="374">
        <v>14.35433452</v>
      </c>
      <c r="H272" s="376">
        <f t="shared" si="20"/>
        <v>320.45450696</v>
      </c>
      <c r="I272" s="376"/>
      <c r="J272" s="374">
        <v>49.072785637653141</v>
      </c>
      <c r="K272" s="374">
        <v>17.286556252659651</v>
      </c>
      <c r="L272" s="374">
        <v>0</v>
      </c>
      <c r="M272" s="374">
        <v>18.12145726</v>
      </c>
      <c r="N272" s="374">
        <f t="shared" si="21"/>
        <v>13.66477212499349</v>
      </c>
      <c r="O272" s="376">
        <f t="shared" si="18"/>
        <v>-95.735815278547747</v>
      </c>
      <c r="P272" s="332">
        <f>'[11]ENERO '!O269+[11]FEBRERO!O269+[11]MARZO!O269+[11]ABRIL!O269+[11]MAYO!O269+[11]JUNIO!O269+[11]JULIO!O269+[11]AGOSTO!O269+[11]SEPTIEMBRE!O269+[11]OCTUBRE!O269+[11]NOVIEMBRE!O269+[11]DICIEMBRE!O269</f>
        <v>2.3505985200000001</v>
      </c>
      <c r="Q272" s="332">
        <f>'[11]ENERO '!P269+[11]FEBRERO!P269+[11]MARZO!P269+[11]ABRIL!P269+[11]MAYO!P269+[11]JUNIO!P269+[11]JULIO!P269+[11]AGOSTO!P269+[11]SEPTIEMBRE!P269+[11]OCTUBRE!P269+[11]NOVIEMBRE!P269+[11]DICIEMBRE!P269</f>
        <v>6.0905514999999983</v>
      </c>
      <c r="R272" s="333">
        <f t="shared" si="19"/>
        <v>8.4411500199999985</v>
      </c>
      <c r="S272" s="332">
        <f>'[11]ENERO '!R269+[11]FEBRERO!R269+[11]MARZO!R269+[11]ABRIL!R269+[11]MAYO!R269+[11]JUNIO!R269+[11]JULIO!R269+[11]AGOSTO!R269+[11]SEPTIEMBRE!R269+[11]OCTUBRE!R269+[11]NOVIEMBRE!R269+[11]DICIEMBRE!R269</f>
        <v>6.4759564800000007</v>
      </c>
      <c r="T272" s="332">
        <f>'[11]ENERO '!S269+[11]FEBRERO!S269+[11]MARZO!S269+[11]ABRIL!S269+[11]MAYO!S269+[11]JUNIO!S269+[11]JULIO!S269+[11]AGOSTO!S269+[11]SEPTIEMBRE!S269+[11]OCTUBRE!S269+[11]NOVIEMBRE!S269+[11]DICIEMBRE!S269</f>
        <v>10.810599772659648</v>
      </c>
      <c r="U272" s="333">
        <f t="shared" si="22"/>
        <v>17.286556252659651</v>
      </c>
    </row>
    <row r="273" spans="1:21" s="334" customFormat="1" ht="27" x14ac:dyDescent="0.25">
      <c r="A273" s="372">
        <v>337</v>
      </c>
      <c r="B273" s="372" t="s">
        <v>596</v>
      </c>
      <c r="C273" s="138" t="s">
        <v>765</v>
      </c>
      <c r="D273" s="374">
        <v>543.03337849999991</v>
      </c>
      <c r="E273" s="375">
        <v>7.0089305</v>
      </c>
      <c r="F273" s="375">
        <v>0</v>
      </c>
      <c r="G273" s="374">
        <v>0</v>
      </c>
      <c r="H273" s="376">
        <f t="shared" si="20"/>
        <v>536.02444799999989</v>
      </c>
      <c r="I273" s="376"/>
      <c r="J273" s="374">
        <v>0</v>
      </c>
      <c r="K273" s="374">
        <v>25.771787360000001</v>
      </c>
      <c r="L273" s="374">
        <v>0</v>
      </c>
      <c r="M273" s="374">
        <v>22.142045249999999</v>
      </c>
      <c r="N273" s="374">
        <f t="shared" si="21"/>
        <v>-47.91383261</v>
      </c>
      <c r="O273" s="376">
        <f t="shared" si="18"/>
        <v>-108.9387401617174</v>
      </c>
      <c r="P273" s="332">
        <f>'[11]ENERO '!O270+[11]FEBRERO!O270+[11]MARZO!O270+[11]ABRIL!O270+[11]MAYO!O270+[11]JUNIO!O270+[11]JULIO!O270+[11]AGOSTO!O270+[11]SEPTIEMBRE!O270+[11]OCTUBRE!O270+[11]NOVIEMBRE!O270+[11]DICIEMBRE!O270</f>
        <v>0</v>
      </c>
      <c r="Q273" s="332">
        <f>'[11]ENERO '!P270+[11]FEBRERO!P270+[11]MARZO!P270+[11]ABRIL!P270+[11]MAYO!P270+[11]JUNIO!P270+[11]JULIO!P270+[11]AGOSTO!P270+[11]SEPTIEMBRE!P270+[11]OCTUBRE!P270+[11]NOVIEMBRE!P270+[11]DICIEMBRE!P270</f>
        <v>7.0089305</v>
      </c>
      <c r="R273" s="333">
        <f t="shared" si="19"/>
        <v>7.0089305</v>
      </c>
      <c r="S273" s="332">
        <f>'[11]ENERO '!R270+[11]FEBRERO!R270+[11]MARZO!R270+[11]ABRIL!R270+[11]MAYO!R270+[11]JUNIO!R270+[11]JULIO!R270+[11]AGOSTO!R270+[11]SEPTIEMBRE!R270+[11]OCTUBRE!R270+[11]NOVIEMBRE!R270+[11]DICIEMBRE!R270</f>
        <v>25.771787360000001</v>
      </c>
      <c r="T273" s="332">
        <f>'[11]ENERO '!S270+[11]FEBRERO!S270+[11]MARZO!S270+[11]ABRIL!S270+[11]MAYO!S270+[11]JUNIO!S270+[11]JULIO!S270+[11]AGOSTO!S270+[11]SEPTIEMBRE!S270+[11]OCTUBRE!S270+[11]NOVIEMBRE!S270+[11]DICIEMBRE!S270</f>
        <v>0</v>
      </c>
      <c r="U273" s="333">
        <f t="shared" si="22"/>
        <v>25.771787360000001</v>
      </c>
    </row>
    <row r="274" spans="1:21" s="334" customFormat="1" ht="27" x14ac:dyDescent="0.25">
      <c r="A274" s="372">
        <v>338</v>
      </c>
      <c r="B274" s="372" t="s">
        <v>596</v>
      </c>
      <c r="C274" s="138" t="s">
        <v>766</v>
      </c>
      <c r="D274" s="374">
        <v>2231.0261930000001</v>
      </c>
      <c r="E274" s="375">
        <v>1262.4006000000002</v>
      </c>
      <c r="F274" s="375">
        <v>0</v>
      </c>
      <c r="G274" s="374">
        <v>0</v>
      </c>
      <c r="H274" s="376">
        <f t="shared" si="20"/>
        <v>968.62559299999998</v>
      </c>
      <c r="I274" s="376"/>
      <c r="J274" s="374">
        <v>0</v>
      </c>
      <c r="K274" s="374">
        <v>8.9937274899999995</v>
      </c>
      <c r="L274" s="374">
        <v>0</v>
      </c>
      <c r="M274" s="374">
        <v>6.9960633200000011</v>
      </c>
      <c r="N274" s="374">
        <f t="shared" si="21"/>
        <v>-15.989790810000001</v>
      </c>
      <c r="O274" s="376">
        <f t="shared" si="18"/>
        <v>-101.65077104358527</v>
      </c>
      <c r="P274" s="332">
        <f>'[11]ENERO '!O271+[11]FEBRERO!O271+[11]MARZO!O271+[11]ABRIL!O271+[11]MAYO!O271+[11]JUNIO!O271+[11]JULIO!O271+[11]AGOSTO!O271+[11]SEPTIEMBRE!O271+[11]OCTUBRE!O271+[11]NOVIEMBRE!O271+[11]DICIEMBRE!O271</f>
        <v>0</v>
      </c>
      <c r="Q274" s="332">
        <f>'[11]ENERO '!P271+[11]FEBRERO!P271+[11]MARZO!P271+[11]ABRIL!P271+[11]MAYO!P271+[11]JUNIO!P271+[11]JULIO!P271+[11]AGOSTO!P271+[11]SEPTIEMBRE!P271+[11]OCTUBRE!P271+[11]NOVIEMBRE!P271+[11]DICIEMBRE!P271</f>
        <v>1262.4006000000002</v>
      </c>
      <c r="R274" s="333">
        <f t="shared" si="19"/>
        <v>1262.4006000000002</v>
      </c>
      <c r="S274" s="332">
        <f>'[11]ENERO '!R271+[11]FEBRERO!R271+[11]MARZO!R271+[11]ABRIL!R271+[11]MAYO!R271+[11]JUNIO!R271+[11]JULIO!R271+[11]AGOSTO!R271+[11]SEPTIEMBRE!R271+[11]OCTUBRE!R271+[11]NOVIEMBRE!R271+[11]DICIEMBRE!R271</f>
        <v>8.9937274899999995</v>
      </c>
      <c r="T274" s="332">
        <f>'[11]ENERO '!S271+[11]FEBRERO!S271+[11]MARZO!S271+[11]ABRIL!S271+[11]MAYO!S271+[11]JUNIO!S271+[11]JULIO!S271+[11]AGOSTO!S271+[11]SEPTIEMBRE!S271+[11]OCTUBRE!S271+[11]NOVIEMBRE!S271+[11]DICIEMBRE!S271</f>
        <v>0</v>
      </c>
      <c r="U274" s="333">
        <f t="shared" si="22"/>
        <v>8.9937274899999995</v>
      </c>
    </row>
    <row r="275" spans="1:21" s="334" customFormat="1" ht="27" x14ac:dyDescent="0.25">
      <c r="A275" s="379">
        <v>339</v>
      </c>
      <c r="B275" s="379" t="s">
        <v>596</v>
      </c>
      <c r="C275" s="139" t="s">
        <v>767</v>
      </c>
      <c r="D275" s="374">
        <v>1525.1771160000003</v>
      </c>
      <c r="E275" s="375">
        <v>216.91422392000001</v>
      </c>
      <c r="F275" s="375">
        <v>0</v>
      </c>
      <c r="G275" s="374">
        <v>201.08096599999996</v>
      </c>
      <c r="H275" s="376">
        <f t="shared" si="20"/>
        <v>1107.1819260800003</v>
      </c>
      <c r="I275" s="376"/>
      <c r="J275" s="374">
        <v>1098.0099032726584</v>
      </c>
      <c r="K275" s="374">
        <v>356.70183699189664</v>
      </c>
      <c r="L275" s="374">
        <v>0</v>
      </c>
      <c r="M275" s="374">
        <v>318.92510451000004</v>
      </c>
      <c r="N275" s="374">
        <f t="shared" si="21"/>
        <v>422.38296177076171</v>
      </c>
      <c r="O275" s="376">
        <f>IF(OR(H275=0,N275=0),"N.A.",IF((((N275-H275)/H275))*100&gt;=500,"500&lt;",IF((((N275-H275)/H275))*100&lt;=-500,"&lt;-500",(((N275-H275)/H275))*100)))</f>
        <v>-61.850627090146148</v>
      </c>
      <c r="P275" s="332">
        <f>'[11]ENERO '!O272+[11]FEBRERO!O272+[11]MARZO!O272+[11]ABRIL!O272+[11]MAYO!O272+[11]JUNIO!O272+[11]JULIO!O272+[11]AGOSTO!O272+[11]SEPTIEMBRE!O272+[11]OCTUBRE!O272+[11]NOVIEMBRE!O272+[11]DICIEMBRE!O272</f>
        <v>156.27097642000001</v>
      </c>
      <c r="Q275" s="332">
        <f>'[11]ENERO '!P272+[11]FEBRERO!P272+[11]MARZO!P272+[11]ABRIL!P272+[11]MAYO!P272+[11]JUNIO!P272+[11]JULIO!P272+[11]AGOSTO!P272+[11]SEPTIEMBRE!P272+[11]OCTUBRE!P272+[11]NOVIEMBRE!P272+[11]DICIEMBRE!P272</f>
        <v>60.643247500000001</v>
      </c>
      <c r="R275" s="333">
        <f>P275+Q275</f>
        <v>216.91422392000001</v>
      </c>
      <c r="S275" s="332">
        <f>'[11]ENERO '!R272+[11]FEBRERO!R272+[11]MARZO!R272+[11]ABRIL!R272+[11]MAYO!R272+[11]JUNIO!R272+[11]JULIO!R272+[11]AGOSTO!R272+[11]SEPTIEMBRE!R272+[11]OCTUBRE!R272+[11]NOVIEMBRE!R272+[11]DICIEMBRE!R272</f>
        <v>284.10073161000003</v>
      </c>
      <c r="T275" s="332">
        <f>'[11]ENERO '!S272+[11]FEBRERO!S272+[11]MARZO!S272+[11]ABRIL!S272+[11]MAYO!S272+[11]JUNIO!S272+[11]JULIO!S272+[11]AGOSTO!S272+[11]SEPTIEMBRE!S272+[11]OCTUBRE!S272+[11]NOVIEMBRE!S272+[11]DICIEMBRE!S272</f>
        <v>72.60110538189663</v>
      </c>
      <c r="U275" s="333">
        <f t="shared" si="22"/>
        <v>356.70183699189664</v>
      </c>
    </row>
    <row r="276" spans="1:21" s="334" customFormat="1" ht="27" x14ac:dyDescent="0.25">
      <c r="A276" s="379">
        <v>348</v>
      </c>
      <c r="B276" s="379" t="s">
        <v>508</v>
      </c>
      <c r="C276" s="139" t="s">
        <v>768</v>
      </c>
      <c r="D276" s="374">
        <v>62.010962499999998</v>
      </c>
      <c r="E276" s="375">
        <v>0</v>
      </c>
      <c r="F276" s="375">
        <v>0</v>
      </c>
      <c r="G276" s="374">
        <v>0</v>
      </c>
      <c r="H276" s="376">
        <f>D276-E276-G276</f>
        <v>62.010962499999998</v>
      </c>
      <c r="I276" s="376"/>
      <c r="J276" s="374">
        <v>0</v>
      </c>
      <c r="K276" s="374">
        <v>0</v>
      </c>
      <c r="L276" s="374">
        <v>0</v>
      </c>
      <c r="M276" s="374">
        <v>0</v>
      </c>
      <c r="N276" s="374">
        <f>J276-K276-M276</f>
        <v>0</v>
      </c>
      <c r="O276" s="376" t="str">
        <f>IF(OR(H276=0,N276=0),"N.A.",IF((((N276-H276)/H276))*100&gt;=500,"500&lt;",IF((((N276-H276)/H276))*100&lt;=-500,"&lt;-500",(((N276-H276)/H276))*100)))</f>
        <v>N.A.</v>
      </c>
      <c r="P276" s="332">
        <f>'[11]ENERO '!O273+[11]FEBRERO!O273+[11]MARZO!O273+[11]ABRIL!O273+[11]MAYO!O273+[11]JUNIO!O273+[11]JULIO!O273+[11]AGOSTO!O273+[11]SEPTIEMBRE!O273+[11]OCTUBRE!O273+[11]NOVIEMBRE!O273+[11]DICIEMBRE!O273</f>
        <v>0</v>
      </c>
      <c r="Q276" s="332">
        <f>'[11]ENERO '!P273+[11]FEBRERO!P273+[11]MARZO!P273+[11]ABRIL!P273+[11]MAYO!P273+[11]JUNIO!P273+[11]JULIO!P273+[11]AGOSTO!P273+[11]SEPTIEMBRE!P273+[11]OCTUBRE!P273+[11]NOVIEMBRE!P273+[11]DICIEMBRE!P273</f>
        <v>0</v>
      </c>
      <c r="R276" s="333">
        <f>P276+Q276</f>
        <v>0</v>
      </c>
      <c r="S276" s="332">
        <f>'[11]ENERO '!R273+[11]FEBRERO!R273+[11]MARZO!R273+[11]ABRIL!R273+[11]MAYO!R273+[11]JUNIO!R273+[11]JULIO!R273+[11]AGOSTO!R273+[11]SEPTIEMBRE!R273+[11]OCTUBRE!R273+[11]NOVIEMBRE!R273+[11]DICIEMBRE!R273</f>
        <v>0</v>
      </c>
      <c r="T276" s="332">
        <f>'[11]ENERO '!S273+[11]FEBRERO!S273+[11]MARZO!S273+[11]ABRIL!S273+[11]MAYO!S273+[11]JUNIO!S273+[11]JULIO!S273+[11]AGOSTO!S273+[11]SEPTIEMBRE!S273+[11]OCTUBRE!S273+[11]NOVIEMBRE!S273+[11]DICIEMBRE!S273</f>
        <v>0</v>
      </c>
      <c r="U276" s="333">
        <f>S276+T276</f>
        <v>0</v>
      </c>
    </row>
    <row r="277" spans="1:21" s="334" customFormat="1" ht="27" x14ac:dyDescent="0.25">
      <c r="A277" s="379">
        <v>349</v>
      </c>
      <c r="B277" s="379" t="s">
        <v>596</v>
      </c>
      <c r="C277" s="139" t="s">
        <v>769</v>
      </c>
      <c r="D277" s="374">
        <v>915.99928049999994</v>
      </c>
      <c r="E277" s="375">
        <v>550.30579</v>
      </c>
      <c r="F277" s="375">
        <v>0</v>
      </c>
      <c r="G277" s="374">
        <v>0</v>
      </c>
      <c r="H277" s="376">
        <f>D277-E277-G277</f>
        <v>365.69349049999994</v>
      </c>
      <c r="I277" s="376"/>
      <c r="J277" s="374">
        <v>-2.8421709430404007E-14</v>
      </c>
      <c r="K277" s="374">
        <v>3.8903444199999999</v>
      </c>
      <c r="L277" s="374">
        <v>0</v>
      </c>
      <c r="M277" s="374">
        <v>2.9169847899999999</v>
      </c>
      <c r="N277" s="374">
        <f>J277-K277-M277</f>
        <v>-6.8073292100000282</v>
      </c>
      <c r="O277" s="376">
        <f>IF(OR(H277=0,N277=0),"N.A.",IF((((N277-H277)/H277))*100&gt;=500,"500&lt;",IF((((N277-H277)/H277))*100&lt;=-500,"&lt;-500",(((N277-H277)/H277))*100)))</f>
        <v>-101.86148492845541</v>
      </c>
      <c r="P277" s="332">
        <f>'[11]ENERO '!O274+[11]FEBRERO!O274+[11]MARZO!O274+[11]ABRIL!O274+[11]MAYO!O274+[11]JUNIO!O274+[11]JULIO!O274+[11]AGOSTO!O274+[11]SEPTIEMBRE!O274+[11]OCTUBRE!O274+[11]NOVIEMBRE!O274+[11]DICIEMBRE!O274</f>
        <v>0</v>
      </c>
      <c r="Q277" s="332">
        <f>'[11]ENERO '!P274+[11]FEBRERO!P274+[11]MARZO!P274+[11]ABRIL!P274+[11]MAYO!P274+[11]JUNIO!P274+[11]JULIO!P274+[11]AGOSTO!P274+[11]SEPTIEMBRE!P274+[11]OCTUBRE!P274+[11]NOVIEMBRE!P274+[11]DICIEMBRE!P274</f>
        <v>550.30579</v>
      </c>
      <c r="R277" s="333">
        <f>P277+Q277</f>
        <v>550.30579</v>
      </c>
      <c r="S277" s="332">
        <f>'[11]ENERO '!R274+[11]FEBRERO!R274+[11]MARZO!R274+[11]ABRIL!R274+[11]MAYO!R274+[11]JUNIO!R274+[11]JULIO!R274+[11]AGOSTO!R274+[11]SEPTIEMBRE!R274+[11]OCTUBRE!R274+[11]NOVIEMBRE!R274+[11]DICIEMBRE!R274</f>
        <v>3.8903444199999999</v>
      </c>
      <c r="T277" s="332">
        <f>'[11]ENERO '!S274+[11]FEBRERO!S274+[11]MARZO!S274+[11]ABRIL!S274+[11]MAYO!S274+[11]JUNIO!S274+[11]JULIO!S274+[11]AGOSTO!S274+[11]SEPTIEMBRE!S274+[11]OCTUBRE!S274+[11]NOVIEMBRE!S274+[11]DICIEMBRE!S274</f>
        <v>0</v>
      </c>
      <c r="U277" s="333">
        <f>S277+T277</f>
        <v>3.8903444199999999</v>
      </c>
    </row>
    <row r="278" spans="1:21" s="334" customFormat="1" ht="27.75" thickBot="1" x14ac:dyDescent="0.3">
      <c r="A278" s="407">
        <v>350</v>
      </c>
      <c r="B278" s="407" t="s">
        <v>596</v>
      </c>
      <c r="C278" s="176" t="s">
        <v>770</v>
      </c>
      <c r="D278" s="408">
        <v>278.71485100000001</v>
      </c>
      <c r="E278" s="409">
        <v>36.740835130000001</v>
      </c>
      <c r="F278" s="409">
        <v>0</v>
      </c>
      <c r="G278" s="408">
        <v>17.904304020000001</v>
      </c>
      <c r="H278" s="408">
        <f>D278-E278-G278</f>
        <v>224.06971185</v>
      </c>
      <c r="I278" s="408"/>
      <c r="J278" s="408">
        <v>0</v>
      </c>
      <c r="K278" s="408">
        <v>48.45912526</v>
      </c>
      <c r="L278" s="408">
        <v>0</v>
      </c>
      <c r="M278" s="408">
        <v>36.402892010000002</v>
      </c>
      <c r="N278" s="408">
        <f>J278-K278-M278</f>
        <v>-84.862017269999996</v>
      </c>
      <c r="O278" s="408">
        <f>IF(OR(H278=0,N278=0),"N.A.",IF((((N278-H278)/H278))*100&gt;=500,"500&lt;",IF((((N278-H278)/H278))*100&lt;=-500,"&lt;-500",(((N278-H278)/H278))*100)))</f>
        <v>-137.87304253187489</v>
      </c>
      <c r="P278" s="332">
        <f>'[11]ENERO '!O275+[11]FEBRERO!O275+[11]MARZO!O275+[11]ABRIL!O275+[11]MAYO!O275+[11]JUNIO!O275+[11]JULIO!O275+[11]AGOSTO!O275+[11]SEPTIEMBRE!O275+[11]OCTUBRE!O275+[11]NOVIEMBRE!O275+[11]DICIEMBRE!O275</f>
        <v>24.01936413</v>
      </c>
      <c r="Q278" s="332">
        <f>'[11]ENERO '!P275+[11]FEBRERO!P275+[11]MARZO!P275+[11]ABRIL!P275+[11]MAYO!P275+[11]JUNIO!P275+[11]JULIO!P275+[11]AGOSTO!P275+[11]SEPTIEMBRE!P275+[11]OCTUBRE!P275+[11]NOVIEMBRE!P275+[11]DICIEMBRE!P275</f>
        <v>12.721470999999999</v>
      </c>
      <c r="R278" s="333">
        <f>P278+Q278</f>
        <v>36.740835130000001</v>
      </c>
      <c r="S278" s="332">
        <f>'[11]ENERO '!R275+[11]FEBRERO!R275+[11]MARZO!R275+[11]ABRIL!R275+[11]MAYO!R275+[11]JUNIO!R275+[11]JULIO!R275+[11]AGOSTO!R275+[11]SEPTIEMBRE!R275+[11]OCTUBRE!R275+[11]NOVIEMBRE!R275+[11]DICIEMBRE!R275</f>
        <v>48.45912526</v>
      </c>
      <c r="T278" s="332">
        <f>'[11]ENERO '!S275+[11]FEBRERO!S275+[11]MARZO!S275+[11]ABRIL!S275+[11]MAYO!S275+[11]JUNIO!S275+[11]JULIO!S275+[11]AGOSTO!S275+[11]SEPTIEMBRE!S275+[11]OCTUBRE!S275+[11]NOVIEMBRE!S275+[11]DICIEMBRE!S275</f>
        <v>0</v>
      </c>
      <c r="U278" s="333">
        <f>S278+T278</f>
        <v>48.45912526</v>
      </c>
    </row>
    <row r="279" spans="1:21" s="338" customFormat="1" ht="12" customHeight="1" x14ac:dyDescent="0.25">
      <c r="A279" s="394" t="s">
        <v>1440</v>
      </c>
      <c r="B279" s="395"/>
      <c r="C279" s="395"/>
      <c r="D279" s="395"/>
      <c r="E279" s="395"/>
      <c r="F279" s="395"/>
      <c r="G279" s="395"/>
      <c r="H279" s="395"/>
      <c r="I279" s="395"/>
      <c r="J279" s="395"/>
      <c r="K279" s="395"/>
      <c r="L279" s="395"/>
      <c r="M279" s="395"/>
      <c r="N279" s="395"/>
      <c r="O279" s="391"/>
      <c r="R279" s="340"/>
      <c r="S279" s="341"/>
      <c r="T279" s="342"/>
      <c r="U279" s="343"/>
    </row>
    <row r="280" spans="1:21" s="338" customFormat="1" ht="12" customHeight="1" x14ac:dyDescent="0.25">
      <c r="A280" s="396" t="s">
        <v>1481</v>
      </c>
      <c r="B280" s="152"/>
      <c r="C280" s="152"/>
      <c r="D280" s="152"/>
      <c r="E280" s="152"/>
      <c r="F280" s="152"/>
      <c r="G280" s="152"/>
      <c r="H280" s="152"/>
      <c r="I280" s="152"/>
      <c r="J280" s="152"/>
      <c r="K280" s="152"/>
      <c r="L280" s="152"/>
      <c r="M280" s="152"/>
      <c r="N280" s="152"/>
      <c r="O280" s="397"/>
      <c r="R280" s="340"/>
      <c r="S280" s="341"/>
      <c r="U280" s="343"/>
    </row>
    <row r="281" spans="1:21" s="338" customFormat="1" ht="12" customHeight="1" x14ac:dyDescent="0.25">
      <c r="A281" s="398" t="s">
        <v>771</v>
      </c>
      <c r="B281" s="399"/>
      <c r="C281" s="399"/>
      <c r="D281" s="399"/>
      <c r="E281" s="399"/>
      <c r="F281" s="399"/>
      <c r="G281" s="399"/>
      <c r="H281" s="399"/>
      <c r="I281" s="399"/>
      <c r="J281" s="399"/>
      <c r="K281" s="399"/>
      <c r="L281" s="399"/>
      <c r="M281" s="399"/>
      <c r="N281" s="399"/>
      <c r="O281" s="400"/>
      <c r="P281" s="345"/>
      <c r="R281" s="340"/>
      <c r="S281" s="341"/>
      <c r="U281" s="343"/>
    </row>
    <row r="282" spans="1:21" s="338" customFormat="1" ht="12" customHeight="1" x14ac:dyDescent="0.25">
      <c r="A282" s="401" t="s">
        <v>772</v>
      </c>
      <c r="B282" s="389"/>
      <c r="C282" s="390"/>
      <c r="D282" s="391"/>
      <c r="E282" s="392"/>
      <c r="F282" s="392"/>
      <c r="G282" s="392"/>
      <c r="H282" s="391"/>
      <c r="I282" s="391"/>
      <c r="J282" s="393"/>
      <c r="K282" s="393"/>
      <c r="L282" s="393"/>
      <c r="M282" s="393"/>
      <c r="N282" s="391"/>
      <c r="O282" s="391"/>
      <c r="P282" s="346"/>
      <c r="Q282" s="346"/>
      <c r="R282" s="340"/>
      <c r="S282" s="346"/>
      <c r="T282" s="346"/>
      <c r="U282" s="339"/>
    </row>
    <row r="283" spans="1:21" s="338" customFormat="1" ht="12" customHeight="1" x14ac:dyDescent="0.25">
      <c r="A283" s="152" t="s">
        <v>773</v>
      </c>
      <c r="B283" s="402"/>
      <c r="C283" s="403"/>
      <c r="D283" s="400"/>
      <c r="E283" s="400"/>
      <c r="F283" s="400"/>
      <c r="G283" s="400"/>
      <c r="H283" s="400"/>
      <c r="I283" s="400"/>
      <c r="J283" s="400"/>
      <c r="K283" s="400"/>
      <c r="L283" s="400"/>
      <c r="M283" s="400"/>
      <c r="N283" s="400"/>
      <c r="O283" s="391"/>
      <c r="P283" s="344"/>
      <c r="Q283" s="344"/>
      <c r="R283" s="340"/>
      <c r="S283" s="344"/>
      <c r="T283" s="344"/>
      <c r="U283" s="344"/>
    </row>
    <row r="284" spans="1:21" s="338" customFormat="1" ht="18" customHeight="1" x14ac:dyDescent="0.25">
      <c r="A284" s="404"/>
      <c r="B284" s="389"/>
      <c r="C284" s="390"/>
      <c r="D284" s="391"/>
      <c r="E284" s="392"/>
      <c r="F284" s="392"/>
      <c r="G284" s="392"/>
      <c r="H284" s="391"/>
      <c r="I284" s="391"/>
      <c r="J284" s="393"/>
      <c r="K284" s="393"/>
      <c r="L284" s="393"/>
      <c r="M284" s="393"/>
      <c r="N284" s="391"/>
      <c r="O284" s="391"/>
      <c r="P284" s="346"/>
      <c r="Q284" s="346"/>
      <c r="R284" s="347"/>
      <c r="S284" s="346"/>
      <c r="T284" s="346"/>
      <c r="U284" s="339"/>
    </row>
    <row r="285" spans="1:21" s="338" customFormat="1" ht="18" customHeight="1" x14ac:dyDescent="0.25">
      <c r="A285" s="404"/>
      <c r="B285" s="389"/>
      <c r="C285" s="390"/>
      <c r="D285" s="391"/>
      <c r="E285" s="392"/>
      <c r="F285" s="392"/>
      <c r="G285" s="392"/>
      <c r="H285" s="391"/>
      <c r="I285" s="391"/>
      <c r="J285" s="393"/>
      <c r="K285" s="393"/>
      <c r="L285" s="393"/>
      <c r="M285" s="393"/>
      <c r="N285" s="391"/>
      <c r="O285" s="391"/>
      <c r="P285" s="346"/>
      <c r="Q285" s="346"/>
      <c r="R285" s="347"/>
      <c r="S285" s="346"/>
      <c r="T285" s="346"/>
      <c r="U285" s="339"/>
    </row>
    <row r="286" spans="1:21" s="338" customFormat="1" ht="18" customHeight="1" x14ac:dyDescent="0.25">
      <c r="A286" s="404"/>
      <c r="B286" s="389"/>
      <c r="C286" s="390"/>
      <c r="D286" s="391"/>
      <c r="E286" s="392"/>
      <c r="F286" s="392"/>
      <c r="G286" s="392"/>
      <c r="H286" s="391"/>
      <c r="I286" s="391"/>
      <c r="J286" s="393"/>
      <c r="K286" s="393"/>
      <c r="L286" s="393"/>
      <c r="M286" s="393"/>
      <c r="N286" s="391"/>
      <c r="O286" s="391"/>
      <c r="P286" s="346"/>
      <c r="Q286" s="346"/>
      <c r="R286" s="347"/>
      <c r="S286" s="346"/>
      <c r="T286" s="346"/>
      <c r="U286" s="339"/>
    </row>
    <row r="287" spans="1:21" s="338" customFormat="1" ht="18" customHeight="1" x14ac:dyDescent="0.25">
      <c r="A287" s="404"/>
      <c r="B287" s="389"/>
      <c r="C287" s="390"/>
      <c r="D287" s="391"/>
      <c r="E287" s="392"/>
      <c r="F287" s="392"/>
      <c r="G287" s="392"/>
      <c r="H287" s="391"/>
      <c r="I287" s="391"/>
      <c r="J287" s="393"/>
      <c r="K287" s="393"/>
      <c r="L287" s="393"/>
      <c r="M287" s="405"/>
      <c r="N287" s="391"/>
      <c r="O287" s="391"/>
      <c r="P287" s="346"/>
      <c r="Q287" s="346"/>
      <c r="R287" s="347"/>
      <c r="S287" s="346"/>
      <c r="T287" s="346"/>
      <c r="U287" s="339"/>
    </row>
    <row r="288" spans="1:21" s="338" customFormat="1" ht="18" customHeight="1" x14ac:dyDescent="0.25">
      <c r="A288" s="404"/>
      <c r="B288" s="389"/>
      <c r="C288" s="390"/>
      <c r="D288" s="391"/>
      <c r="E288" s="392"/>
      <c r="F288" s="392"/>
      <c r="G288" s="392"/>
      <c r="H288" s="391"/>
      <c r="I288" s="391"/>
      <c r="J288" s="393"/>
      <c r="K288" s="393"/>
      <c r="L288" s="393"/>
      <c r="M288" s="393"/>
      <c r="N288" s="391"/>
      <c r="O288" s="391"/>
      <c r="P288" s="346"/>
      <c r="Q288" s="346"/>
      <c r="R288" s="347"/>
      <c r="S288" s="346"/>
      <c r="T288" s="346"/>
      <c r="U288" s="339"/>
    </row>
    <row r="289" spans="1:21" s="338" customFormat="1" ht="18" customHeight="1" x14ac:dyDescent="0.25">
      <c r="A289" s="404"/>
      <c r="B289" s="389"/>
      <c r="C289" s="390"/>
      <c r="D289" s="391"/>
      <c r="E289" s="392"/>
      <c r="F289" s="392"/>
      <c r="G289" s="392"/>
      <c r="H289" s="391"/>
      <c r="I289" s="391"/>
      <c r="J289" s="393"/>
      <c r="K289" s="393"/>
      <c r="L289" s="393"/>
      <c r="M289" s="393"/>
      <c r="N289" s="391"/>
      <c r="O289" s="391"/>
      <c r="P289" s="346"/>
      <c r="Q289" s="346"/>
      <c r="R289" s="347"/>
      <c r="S289" s="346"/>
      <c r="T289" s="346"/>
      <c r="U289" s="339"/>
    </row>
    <row r="290" spans="1:21" s="338" customFormat="1" ht="18" customHeight="1" x14ac:dyDescent="0.25">
      <c r="A290" s="404"/>
      <c r="B290" s="389"/>
      <c r="C290" s="390"/>
      <c r="D290" s="391"/>
      <c r="E290" s="392"/>
      <c r="F290" s="392"/>
      <c r="G290" s="392"/>
      <c r="H290" s="391"/>
      <c r="I290" s="391"/>
      <c r="J290" s="393"/>
      <c r="K290" s="393"/>
      <c r="L290" s="393"/>
      <c r="M290" s="393"/>
      <c r="N290" s="391"/>
      <c r="O290" s="391"/>
      <c r="P290" s="346"/>
      <c r="Q290" s="346"/>
      <c r="R290" s="347"/>
      <c r="S290" s="346"/>
      <c r="T290" s="346"/>
      <c r="U290" s="339"/>
    </row>
    <row r="291" spans="1:21" s="338" customFormat="1" ht="18" customHeight="1" x14ac:dyDescent="0.25">
      <c r="A291" s="404"/>
      <c r="B291" s="389"/>
      <c r="C291" s="390"/>
      <c r="D291" s="391"/>
      <c r="E291" s="392"/>
      <c r="F291" s="392"/>
      <c r="G291" s="392"/>
      <c r="H291" s="391"/>
      <c r="I291" s="391"/>
      <c r="J291" s="393"/>
      <c r="K291" s="393"/>
      <c r="L291" s="393"/>
      <c r="M291" s="393"/>
      <c r="N291" s="391"/>
      <c r="O291" s="391"/>
      <c r="P291" s="346"/>
      <c r="Q291" s="346"/>
      <c r="R291" s="347"/>
      <c r="S291" s="346"/>
      <c r="T291" s="346"/>
      <c r="U291" s="339"/>
    </row>
    <row r="292" spans="1:21" s="338" customFormat="1" ht="15" customHeight="1" x14ac:dyDescent="0.25">
      <c r="A292" s="404"/>
      <c r="B292" s="389"/>
      <c r="C292" s="390"/>
      <c r="D292" s="391"/>
      <c r="E292" s="392"/>
      <c r="F292" s="392"/>
      <c r="G292" s="392"/>
      <c r="H292" s="391"/>
      <c r="I292" s="391"/>
      <c r="J292" s="393"/>
      <c r="K292" s="393"/>
      <c r="L292" s="393"/>
      <c r="M292" s="393"/>
      <c r="N292" s="391"/>
      <c r="O292" s="391"/>
      <c r="P292" s="346"/>
      <c r="Q292" s="346"/>
      <c r="R292" s="347"/>
      <c r="S292" s="346"/>
      <c r="T292" s="346"/>
      <c r="U292" s="339"/>
    </row>
    <row r="293" spans="1:21" s="338" customFormat="1" ht="15" customHeight="1" x14ac:dyDescent="0.25">
      <c r="A293" s="404"/>
      <c r="B293" s="389"/>
      <c r="C293" s="390"/>
      <c r="D293" s="391"/>
      <c r="E293" s="392"/>
      <c r="F293" s="392"/>
      <c r="G293" s="392"/>
      <c r="H293" s="391"/>
      <c r="I293" s="391"/>
      <c r="J293" s="393"/>
      <c r="K293" s="393"/>
      <c r="L293" s="393"/>
      <c r="M293" s="393"/>
      <c r="N293" s="391"/>
      <c r="O293" s="391"/>
      <c r="P293" s="346"/>
      <c r="Q293" s="346"/>
      <c r="R293" s="347"/>
      <c r="S293" s="346"/>
      <c r="T293" s="346"/>
      <c r="U293" s="339"/>
    </row>
    <row r="294" spans="1:21" s="338" customFormat="1" ht="15" customHeight="1" x14ac:dyDescent="0.25">
      <c r="A294" s="404"/>
      <c r="B294" s="389"/>
      <c r="C294" s="390"/>
      <c r="D294" s="391"/>
      <c r="E294" s="392"/>
      <c r="F294" s="392"/>
      <c r="G294" s="392"/>
      <c r="H294" s="391"/>
      <c r="I294" s="391"/>
      <c r="J294" s="393"/>
      <c r="K294" s="393"/>
      <c r="L294" s="393"/>
      <c r="M294" s="393"/>
      <c r="N294" s="391"/>
      <c r="O294" s="391"/>
      <c r="P294" s="346"/>
      <c r="Q294" s="346"/>
      <c r="R294" s="347"/>
      <c r="S294" s="346"/>
      <c r="T294" s="346"/>
      <c r="U294" s="339"/>
    </row>
    <row r="295" spans="1:21" s="338" customFormat="1" ht="15" customHeight="1" x14ac:dyDescent="0.25">
      <c r="A295" s="404"/>
      <c r="B295" s="389"/>
      <c r="C295" s="390"/>
      <c r="D295" s="391"/>
      <c r="E295" s="392"/>
      <c r="F295" s="392"/>
      <c r="G295" s="392"/>
      <c r="H295" s="391"/>
      <c r="I295" s="391"/>
      <c r="J295" s="393"/>
      <c r="K295" s="393"/>
      <c r="L295" s="393"/>
      <c r="M295" s="393"/>
      <c r="N295" s="391"/>
      <c r="O295" s="391"/>
      <c r="P295" s="346"/>
      <c r="Q295" s="346"/>
      <c r="R295" s="347"/>
      <c r="S295" s="346"/>
      <c r="T295" s="346"/>
      <c r="U295" s="339"/>
    </row>
    <row r="296" spans="1:21" s="338" customFormat="1" ht="15" customHeight="1" x14ac:dyDescent="0.25">
      <c r="A296" s="404"/>
      <c r="B296" s="389"/>
      <c r="C296" s="390"/>
      <c r="D296" s="391"/>
      <c r="E296" s="392"/>
      <c r="F296" s="392"/>
      <c r="G296" s="392"/>
      <c r="H296" s="391"/>
      <c r="I296" s="391"/>
      <c r="J296" s="393"/>
      <c r="K296" s="393"/>
      <c r="L296" s="393"/>
      <c r="M296" s="393"/>
      <c r="N296" s="391"/>
      <c r="O296" s="391"/>
      <c r="P296" s="346"/>
      <c r="Q296" s="346"/>
      <c r="R296" s="347"/>
      <c r="S296" s="346"/>
      <c r="T296" s="346"/>
      <c r="U296" s="339"/>
    </row>
    <row r="297" spans="1:21" s="338" customFormat="1" ht="15" customHeight="1" x14ac:dyDescent="0.25">
      <c r="A297" s="404"/>
      <c r="B297" s="389"/>
      <c r="C297" s="390"/>
      <c r="D297" s="391"/>
      <c r="E297" s="392"/>
      <c r="F297" s="392"/>
      <c r="G297" s="392"/>
      <c r="H297" s="391"/>
      <c r="I297" s="391"/>
      <c r="J297" s="393"/>
      <c r="K297" s="393"/>
      <c r="L297" s="393"/>
      <c r="M297" s="393"/>
      <c r="N297" s="391"/>
      <c r="O297" s="391"/>
      <c r="P297" s="346"/>
      <c r="Q297" s="346"/>
      <c r="R297" s="347"/>
      <c r="S297" s="346"/>
      <c r="T297" s="346"/>
      <c r="U297" s="339"/>
    </row>
    <row r="298" spans="1:21" s="338" customFormat="1" ht="15" customHeight="1" x14ac:dyDescent="0.25">
      <c r="A298" s="482"/>
      <c r="B298" s="482"/>
      <c r="C298" s="482"/>
      <c r="D298" s="482"/>
      <c r="E298" s="482"/>
      <c r="F298" s="482"/>
      <c r="G298" s="482"/>
      <c r="H298" s="482"/>
      <c r="I298" s="482"/>
      <c r="J298" s="482"/>
      <c r="K298" s="482"/>
      <c r="L298" s="482"/>
      <c r="M298" s="482"/>
      <c r="N298" s="482"/>
      <c r="O298" s="397"/>
      <c r="R298" s="343"/>
      <c r="S298" s="341"/>
      <c r="T298" s="342"/>
      <c r="U298" s="343"/>
    </row>
    <row r="299" spans="1:21" s="338" customFormat="1" ht="15" customHeight="1" x14ac:dyDescent="0.2">
      <c r="A299" s="483"/>
      <c r="B299" s="483"/>
      <c r="C299" s="483"/>
      <c r="D299" s="483"/>
      <c r="E299" s="483"/>
      <c r="F299" s="483"/>
      <c r="G299" s="483"/>
      <c r="H299" s="483"/>
      <c r="I299" s="483"/>
      <c r="J299" s="483"/>
      <c r="K299" s="483"/>
      <c r="L299" s="483"/>
      <c r="M299" s="483"/>
      <c r="N299" s="483"/>
      <c r="O299" s="152"/>
      <c r="R299" s="343"/>
      <c r="S299" s="341"/>
      <c r="U299" s="343"/>
    </row>
    <row r="300" spans="1:21" s="338" customFormat="1" ht="15" customHeight="1" x14ac:dyDescent="0.25">
      <c r="A300" s="483"/>
      <c r="B300" s="483"/>
      <c r="C300" s="483"/>
      <c r="D300" s="483"/>
      <c r="E300" s="483"/>
      <c r="F300" s="483"/>
      <c r="G300" s="483"/>
      <c r="H300" s="483"/>
      <c r="I300" s="483"/>
      <c r="J300" s="483"/>
      <c r="K300" s="483"/>
      <c r="L300" s="483"/>
      <c r="M300" s="483"/>
      <c r="N300" s="483"/>
      <c r="O300" s="148"/>
      <c r="R300" s="343"/>
      <c r="S300" s="341"/>
      <c r="U300" s="343"/>
    </row>
    <row r="301" spans="1:21" s="338" customFormat="1" ht="15" customHeight="1" x14ac:dyDescent="0.25">
      <c r="A301" s="470"/>
      <c r="B301" s="470"/>
      <c r="C301" s="470"/>
      <c r="D301" s="470"/>
      <c r="E301" s="470"/>
      <c r="F301" s="470"/>
      <c r="G301" s="470"/>
      <c r="H301" s="470"/>
      <c r="I301" s="470"/>
      <c r="J301" s="470"/>
      <c r="K301" s="470"/>
      <c r="L301" s="470"/>
      <c r="M301" s="470"/>
      <c r="N301" s="470"/>
      <c r="O301" s="148"/>
      <c r="R301" s="343"/>
      <c r="S301" s="341"/>
      <c r="U301" s="343"/>
    </row>
    <row r="302" spans="1:21" s="338" customFormat="1" ht="15" customHeight="1" x14ac:dyDescent="0.25">
      <c r="A302" s="148"/>
      <c r="B302" s="148"/>
      <c r="C302" s="148"/>
      <c r="D302" s="148"/>
      <c r="E302" s="148"/>
      <c r="F302" s="148"/>
      <c r="G302" s="148"/>
      <c r="H302" s="148"/>
      <c r="I302" s="148"/>
      <c r="J302" s="148"/>
      <c r="K302" s="148"/>
      <c r="L302" s="148"/>
      <c r="M302" s="148"/>
      <c r="N302" s="148"/>
      <c r="O302" s="148"/>
      <c r="R302" s="343"/>
      <c r="S302" s="341"/>
      <c r="U302" s="343"/>
    </row>
    <row r="303" spans="1:21" s="338" customFormat="1" ht="15" customHeight="1" x14ac:dyDescent="0.25">
      <c r="A303" s="148"/>
      <c r="B303" s="148"/>
      <c r="C303" s="148"/>
      <c r="D303" s="148"/>
      <c r="E303" s="148"/>
      <c r="F303" s="148"/>
      <c r="G303" s="148"/>
      <c r="H303" s="148"/>
      <c r="I303" s="148"/>
      <c r="J303" s="148"/>
      <c r="K303" s="148"/>
      <c r="L303" s="148"/>
      <c r="M303" s="148"/>
      <c r="N303" s="148"/>
      <c r="O303" s="148"/>
      <c r="R303" s="343"/>
      <c r="S303" s="341"/>
      <c r="U303" s="343"/>
    </row>
    <row r="304" spans="1:21" s="338" customFormat="1" ht="15" customHeight="1" x14ac:dyDescent="0.25">
      <c r="A304" s="148"/>
      <c r="B304" s="148"/>
      <c r="C304" s="148"/>
      <c r="D304" s="148"/>
      <c r="E304" s="148"/>
      <c r="F304" s="148"/>
      <c r="G304" s="148"/>
      <c r="H304" s="148"/>
      <c r="I304" s="148"/>
      <c r="J304" s="148"/>
      <c r="K304" s="148"/>
      <c r="L304" s="148"/>
      <c r="M304" s="148"/>
      <c r="N304" s="148"/>
      <c r="O304" s="148"/>
      <c r="R304" s="343"/>
      <c r="S304" s="341"/>
      <c r="U304" s="343"/>
    </row>
    <row r="305" spans="1:19" s="338" customFormat="1" ht="15" customHeight="1" x14ac:dyDescent="0.25">
      <c r="A305" s="148"/>
      <c r="B305" s="148"/>
      <c r="C305" s="148"/>
      <c r="D305" s="148"/>
      <c r="E305" s="148"/>
      <c r="F305" s="148"/>
      <c r="G305" s="148"/>
      <c r="H305" s="148"/>
      <c r="I305" s="148"/>
      <c r="J305" s="148"/>
      <c r="K305" s="148"/>
      <c r="L305" s="148"/>
      <c r="M305" s="148"/>
      <c r="N305" s="148"/>
      <c r="O305" s="148"/>
      <c r="S305" s="341"/>
    </row>
    <row r="306" spans="1:19" s="338" customFormat="1" ht="15" customHeight="1" x14ac:dyDescent="0.25">
      <c r="A306" s="148"/>
      <c r="B306" s="148"/>
      <c r="C306" s="148"/>
      <c r="D306" s="148"/>
      <c r="E306" s="148"/>
      <c r="F306" s="148"/>
      <c r="G306" s="148"/>
      <c r="H306" s="148"/>
      <c r="I306" s="148"/>
      <c r="J306" s="148"/>
      <c r="K306" s="148"/>
      <c r="L306" s="148"/>
      <c r="M306" s="148"/>
      <c r="N306" s="148"/>
      <c r="O306" s="148"/>
      <c r="S306" s="341"/>
    </row>
    <row r="307" spans="1:19" s="338" customFormat="1" ht="15" customHeight="1" x14ac:dyDescent="0.25">
      <c r="A307" s="148"/>
      <c r="B307" s="148"/>
      <c r="C307" s="148"/>
      <c r="D307" s="148"/>
      <c r="E307" s="148"/>
      <c r="F307" s="148"/>
      <c r="G307" s="148"/>
      <c r="H307" s="148"/>
      <c r="I307" s="148"/>
      <c r="J307" s="148"/>
      <c r="K307" s="148"/>
      <c r="L307" s="148"/>
      <c r="M307" s="148"/>
      <c r="N307" s="148"/>
      <c r="O307" s="148"/>
      <c r="S307" s="341"/>
    </row>
    <row r="308" spans="1:19" s="338" customFormat="1" ht="15" customHeight="1" x14ac:dyDescent="0.25">
      <c r="A308" s="148"/>
      <c r="B308" s="148"/>
      <c r="C308" s="148"/>
      <c r="D308" s="148"/>
      <c r="E308" s="148"/>
      <c r="F308" s="148"/>
      <c r="G308" s="148"/>
      <c r="H308" s="148"/>
      <c r="I308" s="148"/>
      <c r="J308" s="148"/>
      <c r="K308" s="148"/>
      <c r="L308" s="148"/>
      <c r="M308" s="148"/>
      <c r="N308" s="148"/>
      <c r="O308" s="148"/>
      <c r="S308" s="341"/>
    </row>
    <row r="309" spans="1:19" s="338" customFormat="1" ht="15" customHeight="1" x14ac:dyDescent="0.25">
      <c r="A309" s="148"/>
      <c r="B309" s="148"/>
      <c r="C309" s="148"/>
      <c r="D309" s="148"/>
      <c r="E309" s="148"/>
      <c r="F309" s="148"/>
      <c r="G309" s="148"/>
      <c r="H309" s="148"/>
      <c r="I309" s="148"/>
      <c r="J309" s="148"/>
      <c r="K309" s="148"/>
      <c r="L309" s="148"/>
      <c r="M309" s="148"/>
      <c r="N309" s="148"/>
      <c r="O309" s="148"/>
      <c r="S309" s="341"/>
    </row>
    <row r="310" spans="1:19" s="338" customFormat="1" ht="15" customHeight="1" x14ac:dyDescent="0.25">
      <c r="A310" s="148"/>
      <c r="B310" s="148"/>
      <c r="C310" s="148"/>
      <c r="D310" s="148"/>
      <c r="E310" s="148"/>
      <c r="F310" s="148"/>
      <c r="G310" s="148"/>
      <c r="H310" s="148"/>
      <c r="I310" s="148"/>
      <c r="J310" s="148"/>
      <c r="K310" s="148"/>
      <c r="L310" s="148"/>
      <c r="M310" s="148"/>
      <c r="N310" s="148"/>
      <c r="O310" s="148"/>
      <c r="S310" s="341"/>
    </row>
    <row r="311" spans="1:19" s="338" customFormat="1" ht="15" customHeight="1" x14ac:dyDescent="0.25">
      <c r="A311" s="148"/>
      <c r="B311" s="148"/>
      <c r="C311" s="148"/>
      <c r="D311" s="148"/>
      <c r="E311" s="148"/>
      <c r="F311" s="148"/>
      <c r="G311" s="148"/>
      <c r="H311" s="148"/>
      <c r="I311" s="148"/>
      <c r="J311" s="148"/>
      <c r="K311" s="148"/>
      <c r="L311" s="148"/>
      <c r="M311" s="148"/>
      <c r="N311" s="148"/>
      <c r="O311" s="148"/>
      <c r="S311" s="341"/>
    </row>
    <row r="312" spans="1:19" s="338" customFormat="1" ht="15" customHeight="1" x14ac:dyDescent="0.25">
      <c r="A312" s="148"/>
      <c r="B312" s="148"/>
      <c r="C312" s="148"/>
      <c r="D312" s="148"/>
      <c r="E312" s="148"/>
      <c r="F312" s="148"/>
      <c r="G312" s="148"/>
      <c r="H312" s="148"/>
      <c r="I312" s="148"/>
      <c r="J312" s="148"/>
      <c r="K312" s="148"/>
      <c r="L312" s="148"/>
      <c r="M312" s="148"/>
      <c r="N312" s="148"/>
      <c r="O312" s="148"/>
      <c r="S312" s="341"/>
    </row>
    <row r="313" spans="1:19" s="338" customFormat="1" ht="15" customHeight="1" x14ac:dyDescent="0.25">
      <c r="A313" s="148"/>
      <c r="B313" s="148"/>
      <c r="C313" s="148"/>
      <c r="D313" s="148"/>
      <c r="E313" s="148"/>
      <c r="F313" s="148"/>
      <c r="G313" s="148"/>
      <c r="H313" s="148"/>
      <c r="I313" s="148"/>
      <c r="J313" s="148"/>
      <c r="K313" s="148"/>
      <c r="L313" s="148"/>
      <c r="M313" s="148"/>
      <c r="N313" s="148"/>
      <c r="O313" s="148"/>
      <c r="S313" s="341"/>
    </row>
    <row r="314" spans="1:19" s="338" customFormat="1" ht="15" customHeight="1" x14ac:dyDescent="0.25">
      <c r="A314" s="148"/>
      <c r="B314" s="148"/>
      <c r="C314" s="148"/>
      <c r="D314" s="148"/>
      <c r="E314" s="148"/>
      <c r="F314" s="148"/>
      <c r="G314" s="148"/>
      <c r="H314" s="148"/>
      <c r="I314" s="148"/>
      <c r="J314" s="148"/>
      <c r="K314" s="148"/>
      <c r="L314" s="148"/>
      <c r="M314" s="148"/>
      <c r="N314" s="148"/>
      <c r="O314" s="148"/>
      <c r="S314" s="341"/>
    </row>
    <row r="315" spans="1:19" s="338" customFormat="1" ht="15" customHeight="1" x14ac:dyDescent="0.25">
      <c r="A315" s="148"/>
      <c r="B315" s="148"/>
      <c r="C315" s="148"/>
      <c r="D315" s="148"/>
      <c r="E315" s="148"/>
      <c r="F315" s="148"/>
      <c r="G315" s="148"/>
      <c r="H315" s="148"/>
      <c r="I315" s="148"/>
      <c r="J315" s="148"/>
      <c r="K315" s="148"/>
      <c r="L315" s="148"/>
      <c r="M315" s="148"/>
      <c r="N315" s="148"/>
      <c r="O315" s="148"/>
      <c r="S315" s="341"/>
    </row>
    <row r="316" spans="1:19" s="338" customFormat="1" ht="15" customHeight="1" x14ac:dyDescent="0.25">
      <c r="A316" s="148"/>
      <c r="B316" s="148"/>
      <c r="C316" s="148"/>
      <c r="D316" s="148"/>
      <c r="E316" s="148"/>
      <c r="F316" s="148"/>
      <c r="G316" s="148"/>
      <c r="H316" s="148"/>
      <c r="I316" s="148"/>
      <c r="J316" s="148"/>
      <c r="K316" s="148"/>
      <c r="L316" s="148"/>
      <c r="M316" s="148"/>
      <c r="N316" s="148"/>
      <c r="O316" s="148"/>
      <c r="S316" s="341"/>
    </row>
    <row r="317" spans="1:19" s="338" customFormat="1" ht="15" customHeight="1" x14ac:dyDescent="0.25">
      <c r="A317" s="148"/>
      <c r="B317" s="148"/>
      <c r="C317" s="148"/>
      <c r="D317" s="148"/>
      <c r="E317" s="148"/>
      <c r="F317" s="148"/>
      <c r="G317" s="148"/>
      <c r="H317" s="148"/>
      <c r="I317" s="148"/>
      <c r="J317" s="148"/>
      <c r="K317" s="148"/>
      <c r="L317" s="148"/>
      <c r="M317" s="148"/>
      <c r="N317" s="148"/>
      <c r="O317" s="148"/>
      <c r="S317" s="341"/>
    </row>
    <row r="318" spans="1:19" s="338" customFormat="1" ht="15" customHeight="1" x14ac:dyDescent="0.25">
      <c r="A318" s="148"/>
      <c r="B318" s="148"/>
      <c r="C318" s="148"/>
      <c r="D318" s="148"/>
      <c r="E318" s="148"/>
      <c r="F318" s="148"/>
      <c r="G318" s="148"/>
      <c r="H318" s="148"/>
      <c r="I318" s="148"/>
      <c r="J318" s="148"/>
      <c r="K318" s="148"/>
      <c r="L318" s="148"/>
      <c r="M318" s="148"/>
      <c r="N318" s="148"/>
      <c r="O318" s="148"/>
      <c r="S318" s="341"/>
    </row>
    <row r="319" spans="1:19" s="338" customFormat="1" ht="15" customHeight="1" x14ac:dyDescent="0.25">
      <c r="A319" s="148"/>
      <c r="B319" s="148"/>
      <c r="C319" s="148"/>
      <c r="D319" s="148"/>
      <c r="E319" s="148"/>
      <c r="F319" s="148"/>
      <c r="G319" s="148"/>
      <c r="H319" s="148"/>
      <c r="I319" s="148"/>
      <c r="J319" s="148"/>
      <c r="K319" s="148"/>
      <c r="L319" s="148"/>
      <c r="M319" s="148"/>
      <c r="N319" s="148"/>
      <c r="O319" s="148"/>
      <c r="S319" s="341"/>
    </row>
    <row r="320" spans="1:19" s="338" customFormat="1" ht="15" customHeight="1" x14ac:dyDescent="0.25">
      <c r="A320" s="148"/>
      <c r="B320" s="148"/>
      <c r="C320" s="148"/>
      <c r="D320" s="148"/>
      <c r="E320" s="148"/>
      <c r="F320" s="148"/>
      <c r="G320" s="148"/>
      <c r="H320" s="148"/>
      <c r="I320" s="148"/>
      <c r="J320" s="148"/>
      <c r="K320" s="148"/>
      <c r="L320" s="148"/>
      <c r="M320" s="148"/>
      <c r="N320" s="148"/>
      <c r="O320" s="148"/>
      <c r="S320" s="341"/>
    </row>
    <row r="321" spans="1:21" s="338" customFormat="1" ht="15" customHeight="1" x14ac:dyDescent="0.25">
      <c r="A321" s="148"/>
      <c r="B321" s="148"/>
      <c r="C321" s="148"/>
      <c r="D321" s="148"/>
      <c r="E321" s="148"/>
      <c r="F321" s="148"/>
      <c r="G321" s="148"/>
      <c r="H321" s="148"/>
      <c r="I321" s="148"/>
      <c r="J321" s="148"/>
      <c r="K321" s="148"/>
      <c r="L321" s="148"/>
      <c r="M321" s="148"/>
      <c r="N321" s="148"/>
      <c r="O321" s="148"/>
      <c r="S321" s="341"/>
    </row>
    <row r="322" spans="1:21" s="338" customFormat="1" ht="15" customHeight="1" x14ac:dyDescent="0.25">
      <c r="A322" s="148"/>
      <c r="B322" s="148"/>
      <c r="C322" s="148"/>
      <c r="D322" s="148"/>
      <c r="E322" s="148"/>
      <c r="F322" s="148"/>
      <c r="G322" s="148"/>
      <c r="H322" s="148"/>
      <c r="I322" s="148"/>
      <c r="J322" s="148"/>
      <c r="K322" s="148"/>
      <c r="L322" s="148"/>
      <c r="M322" s="148"/>
      <c r="N322" s="148"/>
      <c r="O322" s="148"/>
      <c r="S322" s="341"/>
    </row>
    <row r="323" spans="1:21" s="338" customFormat="1" ht="15" customHeight="1" x14ac:dyDescent="0.25">
      <c r="A323" s="148"/>
      <c r="B323" s="148"/>
      <c r="C323" s="148"/>
      <c r="D323" s="148"/>
      <c r="E323" s="148"/>
      <c r="F323" s="148"/>
      <c r="G323" s="148"/>
      <c r="H323" s="148"/>
      <c r="I323" s="148"/>
      <c r="J323" s="148"/>
      <c r="K323" s="148"/>
      <c r="L323" s="148"/>
      <c r="M323" s="148"/>
      <c r="N323" s="148"/>
      <c r="O323" s="148"/>
      <c r="S323" s="341"/>
    </row>
    <row r="324" spans="1:21" s="338" customFormat="1" ht="15" customHeight="1" x14ac:dyDescent="0.25">
      <c r="A324" s="148"/>
      <c r="B324" s="148"/>
      <c r="C324" s="148"/>
      <c r="D324" s="148"/>
      <c r="E324" s="148"/>
      <c r="F324" s="148"/>
      <c r="G324" s="148"/>
      <c r="H324" s="148"/>
      <c r="I324" s="148"/>
      <c r="J324" s="148"/>
      <c r="K324" s="148"/>
      <c r="L324" s="148"/>
      <c r="M324" s="148"/>
      <c r="N324" s="148"/>
      <c r="O324" s="148"/>
      <c r="S324" s="341"/>
    </row>
    <row r="325" spans="1:21" ht="15" customHeight="1" x14ac:dyDescent="0.25">
      <c r="A325" s="406"/>
      <c r="B325" s="406"/>
      <c r="C325" s="406"/>
      <c r="D325" s="406"/>
      <c r="E325" s="406"/>
      <c r="F325" s="406"/>
      <c r="G325" s="406"/>
      <c r="H325" s="406"/>
      <c r="I325" s="406"/>
      <c r="J325" s="406"/>
      <c r="K325" s="406"/>
      <c r="L325" s="406"/>
      <c r="M325" s="406"/>
      <c r="N325" s="406"/>
      <c r="O325" s="406"/>
      <c r="P325" s="330"/>
      <c r="R325" s="330"/>
      <c r="S325" s="348"/>
      <c r="U325" s="330"/>
    </row>
    <row r="326" spans="1:21" ht="15" customHeight="1" x14ac:dyDescent="0.25">
      <c r="A326" s="406"/>
      <c r="B326" s="406"/>
      <c r="C326" s="406"/>
      <c r="D326" s="406"/>
      <c r="E326" s="406"/>
      <c r="F326" s="406"/>
      <c r="G326" s="406"/>
      <c r="H326" s="406"/>
      <c r="I326" s="406"/>
      <c r="J326" s="406"/>
      <c r="K326" s="406"/>
      <c r="L326" s="406"/>
      <c r="M326" s="406"/>
      <c r="N326" s="406"/>
      <c r="O326" s="406"/>
      <c r="P326" s="330"/>
      <c r="R326" s="330"/>
      <c r="S326" s="348"/>
      <c r="U326" s="330"/>
    </row>
    <row r="327" spans="1:21" ht="15" customHeight="1" x14ac:dyDescent="0.25">
      <c r="A327" s="406"/>
      <c r="B327" s="406"/>
      <c r="C327" s="406"/>
      <c r="D327" s="406"/>
      <c r="E327" s="406"/>
      <c r="F327" s="406"/>
      <c r="G327" s="406"/>
      <c r="H327" s="406"/>
      <c r="I327" s="406"/>
      <c r="J327" s="406"/>
      <c r="K327" s="406"/>
      <c r="L327" s="406"/>
      <c r="M327" s="406"/>
      <c r="N327" s="406"/>
      <c r="O327" s="406"/>
      <c r="P327" s="330"/>
      <c r="R327" s="330"/>
      <c r="S327" s="348"/>
      <c r="U327" s="330"/>
    </row>
    <row r="328" spans="1:21" ht="15" customHeight="1" x14ac:dyDescent="0.25">
      <c r="A328" s="406"/>
      <c r="B328" s="406"/>
      <c r="C328" s="406"/>
      <c r="D328" s="406"/>
      <c r="E328" s="406"/>
      <c r="F328" s="406"/>
      <c r="G328" s="406"/>
      <c r="H328" s="406"/>
      <c r="I328" s="406"/>
      <c r="J328" s="406"/>
      <c r="K328" s="406"/>
      <c r="L328" s="406"/>
      <c r="M328" s="406"/>
      <c r="N328" s="406"/>
      <c r="O328" s="406"/>
      <c r="P328" s="330"/>
      <c r="R328" s="330"/>
      <c r="S328" s="348"/>
      <c r="U328" s="330"/>
    </row>
    <row r="329" spans="1:21" ht="15" customHeight="1" x14ac:dyDescent="0.25">
      <c r="A329" s="406"/>
      <c r="B329" s="406"/>
      <c r="C329" s="406"/>
      <c r="D329" s="406"/>
      <c r="E329" s="406"/>
      <c r="F329" s="406"/>
      <c r="G329" s="406"/>
      <c r="H329" s="406"/>
      <c r="I329" s="406"/>
      <c r="J329" s="406"/>
      <c r="K329" s="406"/>
      <c r="L329" s="406"/>
      <c r="M329" s="406"/>
      <c r="N329" s="406"/>
      <c r="O329" s="406"/>
      <c r="P329" s="330"/>
      <c r="R329" s="330"/>
      <c r="S329" s="348"/>
      <c r="U329" s="330"/>
    </row>
    <row r="330" spans="1:21" ht="15" customHeight="1" x14ac:dyDescent="0.25">
      <c r="A330" s="406"/>
      <c r="B330" s="406"/>
      <c r="C330" s="406"/>
      <c r="D330" s="406"/>
      <c r="E330" s="406"/>
      <c r="F330" s="406"/>
      <c r="G330" s="406"/>
      <c r="H330" s="406"/>
      <c r="I330" s="406"/>
      <c r="J330" s="406"/>
      <c r="K330" s="406"/>
      <c r="L330" s="406"/>
      <c r="M330" s="406"/>
      <c r="N330" s="406"/>
      <c r="O330" s="406"/>
      <c r="P330" s="330"/>
      <c r="R330" s="330"/>
      <c r="S330" s="348"/>
      <c r="U330" s="330"/>
    </row>
    <row r="331" spans="1:21" ht="15" customHeight="1" x14ac:dyDescent="0.25">
      <c r="A331" s="406"/>
      <c r="B331" s="406"/>
      <c r="C331" s="406"/>
      <c r="D331" s="406"/>
      <c r="E331" s="406"/>
      <c r="F331" s="406"/>
      <c r="G331" s="406"/>
      <c r="H331" s="406"/>
      <c r="I331" s="406"/>
      <c r="J331" s="406"/>
      <c r="K331" s="406"/>
      <c r="L331" s="406"/>
      <c r="M331" s="406"/>
      <c r="N331" s="406"/>
      <c r="O331" s="406"/>
      <c r="P331" s="330"/>
      <c r="R331" s="330"/>
      <c r="S331" s="348"/>
      <c r="U331" s="330"/>
    </row>
    <row r="332" spans="1:21" ht="15" customHeight="1" x14ac:dyDescent="0.25">
      <c r="A332" s="406"/>
      <c r="B332" s="406"/>
      <c r="C332" s="406"/>
      <c r="D332" s="406"/>
      <c r="E332" s="406"/>
      <c r="F332" s="406"/>
      <c r="G332" s="406"/>
      <c r="H332" s="406"/>
      <c r="I332" s="406"/>
      <c r="J332" s="406"/>
      <c r="K332" s="406"/>
      <c r="L332" s="406"/>
      <c r="M332" s="406"/>
      <c r="N332" s="406"/>
      <c r="O332" s="406"/>
      <c r="P332" s="330"/>
      <c r="R332" s="330"/>
      <c r="S332" s="348"/>
      <c r="U332" s="330"/>
    </row>
    <row r="333" spans="1:21" ht="15" customHeight="1" x14ac:dyDescent="0.25">
      <c r="A333" s="406"/>
      <c r="B333" s="406"/>
      <c r="C333" s="406"/>
      <c r="D333" s="406"/>
      <c r="E333" s="406"/>
      <c r="F333" s="406"/>
      <c r="G333" s="406"/>
      <c r="H333" s="406"/>
      <c r="I333" s="406"/>
      <c r="J333" s="406"/>
      <c r="K333" s="406"/>
      <c r="L333" s="406"/>
      <c r="M333" s="406"/>
      <c r="N333" s="406"/>
      <c r="O333" s="406"/>
      <c r="P333" s="330"/>
      <c r="R333" s="330"/>
      <c r="S333" s="348"/>
      <c r="U333" s="330"/>
    </row>
    <row r="334" spans="1:21" ht="15" customHeight="1" x14ac:dyDescent="0.25">
      <c r="A334" s="406"/>
      <c r="B334" s="406"/>
      <c r="C334" s="406"/>
      <c r="D334" s="406"/>
      <c r="E334" s="406"/>
      <c r="F334" s="406"/>
      <c r="G334" s="406"/>
      <c r="H334" s="406"/>
      <c r="I334" s="406"/>
      <c r="J334" s="406"/>
      <c r="K334" s="406"/>
      <c r="L334" s="406"/>
      <c r="M334" s="406"/>
      <c r="N334" s="406"/>
      <c r="O334" s="406"/>
      <c r="P334" s="330"/>
      <c r="R334" s="330"/>
      <c r="S334" s="348"/>
      <c r="U334" s="330"/>
    </row>
    <row r="335" spans="1:21" ht="15" customHeight="1" x14ac:dyDescent="0.25">
      <c r="A335" s="406"/>
      <c r="B335" s="406"/>
      <c r="C335" s="406"/>
      <c r="D335" s="406"/>
      <c r="E335" s="406"/>
      <c r="F335" s="406"/>
      <c r="G335" s="406"/>
      <c r="H335" s="406"/>
      <c r="I335" s="406"/>
      <c r="J335" s="406"/>
      <c r="K335" s="406"/>
      <c r="L335" s="406"/>
      <c r="M335" s="406"/>
      <c r="N335" s="406"/>
      <c r="O335" s="406"/>
      <c r="P335" s="330"/>
      <c r="R335" s="330"/>
      <c r="S335" s="348"/>
      <c r="U335" s="330"/>
    </row>
    <row r="336" spans="1:21" ht="15" customHeight="1" x14ac:dyDescent="0.25">
      <c r="A336" s="406"/>
      <c r="B336" s="406"/>
      <c r="C336" s="406"/>
      <c r="D336" s="406"/>
      <c r="E336" s="406"/>
      <c r="F336" s="406"/>
      <c r="G336" s="406"/>
      <c r="H336" s="406"/>
      <c r="I336" s="406"/>
      <c r="J336" s="406"/>
      <c r="K336" s="406"/>
      <c r="L336" s="406"/>
      <c r="M336" s="406"/>
      <c r="N336" s="406"/>
      <c r="O336" s="406"/>
      <c r="P336" s="330"/>
      <c r="R336" s="330"/>
      <c r="S336" s="348"/>
      <c r="U336" s="330"/>
    </row>
    <row r="337" spans="1:21" ht="15" customHeight="1" x14ac:dyDescent="0.25">
      <c r="A337" s="406"/>
      <c r="B337" s="406"/>
      <c r="C337" s="406"/>
      <c r="D337" s="406"/>
      <c r="E337" s="406"/>
      <c r="F337" s="406"/>
      <c r="G337" s="406"/>
      <c r="H337" s="406"/>
      <c r="I337" s="406"/>
      <c r="J337" s="406"/>
      <c r="K337" s="406"/>
      <c r="L337" s="406"/>
      <c r="M337" s="406"/>
      <c r="N337" s="406"/>
      <c r="O337" s="406"/>
      <c r="P337" s="330"/>
      <c r="R337" s="330"/>
      <c r="S337" s="348"/>
      <c r="U337" s="330"/>
    </row>
    <row r="338" spans="1:21" ht="15" customHeight="1" x14ac:dyDescent="0.2">
      <c r="N338" s="330"/>
      <c r="P338" s="330"/>
      <c r="R338" s="330"/>
      <c r="S338" s="348"/>
      <c r="U338" s="330"/>
    </row>
    <row r="339" spans="1:21" ht="15" customHeight="1" x14ac:dyDescent="0.2">
      <c r="N339" s="330"/>
      <c r="P339" s="330"/>
      <c r="R339" s="330"/>
      <c r="S339" s="348"/>
      <c r="U339" s="330"/>
    </row>
    <row r="340" spans="1:21" ht="15" customHeight="1" x14ac:dyDescent="0.2">
      <c r="N340" s="330"/>
      <c r="P340" s="330"/>
      <c r="R340" s="330"/>
      <c r="S340" s="348"/>
      <c r="U340" s="330"/>
    </row>
    <row r="341" spans="1:21" ht="15" customHeight="1" x14ac:dyDescent="0.2">
      <c r="N341" s="330"/>
      <c r="P341" s="330"/>
      <c r="R341" s="330"/>
      <c r="S341" s="348"/>
      <c r="U341" s="330"/>
    </row>
  </sheetData>
  <sheetProtection formatCells="0" formatColumns="0" formatRows="0" insertColumns="0" insertRows="0" deleteColumns="0" deleteRows="0"/>
  <mergeCells count="34">
    <mergeCell ref="A1:D1"/>
    <mergeCell ref="E1:O1"/>
    <mergeCell ref="A3:F3"/>
    <mergeCell ref="G3:L3"/>
    <mergeCell ref="M3:O3"/>
    <mergeCell ref="A2:O2"/>
    <mergeCell ref="T12:T15"/>
    <mergeCell ref="U12:U15"/>
    <mergeCell ref="A298:N298"/>
    <mergeCell ref="A299:N299"/>
    <mergeCell ref="A300:N300"/>
    <mergeCell ref="A301:N301"/>
    <mergeCell ref="S11:U11"/>
    <mergeCell ref="D12:D15"/>
    <mergeCell ref="H12:H15"/>
    <mergeCell ref="J12:J15"/>
    <mergeCell ref="N12:N15"/>
    <mergeCell ref="O12:O15"/>
    <mergeCell ref="P12:P15"/>
    <mergeCell ref="Q12:Q15"/>
    <mergeCell ref="R12:R15"/>
    <mergeCell ref="S12:S15"/>
    <mergeCell ref="A10:C16"/>
    <mergeCell ref="D10:H10"/>
    <mergeCell ref="J10:N10"/>
    <mergeCell ref="E11:G11"/>
    <mergeCell ref="K11:M11"/>
    <mergeCell ref="P11:R11"/>
    <mergeCell ref="A4:M4"/>
    <mergeCell ref="A5:M5"/>
    <mergeCell ref="A6:M6"/>
    <mergeCell ref="A7:M7"/>
    <mergeCell ref="A8:M8"/>
    <mergeCell ref="A9:M9"/>
  </mergeCells>
  <printOptions horizontalCentered="1"/>
  <pageMargins left="0.59055118110236227" right="0.39370078740157483" top="0.39370078740157483" bottom="0.39370078740157483" header="0" footer="0"/>
  <pageSetup scale="60" orientation="landscape" r:id="rId1"/>
  <ignoredErrors>
    <ignoredError sqref="D16:L16 M16:O16" numberStoredAsText="1"/>
    <ignoredError sqref="O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topLeftCell="B1" zoomScale="80" zoomScaleNormal="80" workbookViewId="0">
      <selection activeCell="C6" sqref="C6"/>
    </sheetView>
  </sheetViews>
  <sheetFormatPr baseColWidth="10" defaultColWidth="11.42578125" defaultRowHeight="14.25" x14ac:dyDescent="0.25"/>
  <cols>
    <col min="1" max="1" width="11.42578125" style="20" hidden="1" customWidth="1"/>
    <col min="2" max="2" width="4.5703125" style="20" customWidth="1"/>
    <col min="3" max="3" width="41.85546875" style="20" customWidth="1"/>
    <col min="4" max="4" width="15.7109375" style="20" customWidth="1"/>
    <col min="5" max="5" width="14.140625" style="20" customWidth="1"/>
    <col min="6" max="6" width="14.5703125" style="20" customWidth="1"/>
    <col min="7" max="7" width="17.140625" style="20" bestFit="1" customWidth="1"/>
    <col min="8" max="8" width="2" style="20" customWidth="1"/>
    <col min="9" max="9" width="15.140625" style="20" customWidth="1"/>
    <col min="10" max="10" width="13.7109375" style="20" customWidth="1"/>
    <col min="11" max="11" width="14.28515625" style="20" customWidth="1"/>
    <col min="12" max="13" width="13.85546875" style="20" customWidth="1"/>
    <col min="14" max="16" width="19.7109375" style="20" bestFit="1" customWidth="1"/>
    <col min="17" max="16384" width="11.42578125" style="20"/>
  </cols>
  <sheetData>
    <row r="1" spans="1:15" s="143" customFormat="1" ht="63.75" customHeight="1" x14ac:dyDescent="0.2">
      <c r="A1" s="462" t="s">
        <v>1433</v>
      </c>
      <c r="B1" s="462"/>
      <c r="C1" s="462"/>
      <c r="D1" s="462"/>
      <c r="E1" s="84" t="s">
        <v>1466</v>
      </c>
      <c r="F1" s="144"/>
      <c r="G1" s="144"/>
      <c r="H1" s="144"/>
      <c r="I1" s="144"/>
      <c r="J1" s="144"/>
      <c r="K1" s="144"/>
      <c r="L1" s="144"/>
    </row>
    <row r="2" spans="1:15" s="1" customFormat="1" ht="36" customHeight="1" thickBot="1" x14ac:dyDescent="0.45">
      <c r="A2" s="463" t="s">
        <v>1434</v>
      </c>
      <c r="B2" s="463"/>
      <c r="C2" s="463"/>
      <c r="D2" s="463"/>
      <c r="E2" s="463"/>
      <c r="F2" s="463"/>
      <c r="G2" s="463"/>
      <c r="H2" s="463"/>
      <c r="I2" s="463"/>
      <c r="J2" s="463"/>
      <c r="K2" s="463"/>
      <c r="L2" s="463"/>
      <c r="M2" s="425"/>
    </row>
    <row r="3" spans="1:15" customFormat="1" ht="6" customHeight="1" x14ac:dyDescent="0.4">
      <c r="A3" s="464"/>
      <c r="B3" s="464"/>
      <c r="C3" s="464"/>
      <c r="D3" s="464"/>
      <c r="E3" s="464"/>
      <c r="F3" s="464"/>
      <c r="G3" s="464"/>
      <c r="H3" s="464"/>
      <c r="I3" s="464"/>
      <c r="J3" s="464"/>
      <c r="K3" s="464"/>
      <c r="L3" s="464"/>
    </row>
    <row r="4" spans="1:15" ht="18" customHeight="1" x14ac:dyDescent="0.25">
      <c r="B4" s="145" t="s">
        <v>774</v>
      </c>
      <c r="C4" s="145"/>
      <c r="D4" s="145"/>
      <c r="E4" s="145"/>
      <c r="F4" s="145"/>
      <c r="G4" s="145"/>
      <c r="H4" s="145"/>
      <c r="I4" s="145"/>
      <c r="J4" s="145"/>
      <c r="K4" s="145"/>
      <c r="L4" s="145"/>
      <c r="M4" s="145"/>
    </row>
    <row r="5" spans="1:15" ht="18" customHeight="1" x14ac:dyDescent="0.25">
      <c r="A5" s="21" t="s">
        <v>775</v>
      </c>
      <c r="B5" s="145" t="s">
        <v>776</v>
      </c>
      <c r="C5" s="145"/>
      <c r="D5" s="145"/>
      <c r="E5" s="145"/>
      <c r="F5" s="145"/>
      <c r="G5" s="145"/>
      <c r="H5" s="145"/>
      <c r="I5" s="145"/>
      <c r="J5" s="145"/>
      <c r="K5" s="145"/>
      <c r="L5" s="145"/>
      <c r="M5" s="145"/>
    </row>
    <row r="6" spans="1:15" ht="18" customHeight="1" x14ac:dyDescent="0.25">
      <c r="B6" s="145" t="s">
        <v>1</v>
      </c>
      <c r="C6" s="146"/>
      <c r="D6" s="146"/>
      <c r="E6" s="146"/>
      <c r="F6" s="146"/>
      <c r="G6" s="146"/>
      <c r="H6" s="146"/>
      <c r="I6" s="146"/>
      <c r="J6" s="146"/>
      <c r="K6" s="146"/>
      <c r="L6" s="146"/>
      <c r="M6" s="146"/>
      <c r="N6" s="22"/>
      <c r="O6" s="22"/>
    </row>
    <row r="7" spans="1:15" ht="18" customHeight="1" x14ac:dyDescent="0.25">
      <c r="B7" s="145" t="s">
        <v>1452</v>
      </c>
      <c r="C7" s="145"/>
      <c r="D7" s="145"/>
      <c r="E7" s="145"/>
      <c r="F7" s="145"/>
      <c r="G7" s="145"/>
      <c r="H7" s="145"/>
      <c r="I7" s="145"/>
      <c r="J7" s="145"/>
      <c r="K7" s="145"/>
      <c r="L7" s="145"/>
      <c r="M7" s="145"/>
      <c r="N7" s="22"/>
      <c r="O7" s="22"/>
    </row>
    <row r="8" spans="1:15" ht="18" customHeight="1" x14ac:dyDescent="0.25">
      <c r="B8" s="147" t="s">
        <v>1415</v>
      </c>
      <c r="C8" s="147"/>
      <c r="D8" s="147"/>
      <c r="E8" s="147"/>
      <c r="F8" s="147"/>
      <c r="G8" s="147"/>
      <c r="H8" s="147"/>
      <c r="I8" s="147"/>
      <c r="J8" s="147"/>
      <c r="K8" s="147"/>
      <c r="L8" s="147"/>
      <c r="M8" s="147"/>
      <c r="N8" s="22"/>
    </row>
    <row r="9" spans="1:15" x14ac:dyDescent="0.25">
      <c r="B9" s="486" t="s">
        <v>777</v>
      </c>
      <c r="C9" s="486" t="s">
        <v>3</v>
      </c>
      <c r="D9" s="486" t="s">
        <v>778</v>
      </c>
      <c r="E9" s="486"/>
      <c r="F9" s="486"/>
      <c r="G9" s="486"/>
      <c r="H9" s="150"/>
      <c r="I9" s="486" t="s">
        <v>458</v>
      </c>
      <c r="J9" s="486"/>
      <c r="K9" s="486"/>
      <c r="L9" s="486"/>
      <c r="M9" s="149"/>
    </row>
    <row r="10" spans="1:15" x14ac:dyDescent="0.25">
      <c r="B10" s="486"/>
      <c r="C10" s="486"/>
      <c r="D10" s="150"/>
      <c r="E10" s="487" t="s">
        <v>779</v>
      </c>
      <c r="F10" s="487"/>
      <c r="G10" s="150"/>
      <c r="H10" s="150"/>
      <c r="I10" s="150"/>
      <c r="J10" s="487" t="s">
        <v>779</v>
      </c>
      <c r="K10" s="487"/>
      <c r="L10" s="150"/>
      <c r="M10" s="149"/>
    </row>
    <row r="11" spans="1:15" ht="12.75" customHeight="1" x14ac:dyDescent="0.25">
      <c r="B11" s="486"/>
      <c r="C11" s="486"/>
      <c r="D11" s="488" t="s">
        <v>780</v>
      </c>
      <c r="E11" s="489" t="s">
        <v>781</v>
      </c>
      <c r="F11" s="489" t="s">
        <v>782</v>
      </c>
      <c r="G11" s="490" t="s">
        <v>783</v>
      </c>
      <c r="H11" s="419"/>
      <c r="I11" s="488" t="s">
        <v>463</v>
      </c>
      <c r="J11" s="492" t="s">
        <v>781</v>
      </c>
      <c r="K11" s="494" t="s">
        <v>782</v>
      </c>
      <c r="L11" s="496" t="s">
        <v>784</v>
      </c>
      <c r="M11" s="495" t="s">
        <v>785</v>
      </c>
    </row>
    <row r="12" spans="1:15" ht="15" customHeight="1" x14ac:dyDescent="0.25">
      <c r="B12" s="486"/>
      <c r="C12" s="486"/>
      <c r="D12" s="488"/>
      <c r="E12" s="488"/>
      <c r="F12" s="488"/>
      <c r="G12" s="491"/>
      <c r="H12" s="419"/>
      <c r="I12" s="488"/>
      <c r="J12" s="493"/>
      <c r="K12" s="495"/>
      <c r="L12" s="486"/>
      <c r="M12" s="495"/>
    </row>
    <row r="13" spans="1:15" ht="17.25" customHeight="1" thickBot="1" x14ac:dyDescent="0.3">
      <c r="B13" s="149"/>
      <c r="C13" s="149"/>
      <c r="D13" s="214" t="s">
        <v>12</v>
      </c>
      <c r="E13" s="214" t="s">
        <v>13</v>
      </c>
      <c r="F13" s="214" t="s">
        <v>14</v>
      </c>
      <c r="G13" s="214" t="s">
        <v>786</v>
      </c>
      <c r="H13" s="214"/>
      <c r="I13" s="215" t="s">
        <v>787</v>
      </c>
      <c r="J13" s="214" t="s">
        <v>788</v>
      </c>
      <c r="K13" s="214" t="s">
        <v>789</v>
      </c>
      <c r="L13" s="150" t="s">
        <v>790</v>
      </c>
      <c r="M13" s="214" t="s">
        <v>791</v>
      </c>
    </row>
    <row r="14" spans="1:15" ht="5.25" customHeight="1" thickBot="1" x14ac:dyDescent="0.3">
      <c r="B14" s="159"/>
      <c r="C14" s="159"/>
      <c r="D14" s="160"/>
      <c r="E14" s="160"/>
      <c r="F14" s="160"/>
      <c r="G14" s="160"/>
      <c r="H14" s="161"/>
      <c r="I14" s="160"/>
      <c r="J14" s="160"/>
      <c r="K14" s="162"/>
      <c r="L14" s="160"/>
      <c r="M14" s="160"/>
    </row>
    <row r="15" spans="1:15" ht="16.5" customHeight="1" x14ac:dyDescent="0.25">
      <c r="B15" s="420"/>
      <c r="C15" s="421" t="s">
        <v>469</v>
      </c>
      <c r="D15" s="422">
        <f>SUM(D16:D48)</f>
        <v>74558.470595500054</v>
      </c>
      <c r="E15" s="422">
        <f>SUM(E16:E48)</f>
        <v>15745.224612999997</v>
      </c>
      <c r="F15" s="422">
        <f>SUM(F16:F48)</f>
        <v>26352.251260033103</v>
      </c>
      <c r="G15" s="422">
        <f>SUM(G16:G48)</f>
        <v>32460.994722466941</v>
      </c>
      <c r="H15" s="422"/>
      <c r="I15" s="422">
        <f>SUM(I16:I48)</f>
        <v>61931.795684200013</v>
      </c>
      <c r="J15" s="422">
        <f>SUM(J16:J48)</f>
        <v>14572.341051999998</v>
      </c>
      <c r="K15" s="422">
        <f>SUM(K16:K48)</f>
        <v>25781.436916999999</v>
      </c>
      <c r="L15" s="423">
        <f>SUM(L16:L48)</f>
        <v>21578.0177152</v>
      </c>
      <c r="M15" s="424">
        <f>IF(OR(G15=0,L15=0),"N.A.",IF((((L15-G15)/G15))*100&gt;=ABS(500),"&gt;500",(((L15-G15)/G15))*100))</f>
        <v>-33.526320127628757</v>
      </c>
      <c r="N15" s="322"/>
    </row>
    <row r="16" spans="1:15" s="23" customFormat="1" ht="30" customHeight="1" x14ac:dyDescent="0.25">
      <c r="B16" s="164">
        <v>1</v>
      </c>
      <c r="C16" s="169" t="s">
        <v>792</v>
      </c>
      <c r="D16" s="165">
        <v>359.339539</v>
      </c>
      <c r="E16" s="165">
        <v>244.77573100000001</v>
      </c>
      <c r="F16" s="165">
        <v>57.867573000000007</v>
      </c>
      <c r="G16" s="166">
        <v>56.696234999999987</v>
      </c>
      <c r="H16" s="166"/>
      <c r="I16" s="166">
        <v>357.66344523000004</v>
      </c>
      <c r="J16" s="166">
        <v>277.105996</v>
      </c>
      <c r="K16" s="166">
        <v>77.016227000000001</v>
      </c>
      <c r="L16" s="166">
        <v>3.5412222300000309</v>
      </c>
      <c r="M16" s="167">
        <v>-93.754043403411131</v>
      </c>
      <c r="N16" s="350"/>
    </row>
    <row r="17" spans="2:14" s="23" customFormat="1" ht="18" customHeight="1" x14ac:dyDescent="0.25">
      <c r="B17" s="168">
        <v>2</v>
      </c>
      <c r="C17" s="163" t="s">
        <v>793</v>
      </c>
      <c r="D17" s="165">
        <v>2845.526046</v>
      </c>
      <c r="E17" s="165">
        <v>273.07812699999999</v>
      </c>
      <c r="F17" s="165">
        <v>736.94525299999998</v>
      </c>
      <c r="G17" s="166">
        <v>1835.5026660000003</v>
      </c>
      <c r="H17" s="166"/>
      <c r="I17" s="166">
        <v>2897.4436842300001</v>
      </c>
      <c r="J17" s="166">
        <v>277.31566199999997</v>
      </c>
      <c r="K17" s="166">
        <v>1033.4770820000001</v>
      </c>
      <c r="L17" s="166">
        <v>1586.6509402300001</v>
      </c>
      <c r="M17" s="167">
        <v>-13.557688058950507</v>
      </c>
      <c r="N17" s="350"/>
    </row>
    <row r="18" spans="2:14" s="23" customFormat="1" ht="18" customHeight="1" x14ac:dyDescent="0.25">
      <c r="B18" s="168">
        <v>3</v>
      </c>
      <c r="C18" s="163" t="s">
        <v>794</v>
      </c>
      <c r="D18" s="165">
        <v>3284.1549594999997</v>
      </c>
      <c r="E18" s="165">
        <v>172.95263500000001</v>
      </c>
      <c r="F18" s="165">
        <v>2492.4590239999998</v>
      </c>
      <c r="G18" s="166">
        <v>618.7433004999998</v>
      </c>
      <c r="H18" s="166"/>
      <c r="I18" s="166">
        <v>3565.7768611400002</v>
      </c>
      <c r="J18" s="166">
        <v>165.902019</v>
      </c>
      <c r="K18" s="166">
        <v>1444.0618019999999</v>
      </c>
      <c r="L18" s="166">
        <v>1955.8130401400001</v>
      </c>
      <c r="M18" s="167">
        <v>216.0944188906011</v>
      </c>
      <c r="N18" s="350"/>
    </row>
    <row r="19" spans="2:14" s="23" customFormat="1" ht="18" customHeight="1" x14ac:dyDescent="0.25">
      <c r="B19" s="168">
        <v>4</v>
      </c>
      <c r="C19" s="163" t="s">
        <v>795</v>
      </c>
      <c r="D19" s="165">
        <v>723.31250950000208</v>
      </c>
      <c r="E19" s="165">
        <v>335.00797799999998</v>
      </c>
      <c r="F19" s="165">
        <v>175.64207900000002</v>
      </c>
      <c r="G19" s="166">
        <v>212.66245250000208</v>
      </c>
      <c r="H19" s="166"/>
      <c r="I19" s="166">
        <v>1037.1468082800002</v>
      </c>
      <c r="J19" s="166">
        <v>360.24319500000001</v>
      </c>
      <c r="K19" s="166">
        <v>1061.342934</v>
      </c>
      <c r="L19" s="166">
        <v>-384.43932071999984</v>
      </c>
      <c r="M19" s="167">
        <v>-280.77442265930608</v>
      </c>
      <c r="N19" s="350"/>
    </row>
    <row r="20" spans="2:14" s="23" customFormat="1" ht="18" customHeight="1" x14ac:dyDescent="0.25">
      <c r="B20" s="168">
        <v>5</v>
      </c>
      <c r="C20" s="163" t="s">
        <v>796</v>
      </c>
      <c r="D20" s="165">
        <v>1352.6274800000001</v>
      </c>
      <c r="E20" s="165">
        <v>339.11538200000001</v>
      </c>
      <c r="F20" s="165">
        <v>360.06366700000001</v>
      </c>
      <c r="G20" s="166">
        <v>653.44843100000014</v>
      </c>
      <c r="H20" s="166"/>
      <c r="I20" s="166">
        <v>698.70850520000022</v>
      </c>
      <c r="J20" s="166">
        <v>260.406542</v>
      </c>
      <c r="K20" s="166">
        <v>205.936162</v>
      </c>
      <c r="L20" s="166">
        <v>232.36580120000022</v>
      </c>
      <c r="M20" s="167">
        <v>-64.440070527922018</v>
      </c>
      <c r="N20" s="350"/>
    </row>
    <row r="21" spans="2:14" s="23" customFormat="1" ht="18" customHeight="1" x14ac:dyDescent="0.25">
      <c r="B21" s="168">
        <v>6</v>
      </c>
      <c r="C21" s="163" t="s">
        <v>797</v>
      </c>
      <c r="D21" s="165">
        <v>1893.40995</v>
      </c>
      <c r="E21" s="165">
        <v>302.76500500000003</v>
      </c>
      <c r="F21" s="165">
        <v>949.90839700000004</v>
      </c>
      <c r="G21" s="166">
        <v>640.73654799999997</v>
      </c>
      <c r="H21" s="166"/>
      <c r="I21" s="166">
        <v>1410.39291484</v>
      </c>
      <c r="J21" s="166">
        <v>287.14038299999999</v>
      </c>
      <c r="K21" s="166">
        <v>738.95113200000003</v>
      </c>
      <c r="L21" s="166">
        <v>384.30139984000004</v>
      </c>
      <c r="M21" s="167">
        <v>-40.021932408950072</v>
      </c>
      <c r="N21" s="350"/>
    </row>
    <row r="22" spans="2:14" s="23" customFormat="1" ht="18" customHeight="1" x14ac:dyDescent="0.25">
      <c r="B22" s="168">
        <v>7</v>
      </c>
      <c r="C22" s="163" t="s">
        <v>798</v>
      </c>
      <c r="D22" s="165">
        <v>2615.7439315000001</v>
      </c>
      <c r="E22" s="165">
        <v>507.22603400000003</v>
      </c>
      <c r="F22" s="165">
        <v>792.67692199999988</v>
      </c>
      <c r="G22" s="166">
        <v>1315.8409755</v>
      </c>
      <c r="H22" s="166"/>
      <c r="I22" s="166">
        <v>2380.8728851900005</v>
      </c>
      <c r="J22" s="166">
        <v>536.84758699999998</v>
      </c>
      <c r="K22" s="166">
        <v>760.916652</v>
      </c>
      <c r="L22" s="166">
        <v>1083.1086461900004</v>
      </c>
      <c r="M22" s="167">
        <v>-17.686964735352216</v>
      </c>
      <c r="N22" s="350"/>
    </row>
    <row r="23" spans="2:14" s="23" customFormat="1" ht="18" customHeight="1" x14ac:dyDescent="0.25">
      <c r="B23" s="168">
        <v>8</v>
      </c>
      <c r="C23" s="163" t="s">
        <v>799</v>
      </c>
      <c r="D23" s="165">
        <v>1381.132908</v>
      </c>
      <c r="E23" s="165">
        <v>452.23779599999995</v>
      </c>
      <c r="F23" s="165">
        <v>361.25717300000002</v>
      </c>
      <c r="G23" s="166">
        <v>567.63793900000019</v>
      </c>
      <c r="H23" s="166"/>
      <c r="I23" s="166">
        <v>451.97172446999991</v>
      </c>
      <c r="J23" s="166">
        <v>397.24973399999999</v>
      </c>
      <c r="K23" s="166">
        <v>229.92875599999999</v>
      </c>
      <c r="L23" s="166">
        <v>-175.20676553000007</v>
      </c>
      <c r="M23" s="167">
        <v>-130.86593645214401</v>
      </c>
      <c r="N23" s="350"/>
    </row>
    <row r="24" spans="2:14" s="23" customFormat="1" ht="18" customHeight="1" x14ac:dyDescent="0.25">
      <c r="B24" s="168">
        <v>9</v>
      </c>
      <c r="C24" s="163" t="s">
        <v>800</v>
      </c>
      <c r="D24" s="165">
        <v>2590.758033499998</v>
      </c>
      <c r="E24" s="165">
        <v>583.41161900000009</v>
      </c>
      <c r="F24" s="165">
        <v>839.43752899999981</v>
      </c>
      <c r="G24" s="166">
        <v>1167.9088854999982</v>
      </c>
      <c r="H24" s="166"/>
      <c r="I24" s="166">
        <v>2015.0464842899996</v>
      </c>
      <c r="J24" s="166">
        <v>462.26924200000002</v>
      </c>
      <c r="K24" s="166">
        <v>798.25118999999995</v>
      </c>
      <c r="L24" s="166">
        <v>754.5260522899996</v>
      </c>
      <c r="M24" s="167">
        <v>-35.395126995118595</v>
      </c>
      <c r="N24" s="350"/>
    </row>
    <row r="25" spans="2:14" s="23" customFormat="1" ht="18" customHeight="1" x14ac:dyDescent="0.25">
      <c r="B25" s="168">
        <v>10</v>
      </c>
      <c r="C25" s="163" t="s">
        <v>801</v>
      </c>
      <c r="D25" s="165">
        <v>1866.6727795000002</v>
      </c>
      <c r="E25" s="165">
        <v>276.74820099999999</v>
      </c>
      <c r="F25" s="165">
        <v>645.45787799999994</v>
      </c>
      <c r="G25" s="166">
        <v>944.46670050000034</v>
      </c>
      <c r="H25" s="166"/>
      <c r="I25" s="166">
        <v>556.43381705999991</v>
      </c>
      <c r="J25" s="166">
        <v>198.93585400000001</v>
      </c>
      <c r="K25" s="166">
        <v>189.854365</v>
      </c>
      <c r="L25" s="166">
        <v>167.6435980599999</v>
      </c>
      <c r="M25" s="167">
        <v>-82.249919666701913</v>
      </c>
      <c r="N25" s="350"/>
    </row>
    <row r="26" spans="2:14" s="23" customFormat="1" ht="18" customHeight="1" x14ac:dyDescent="0.25">
      <c r="B26" s="168">
        <v>11</v>
      </c>
      <c r="C26" s="163" t="s">
        <v>802</v>
      </c>
      <c r="D26" s="165">
        <v>1271.735271</v>
      </c>
      <c r="E26" s="165">
        <v>539.29458599999987</v>
      </c>
      <c r="F26" s="165">
        <v>502.06444599999998</v>
      </c>
      <c r="G26" s="166">
        <v>230.37623900000017</v>
      </c>
      <c r="H26" s="166"/>
      <c r="I26" s="166">
        <v>977.97298902</v>
      </c>
      <c r="J26" s="166">
        <v>464.86854099999999</v>
      </c>
      <c r="K26" s="166">
        <v>402.92231199999998</v>
      </c>
      <c r="L26" s="166">
        <v>110.18213602000009</v>
      </c>
      <c r="M26" s="167">
        <v>-52.17295998134599</v>
      </c>
      <c r="N26" s="350"/>
    </row>
    <row r="27" spans="2:14" s="23" customFormat="1" ht="18" customHeight="1" x14ac:dyDescent="0.25">
      <c r="B27" s="168">
        <v>12</v>
      </c>
      <c r="C27" s="163" t="s">
        <v>803</v>
      </c>
      <c r="D27" s="165">
        <v>2659.5492180000001</v>
      </c>
      <c r="E27" s="165">
        <v>362.43657399999995</v>
      </c>
      <c r="F27" s="165">
        <v>1671.738609</v>
      </c>
      <c r="G27" s="166">
        <v>625.37403500000028</v>
      </c>
      <c r="H27" s="166"/>
      <c r="I27" s="166">
        <v>3421.5472002700003</v>
      </c>
      <c r="J27" s="166">
        <v>350.03374400000001</v>
      </c>
      <c r="K27" s="166">
        <v>1176.639662</v>
      </c>
      <c r="L27" s="166">
        <v>1894.8737942700004</v>
      </c>
      <c r="M27" s="167">
        <v>202.99847582735021</v>
      </c>
      <c r="N27" s="350"/>
    </row>
    <row r="28" spans="2:14" s="23" customFormat="1" ht="18" customHeight="1" x14ac:dyDescent="0.25">
      <c r="B28" s="168">
        <v>13</v>
      </c>
      <c r="C28" s="163" t="s">
        <v>804</v>
      </c>
      <c r="D28" s="165">
        <v>91.8060265000002</v>
      </c>
      <c r="E28" s="165">
        <v>62.192577999999997</v>
      </c>
      <c r="F28" s="165">
        <v>19.805502000000001</v>
      </c>
      <c r="G28" s="166">
        <v>9.8079465000002024</v>
      </c>
      <c r="H28" s="166"/>
      <c r="I28" s="166">
        <v>1353.65267776</v>
      </c>
      <c r="J28" s="166">
        <v>0</v>
      </c>
      <c r="K28" s="166">
        <v>0</v>
      </c>
      <c r="L28" s="166">
        <v>1353.65267776</v>
      </c>
      <c r="M28" s="167" t="s">
        <v>1453</v>
      </c>
      <c r="N28" s="350"/>
    </row>
    <row r="29" spans="2:14" s="23" customFormat="1" ht="18" customHeight="1" x14ac:dyDescent="0.25">
      <c r="B29" s="168">
        <v>15</v>
      </c>
      <c r="C29" s="163" t="s">
        <v>805</v>
      </c>
      <c r="D29" s="165">
        <v>6595.5586544999996</v>
      </c>
      <c r="E29" s="165">
        <v>1504.4924410000001</v>
      </c>
      <c r="F29" s="165">
        <v>2175.7332069999998</v>
      </c>
      <c r="G29" s="166">
        <v>2915.3330064999996</v>
      </c>
      <c r="H29" s="166"/>
      <c r="I29" s="166">
        <v>4770.47790988</v>
      </c>
      <c r="J29" s="166">
        <v>1468.2872130000001</v>
      </c>
      <c r="K29" s="166">
        <v>2095.1505510000002</v>
      </c>
      <c r="L29" s="166">
        <v>1207.0401458799997</v>
      </c>
      <c r="M29" s="167">
        <v>-58.596834626137252</v>
      </c>
      <c r="N29" s="350"/>
    </row>
    <row r="30" spans="2:14" s="23" customFormat="1" ht="18" customHeight="1" x14ac:dyDescent="0.25">
      <c r="B30" s="168">
        <v>16</v>
      </c>
      <c r="C30" s="163" t="s">
        <v>806</v>
      </c>
      <c r="D30" s="165">
        <v>1562.7690505000021</v>
      </c>
      <c r="E30" s="165">
        <v>330.08870000000002</v>
      </c>
      <c r="F30" s="165">
        <v>390.90220499999998</v>
      </c>
      <c r="G30" s="166">
        <v>841.7781455000021</v>
      </c>
      <c r="H30" s="166"/>
      <c r="I30" s="166">
        <v>1103.02532208</v>
      </c>
      <c r="J30" s="166">
        <v>329.97045400000002</v>
      </c>
      <c r="K30" s="166">
        <v>223.869395</v>
      </c>
      <c r="L30" s="166">
        <v>549.18547308000007</v>
      </c>
      <c r="M30" s="167">
        <v>-34.758882014715041</v>
      </c>
      <c r="N30" s="350"/>
    </row>
    <row r="31" spans="2:14" s="23" customFormat="1" ht="18" customHeight="1" x14ac:dyDescent="0.25">
      <c r="B31" s="168">
        <v>17</v>
      </c>
      <c r="C31" s="163" t="s">
        <v>807</v>
      </c>
      <c r="D31" s="165">
        <v>3169.6571584999979</v>
      </c>
      <c r="E31" s="165">
        <v>957.94371899999999</v>
      </c>
      <c r="F31" s="165">
        <v>619.75274100000001</v>
      </c>
      <c r="G31" s="166">
        <v>1591.960698499998</v>
      </c>
      <c r="H31" s="166"/>
      <c r="I31" s="166">
        <v>2485.1487294300005</v>
      </c>
      <c r="J31" s="166">
        <v>888.03702999999996</v>
      </c>
      <c r="K31" s="166">
        <v>1127.5326500000001</v>
      </c>
      <c r="L31" s="166">
        <v>469.5790494300004</v>
      </c>
      <c r="M31" s="167">
        <v>-70.503100367210408</v>
      </c>
      <c r="N31" s="350"/>
    </row>
    <row r="32" spans="2:14" s="23" customFormat="1" ht="18" customHeight="1" x14ac:dyDescent="0.25">
      <c r="B32" s="168">
        <v>18</v>
      </c>
      <c r="C32" s="163" t="s">
        <v>808</v>
      </c>
      <c r="D32" s="165">
        <v>1891.385257000002</v>
      </c>
      <c r="E32" s="165">
        <v>423.00926500000003</v>
      </c>
      <c r="F32" s="165">
        <v>720.29015099999992</v>
      </c>
      <c r="G32" s="166">
        <v>748.08584100000212</v>
      </c>
      <c r="H32" s="166"/>
      <c r="I32" s="166">
        <v>1393.0098319200004</v>
      </c>
      <c r="J32" s="166">
        <v>279.33486599999998</v>
      </c>
      <c r="K32" s="166">
        <v>474.17320699999999</v>
      </c>
      <c r="L32" s="166">
        <v>639.50175892000038</v>
      </c>
      <c r="M32" s="167">
        <v>-14.514922770741418</v>
      </c>
      <c r="N32" s="350"/>
    </row>
    <row r="33" spans="2:14" s="23" customFormat="1" ht="18" customHeight="1" x14ac:dyDescent="0.25">
      <c r="B33" s="168">
        <v>19</v>
      </c>
      <c r="C33" s="163" t="s">
        <v>809</v>
      </c>
      <c r="D33" s="165">
        <v>6401.81355850002</v>
      </c>
      <c r="E33" s="165">
        <v>1265.790023</v>
      </c>
      <c r="F33" s="165">
        <v>1333.640498</v>
      </c>
      <c r="G33" s="166">
        <v>3802.3830375000207</v>
      </c>
      <c r="H33" s="166"/>
      <c r="I33" s="166">
        <v>2861.0383235999993</v>
      </c>
      <c r="J33" s="166">
        <v>1265.2303939999999</v>
      </c>
      <c r="K33" s="166">
        <v>2077.3916330000002</v>
      </c>
      <c r="L33" s="166">
        <v>-481.58370340000079</v>
      </c>
      <c r="M33" s="167">
        <v>-112.66531274336398</v>
      </c>
      <c r="N33" s="350"/>
    </row>
    <row r="34" spans="2:14" s="23" customFormat="1" ht="18" customHeight="1" x14ac:dyDescent="0.25">
      <c r="B34" s="168">
        <v>20</v>
      </c>
      <c r="C34" s="163" t="s">
        <v>810</v>
      </c>
      <c r="D34" s="165">
        <v>6234.5518810000203</v>
      </c>
      <c r="E34" s="165">
        <v>1203.985232</v>
      </c>
      <c r="F34" s="165">
        <v>3940.6118529999994</v>
      </c>
      <c r="G34" s="166">
        <v>1089.9547960000209</v>
      </c>
      <c r="H34" s="166"/>
      <c r="I34" s="166">
        <v>5304.2642206499995</v>
      </c>
      <c r="J34" s="166">
        <v>1153.074269</v>
      </c>
      <c r="K34" s="166">
        <v>2975.0242490000001</v>
      </c>
      <c r="L34" s="166">
        <v>1176.1657026499997</v>
      </c>
      <c r="M34" s="167">
        <v>7.9095855136708968</v>
      </c>
      <c r="N34" s="350"/>
    </row>
    <row r="35" spans="2:14" s="23" customFormat="1" ht="18" customHeight="1" x14ac:dyDescent="0.25">
      <c r="B35" s="168">
        <v>21</v>
      </c>
      <c r="C35" s="163" t="s">
        <v>811</v>
      </c>
      <c r="D35" s="165">
        <v>7037.2990885000008</v>
      </c>
      <c r="E35" s="165">
        <v>1374.654959</v>
      </c>
      <c r="F35" s="165">
        <v>3501.2854569999995</v>
      </c>
      <c r="G35" s="166">
        <v>2161.3586725000009</v>
      </c>
      <c r="H35" s="166"/>
      <c r="I35" s="166">
        <v>7330.9745899399995</v>
      </c>
      <c r="J35" s="166">
        <v>1541.2105160000001</v>
      </c>
      <c r="K35" s="166">
        <v>1991.6350090000001</v>
      </c>
      <c r="L35" s="166">
        <v>3798.1290649399994</v>
      </c>
      <c r="M35" s="167">
        <v>75.728772520054648</v>
      </c>
      <c r="N35" s="350"/>
    </row>
    <row r="36" spans="2:14" s="23" customFormat="1" ht="18" customHeight="1" x14ac:dyDescent="0.25">
      <c r="B36" s="168">
        <v>24</v>
      </c>
      <c r="C36" s="163" t="s">
        <v>812</v>
      </c>
      <c r="D36" s="165">
        <v>2017.9286059999997</v>
      </c>
      <c r="E36" s="165">
        <v>608.07445799999994</v>
      </c>
      <c r="F36" s="165">
        <v>263.567205</v>
      </c>
      <c r="G36" s="166">
        <v>1146.2869429999998</v>
      </c>
      <c r="H36" s="166"/>
      <c r="I36" s="166">
        <v>1948.17937693</v>
      </c>
      <c r="J36" s="166">
        <v>575.28822700000001</v>
      </c>
      <c r="K36" s="166">
        <v>742.48169099999996</v>
      </c>
      <c r="L36" s="166">
        <v>630.40945893000003</v>
      </c>
      <c r="M36" s="167">
        <v>-45.004218814520677</v>
      </c>
      <c r="N36" s="350"/>
    </row>
    <row r="37" spans="2:14" s="23" customFormat="1" ht="18" customHeight="1" x14ac:dyDescent="0.25">
      <c r="B37" s="168">
        <v>25</v>
      </c>
      <c r="C37" s="163" t="s">
        <v>813</v>
      </c>
      <c r="D37" s="165">
        <v>3298.5437955000002</v>
      </c>
      <c r="E37" s="165">
        <v>684.81167300000004</v>
      </c>
      <c r="F37" s="165">
        <v>132.096462</v>
      </c>
      <c r="G37" s="166">
        <v>2481.6356605000001</v>
      </c>
      <c r="H37" s="166"/>
      <c r="I37" s="166">
        <v>3409.2724748200003</v>
      </c>
      <c r="J37" s="166">
        <v>734.656702</v>
      </c>
      <c r="K37" s="166">
        <v>917.75910399999998</v>
      </c>
      <c r="L37" s="166">
        <v>1756.8566688200006</v>
      </c>
      <c r="M37" s="167">
        <v>-29.20569700122584</v>
      </c>
      <c r="N37" s="350"/>
    </row>
    <row r="38" spans="2:14" s="23" customFormat="1" ht="18" customHeight="1" x14ac:dyDescent="0.25">
      <c r="B38" s="168">
        <v>26</v>
      </c>
      <c r="C38" s="163" t="s">
        <v>814</v>
      </c>
      <c r="D38" s="165">
        <v>2131.6192210000017</v>
      </c>
      <c r="E38" s="165">
        <v>529.86709600000006</v>
      </c>
      <c r="F38" s="165">
        <v>538.91064200000005</v>
      </c>
      <c r="G38" s="166">
        <v>1062.8414830000017</v>
      </c>
      <c r="H38" s="166"/>
      <c r="I38" s="166">
        <v>1990.9932956700004</v>
      </c>
      <c r="J38" s="166">
        <v>528.23945800000001</v>
      </c>
      <c r="K38" s="166">
        <v>812.010718</v>
      </c>
      <c r="L38" s="166">
        <v>650.7431196700004</v>
      </c>
      <c r="M38" s="167">
        <v>-38.773266749694663</v>
      </c>
      <c r="N38" s="350"/>
    </row>
    <row r="39" spans="2:14" s="23" customFormat="1" ht="18" customHeight="1" x14ac:dyDescent="0.25">
      <c r="B39" s="168">
        <v>28</v>
      </c>
      <c r="C39" s="163" t="s">
        <v>815</v>
      </c>
      <c r="D39" s="165">
        <v>2484.981904000002</v>
      </c>
      <c r="E39" s="165">
        <v>662.69544299999995</v>
      </c>
      <c r="F39" s="165">
        <v>485.59984900000001</v>
      </c>
      <c r="G39" s="166">
        <v>1336.686612000002</v>
      </c>
      <c r="H39" s="166"/>
      <c r="I39" s="166">
        <v>2005.3335906899997</v>
      </c>
      <c r="J39" s="166">
        <v>597.38996299999997</v>
      </c>
      <c r="K39" s="166">
        <v>273.43269800000002</v>
      </c>
      <c r="L39" s="166">
        <v>1134.5109296899996</v>
      </c>
      <c r="M39" s="167">
        <v>-15.125137073640577</v>
      </c>
      <c r="N39" s="350"/>
    </row>
    <row r="40" spans="2:14" s="23" customFormat="1" ht="18" customHeight="1" x14ac:dyDescent="0.25">
      <c r="B40" s="168">
        <v>29</v>
      </c>
      <c r="C40" s="163" t="s">
        <v>816</v>
      </c>
      <c r="D40" s="165">
        <v>3201.9073374999998</v>
      </c>
      <c r="E40" s="165">
        <v>980.22441100000003</v>
      </c>
      <c r="F40" s="165">
        <v>425.39531200000005</v>
      </c>
      <c r="G40" s="166">
        <v>1796.2876144999996</v>
      </c>
      <c r="H40" s="166"/>
      <c r="I40" s="166">
        <v>2049.3305983</v>
      </c>
      <c r="J40" s="166">
        <v>788.98839499999997</v>
      </c>
      <c r="K40" s="166">
        <v>785.60231299999998</v>
      </c>
      <c r="L40" s="166">
        <v>474.73989030000018</v>
      </c>
      <c r="M40" s="167">
        <v>-73.571053629285018</v>
      </c>
      <c r="N40" s="350"/>
    </row>
    <row r="41" spans="2:14" s="23" customFormat="1" ht="18" customHeight="1" x14ac:dyDescent="0.25">
      <c r="B41" s="168">
        <v>31</v>
      </c>
      <c r="C41" s="163" t="s">
        <v>817</v>
      </c>
      <c r="D41" s="165">
        <v>331.87852699999985</v>
      </c>
      <c r="E41" s="165">
        <v>0</v>
      </c>
      <c r="F41" s="165">
        <v>290.11021099999999</v>
      </c>
      <c r="G41" s="166">
        <v>41.768315999999857</v>
      </c>
      <c r="H41" s="166"/>
      <c r="I41" s="166">
        <v>199.85475847000001</v>
      </c>
      <c r="J41" s="166">
        <v>0</v>
      </c>
      <c r="K41" s="166">
        <v>308.38164899999998</v>
      </c>
      <c r="L41" s="166">
        <v>-108.52689052999997</v>
      </c>
      <c r="M41" s="167">
        <v>-359.83065855468135</v>
      </c>
      <c r="N41" s="350"/>
    </row>
    <row r="42" spans="2:14" s="23" customFormat="1" ht="18" customHeight="1" x14ac:dyDescent="0.25">
      <c r="B42" s="168">
        <v>33</v>
      </c>
      <c r="C42" s="163" t="s">
        <v>818</v>
      </c>
      <c r="D42" s="165">
        <v>238.40603949999996</v>
      </c>
      <c r="E42" s="165">
        <v>0</v>
      </c>
      <c r="F42" s="165">
        <v>187.87403900000001</v>
      </c>
      <c r="G42" s="166">
        <v>50.532000499999953</v>
      </c>
      <c r="H42" s="166"/>
      <c r="I42" s="166">
        <v>205.84941792999996</v>
      </c>
      <c r="J42" s="166">
        <v>0</v>
      </c>
      <c r="K42" s="166">
        <v>217.25296499999999</v>
      </c>
      <c r="L42" s="166">
        <v>-11.40354707000003</v>
      </c>
      <c r="M42" s="167">
        <v>-122.56698123400049</v>
      </c>
      <c r="N42" s="350"/>
    </row>
    <row r="43" spans="2:14" s="23" customFormat="1" ht="18" customHeight="1" x14ac:dyDescent="0.25">
      <c r="B43" s="168">
        <v>34</v>
      </c>
      <c r="C43" s="163" t="s">
        <v>819</v>
      </c>
      <c r="D43" s="165">
        <v>883.78499049999994</v>
      </c>
      <c r="E43" s="165">
        <v>0</v>
      </c>
      <c r="F43" s="165">
        <v>663.64788799999997</v>
      </c>
      <c r="G43" s="166">
        <v>220.13710249999997</v>
      </c>
      <c r="H43" s="166"/>
      <c r="I43" s="166">
        <v>698.74417604999996</v>
      </c>
      <c r="J43" s="166">
        <v>0</v>
      </c>
      <c r="K43" s="166">
        <v>828.26312199999995</v>
      </c>
      <c r="L43" s="166">
        <v>-129.51894594999999</v>
      </c>
      <c r="M43" s="167">
        <v>-158.83558222539972</v>
      </c>
      <c r="N43" s="350"/>
    </row>
    <row r="44" spans="2:14" s="23" customFormat="1" ht="18" customHeight="1" x14ac:dyDescent="0.25">
      <c r="B44" s="168">
        <v>36</v>
      </c>
      <c r="C44" s="163" t="s">
        <v>820</v>
      </c>
      <c r="D44" s="165">
        <v>808.23386400000004</v>
      </c>
      <c r="E44" s="165">
        <v>284.13586799999996</v>
      </c>
      <c r="F44" s="165">
        <v>398.48481199999998</v>
      </c>
      <c r="G44" s="166">
        <v>125.6131840000001</v>
      </c>
      <c r="H44" s="166"/>
      <c r="I44" s="166">
        <v>733.73106145000008</v>
      </c>
      <c r="J44" s="166">
        <v>276.615724</v>
      </c>
      <c r="K44" s="166">
        <v>285.24375800000001</v>
      </c>
      <c r="L44" s="166">
        <v>171.87157945000007</v>
      </c>
      <c r="M44" s="167">
        <v>36.826067118878164</v>
      </c>
      <c r="N44" s="350"/>
    </row>
    <row r="45" spans="2:14" s="23" customFormat="1" ht="18" customHeight="1" x14ac:dyDescent="0.25">
      <c r="B45" s="168">
        <v>38</v>
      </c>
      <c r="C45" s="163" t="s">
        <v>87</v>
      </c>
      <c r="D45" s="165">
        <v>1036.3533064999979</v>
      </c>
      <c r="E45" s="165">
        <v>0</v>
      </c>
      <c r="F45" s="165">
        <v>8.3608599999999988</v>
      </c>
      <c r="G45" s="166">
        <v>1027.9924464999979</v>
      </c>
      <c r="H45" s="166"/>
      <c r="I45" s="166">
        <v>0</v>
      </c>
      <c r="J45" s="166">
        <v>0</v>
      </c>
      <c r="K45" s="166">
        <v>0</v>
      </c>
      <c r="L45" s="166">
        <v>0</v>
      </c>
      <c r="M45" s="167">
        <v>-100</v>
      </c>
      <c r="N45" s="350"/>
    </row>
    <row r="46" spans="2:14" s="23" customFormat="1" ht="18" customHeight="1" x14ac:dyDescent="0.25">
      <c r="B46" s="168">
        <v>40</v>
      </c>
      <c r="C46" s="163" t="s">
        <v>821</v>
      </c>
      <c r="D46" s="165">
        <v>252.30023500000019</v>
      </c>
      <c r="E46" s="165">
        <v>0</v>
      </c>
      <c r="F46" s="165">
        <v>150.53207</v>
      </c>
      <c r="G46" s="166">
        <v>101.76816500000018</v>
      </c>
      <c r="H46" s="166"/>
      <c r="I46" s="166">
        <v>259.78006614999998</v>
      </c>
      <c r="J46" s="166">
        <v>0</v>
      </c>
      <c r="K46" s="166">
        <v>184.36997299999999</v>
      </c>
      <c r="L46" s="166">
        <v>75.410093149999994</v>
      </c>
      <c r="M46" s="167">
        <v>-25.900115080192453</v>
      </c>
      <c r="N46" s="350"/>
    </row>
    <row r="47" spans="2:14" s="23" customFormat="1" ht="18" customHeight="1" x14ac:dyDescent="0.25">
      <c r="B47" s="168">
        <v>42</v>
      </c>
      <c r="C47" s="163" t="s">
        <v>822</v>
      </c>
      <c r="D47" s="165">
        <v>326.18130250000019</v>
      </c>
      <c r="E47" s="165">
        <v>287.97599600000001</v>
      </c>
      <c r="F47" s="165">
        <v>0</v>
      </c>
      <c r="G47" s="166">
        <v>38.205306500000177</v>
      </c>
      <c r="H47" s="166"/>
      <c r="I47" s="166">
        <v>0</v>
      </c>
      <c r="J47" s="166">
        <v>0</v>
      </c>
      <c r="K47" s="166">
        <v>0</v>
      </c>
      <c r="L47" s="166">
        <v>0</v>
      </c>
      <c r="M47" s="167">
        <v>-100</v>
      </c>
      <c r="N47" s="350"/>
    </row>
    <row r="48" spans="2:14" s="23" customFormat="1" ht="18" customHeight="1" thickBot="1" x14ac:dyDescent="0.3">
      <c r="B48" s="170">
        <v>43</v>
      </c>
      <c r="C48" s="171" t="s">
        <v>89</v>
      </c>
      <c r="D48" s="172">
        <v>1717.5481660000019</v>
      </c>
      <c r="E48" s="172">
        <v>196.23308300000005</v>
      </c>
      <c r="F48" s="172">
        <v>520.13174603310858</v>
      </c>
      <c r="G48" s="173">
        <v>1001.1833369668932</v>
      </c>
      <c r="H48" s="173"/>
      <c r="I48" s="173">
        <v>2058.1579432599997</v>
      </c>
      <c r="J48" s="173">
        <v>107.699342</v>
      </c>
      <c r="K48" s="173">
        <v>1342.563956</v>
      </c>
      <c r="L48" s="173">
        <v>607.89464525999983</v>
      </c>
      <c r="M48" s="174">
        <v>-39.282384872521952</v>
      </c>
      <c r="N48" s="350"/>
    </row>
    <row r="49" spans="2:13" s="24" customFormat="1" ht="13.5" customHeight="1" x14ac:dyDescent="0.25">
      <c r="B49" s="148" t="s">
        <v>1440</v>
      </c>
      <c r="C49" s="152"/>
      <c r="D49" s="152"/>
      <c r="E49" s="151"/>
      <c r="F49" s="153"/>
      <c r="G49" s="154"/>
      <c r="H49" s="154"/>
      <c r="I49" s="154"/>
      <c r="J49" s="154"/>
      <c r="K49" s="154"/>
      <c r="L49" s="154"/>
      <c r="M49" s="152"/>
    </row>
    <row r="50" spans="2:13" s="25" customFormat="1" ht="13.9" customHeight="1" x14ac:dyDescent="0.25">
      <c r="B50" s="148" t="s">
        <v>93</v>
      </c>
      <c r="C50" s="155"/>
      <c r="D50" s="155"/>
      <c r="E50" s="156"/>
      <c r="F50" s="157"/>
      <c r="G50" s="155"/>
      <c r="H50" s="155"/>
      <c r="I50" s="155"/>
      <c r="J50" s="155"/>
      <c r="K50" s="158"/>
      <c r="L50" s="155"/>
      <c r="M50" s="158"/>
    </row>
    <row r="51" spans="2:13" ht="13.5" customHeight="1" x14ac:dyDescent="0.25">
      <c r="B51" s="148"/>
      <c r="C51" s="155"/>
      <c r="D51" s="155"/>
      <c r="E51" s="158"/>
      <c r="F51" s="155"/>
      <c r="G51" s="155"/>
      <c r="H51" s="155"/>
      <c r="I51" s="155"/>
      <c r="J51" s="155"/>
      <c r="K51" s="155"/>
      <c r="L51" s="155"/>
      <c r="M51" s="155"/>
    </row>
    <row r="52" spans="2:13" ht="13.5" customHeight="1" x14ac:dyDescent="0.25">
      <c r="B52" s="155"/>
      <c r="C52" s="155"/>
      <c r="D52" s="155"/>
      <c r="E52" s="155"/>
      <c r="F52" s="155"/>
      <c r="G52" s="155"/>
      <c r="H52" s="155"/>
      <c r="I52" s="155"/>
      <c r="J52" s="155"/>
      <c r="K52" s="155"/>
      <c r="L52" s="155"/>
      <c r="M52" s="155"/>
    </row>
    <row r="53" spans="2:13" ht="13.5" customHeight="1" x14ac:dyDescent="0.25">
      <c r="B53" s="155"/>
      <c r="C53" s="155"/>
      <c r="D53" s="155"/>
      <c r="E53" s="155"/>
      <c r="F53" s="155"/>
      <c r="G53" s="155"/>
      <c r="H53" s="155"/>
      <c r="I53" s="155"/>
      <c r="J53" s="155"/>
      <c r="K53" s="155"/>
      <c r="L53" s="155"/>
      <c r="M53" s="155"/>
    </row>
    <row r="54" spans="2:13" x14ac:dyDescent="0.25">
      <c r="B54" s="155"/>
      <c r="C54" s="155"/>
      <c r="D54" s="155"/>
      <c r="E54" s="155"/>
      <c r="F54" s="155"/>
      <c r="G54" s="155"/>
      <c r="H54" s="155"/>
      <c r="I54" s="155"/>
      <c r="J54" s="155"/>
      <c r="K54" s="155"/>
      <c r="L54" s="155"/>
      <c r="M54" s="155"/>
    </row>
    <row r="55" spans="2:13" x14ac:dyDescent="0.25">
      <c r="B55" s="155"/>
      <c r="C55" s="155"/>
      <c r="D55" s="155"/>
      <c r="E55" s="155"/>
      <c r="F55" s="155"/>
      <c r="G55" s="155"/>
      <c r="H55" s="155"/>
      <c r="I55" s="155"/>
      <c r="J55" s="155"/>
      <c r="K55" s="155"/>
      <c r="L55" s="155"/>
      <c r="M55" s="155"/>
    </row>
  </sheetData>
  <mergeCells count="19">
    <mergeCell ref="K11:K12"/>
    <mergeCell ref="L11:L12"/>
    <mergeCell ref="M11:M12"/>
    <mergeCell ref="A1:D1"/>
    <mergeCell ref="A2:L2"/>
    <mergeCell ref="A3:F3"/>
    <mergeCell ref="G3:L3"/>
    <mergeCell ref="B9:B12"/>
    <mergeCell ref="C9:C12"/>
    <mergeCell ref="D9:G9"/>
    <mergeCell ref="I9:L9"/>
    <mergeCell ref="E10:F10"/>
    <mergeCell ref="J10:K10"/>
    <mergeCell ref="D11:D12"/>
    <mergeCell ref="E11:E12"/>
    <mergeCell ref="F11:F12"/>
    <mergeCell ref="G11:G12"/>
    <mergeCell ref="I11:I12"/>
    <mergeCell ref="J11:J12"/>
  </mergeCells>
  <printOptions horizontalCentered="1"/>
  <pageMargins left="0.19685039370078741" right="0.19685039370078741" top="0.39370078740157483" bottom="0.39370078740157483" header="0" footer="0"/>
  <pageSetup scale="65" orientation="landscape" horizontalDpi="4294967292" r:id="rId1"/>
  <headerFooter alignWithMargins="0"/>
  <ignoredErrors>
    <ignoredError sqref="D13:N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5"/>
  <sheetViews>
    <sheetView showGridLines="0" zoomScale="90" zoomScaleNormal="90" zoomScaleSheetLayoutView="70" workbookViewId="0">
      <selection activeCell="B4" sqref="B4"/>
    </sheetView>
  </sheetViews>
  <sheetFormatPr baseColWidth="10" defaultColWidth="46.42578125" defaultRowHeight="12.75" x14ac:dyDescent="0.25"/>
  <cols>
    <col min="1" max="1" width="8.28515625" style="37" customWidth="1"/>
    <col min="2" max="2" width="50" style="37" customWidth="1"/>
    <col min="3" max="4" width="13.7109375" style="37" customWidth="1"/>
    <col min="5" max="5" width="12.42578125" style="37" customWidth="1"/>
    <col min="6" max="6" width="13.7109375" style="37" customWidth="1"/>
    <col min="7" max="7" width="2" style="37" customWidth="1"/>
    <col min="8" max="8" width="10.7109375" style="37" customWidth="1"/>
    <col min="9" max="9" width="15.42578125" style="37" customWidth="1"/>
    <col min="10" max="10" width="13.7109375" style="37" customWidth="1"/>
    <col min="11" max="11" width="1.140625" style="37" customWidth="1"/>
    <col min="12" max="13" width="13.7109375" style="37" customWidth="1"/>
    <col min="14" max="16384" width="46.42578125" style="37"/>
  </cols>
  <sheetData>
    <row r="1" spans="1:14" s="143" customFormat="1" ht="63.75" customHeight="1" x14ac:dyDescent="0.2">
      <c r="A1" s="462" t="s">
        <v>1433</v>
      </c>
      <c r="B1" s="462"/>
      <c r="C1" s="84" t="s">
        <v>1466</v>
      </c>
      <c r="D1" s="84"/>
      <c r="E1" s="84"/>
      <c r="F1" s="144"/>
      <c r="G1" s="144"/>
      <c r="H1" s="144"/>
      <c r="I1" s="144"/>
      <c r="J1" s="144"/>
      <c r="K1" s="144"/>
      <c r="L1" s="144"/>
      <c r="M1" s="144"/>
    </row>
    <row r="2" spans="1:14" s="1" customFormat="1" ht="36" customHeight="1" thickBot="1" x14ac:dyDescent="0.45">
      <c r="A2" s="463" t="s">
        <v>1434</v>
      </c>
      <c r="B2" s="463"/>
      <c r="C2" s="463"/>
      <c r="D2" s="463"/>
      <c r="E2" s="463"/>
      <c r="F2" s="463"/>
      <c r="G2" s="463"/>
      <c r="H2" s="463"/>
      <c r="I2" s="463"/>
      <c r="J2" s="463"/>
      <c r="K2" s="463"/>
      <c r="L2" s="463"/>
      <c r="M2" s="463"/>
    </row>
    <row r="3" spans="1:14" customFormat="1" ht="6" customHeight="1" x14ac:dyDescent="0.4">
      <c r="A3" s="464"/>
      <c r="B3" s="464"/>
      <c r="C3" s="464"/>
      <c r="D3" s="464"/>
      <c r="E3" s="464"/>
      <c r="F3" s="464"/>
      <c r="G3" s="464"/>
      <c r="H3" s="464"/>
      <c r="I3" s="464"/>
      <c r="J3" s="464"/>
      <c r="K3" s="464"/>
      <c r="L3" s="464"/>
      <c r="M3" s="101"/>
    </row>
    <row r="4" spans="1:14" s="26" customFormat="1" ht="17.649999999999999" customHeight="1" x14ac:dyDescent="0.35">
      <c r="A4" s="183" t="s">
        <v>1441</v>
      </c>
      <c r="B4" s="184"/>
      <c r="C4" s="184"/>
      <c r="D4" s="184"/>
      <c r="E4" s="184"/>
      <c r="F4" s="184"/>
      <c r="G4" s="184"/>
      <c r="H4" s="184"/>
      <c r="I4" s="184"/>
      <c r="J4" s="184"/>
      <c r="K4" s="184"/>
      <c r="L4" s="184"/>
      <c r="M4" s="184"/>
    </row>
    <row r="5" spans="1:14" s="26" customFormat="1" ht="17.649999999999999" customHeight="1" x14ac:dyDescent="0.35">
      <c r="A5" s="183" t="s">
        <v>823</v>
      </c>
      <c r="B5" s="184"/>
      <c r="C5" s="184"/>
      <c r="D5" s="184"/>
      <c r="E5" s="184"/>
      <c r="F5" s="184"/>
      <c r="G5" s="184"/>
      <c r="H5" s="184"/>
      <c r="I5" s="184"/>
      <c r="J5" s="184"/>
      <c r="K5" s="184"/>
      <c r="L5" s="184"/>
      <c r="M5" s="184"/>
    </row>
    <row r="6" spans="1:14" s="26" customFormat="1" ht="17.649999999999999" customHeight="1" x14ac:dyDescent="0.35">
      <c r="A6" s="183" t="s">
        <v>824</v>
      </c>
      <c r="B6" s="184"/>
      <c r="C6" s="184"/>
      <c r="D6" s="184"/>
      <c r="E6" s="184"/>
      <c r="F6" s="184"/>
      <c r="G6" s="184"/>
      <c r="H6" s="184"/>
      <c r="I6" s="184"/>
      <c r="J6" s="184"/>
      <c r="K6" s="184"/>
      <c r="L6" s="184"/>
      <c r="M6" s="184"/>
    </row>
    <row r="7" spans="1:14" s="26" customFormat="1" ht="17.649999999999999" customHeight="1" x14ac:dyDescent="0.35">
      <c r="A7" s="183" t="s">
        <v>1452</v>
      </c>
      <c r="B7" s="184"/>
      <c r="C7" s="184"/>
      <c r="D7" s="184"/>
      <c r="E7" s="184"/>
      <c r="F7" s="184"/>
      <c r="G7" s="184"/>
      <c r="H7" s="184"/>
      <c r="I7" s="184"/>
      <c r="J7" s="184"/>
      <c r="K7" s="184"/>
      <c r="L7" s="184"/>
      <c r="M7" s="184"/>
    </row>
    <row r="8" spans="1:14" s="26" customFormat="1" ht="17.649999999999999" customHeight="1" x14ac:dyDescent="0.35">
      <c r="A8" s="183" t="s">
        <v>1416</v>
      </c>
      <c r="B8" s="184"/>
      <c r="C8" s="185"/>
      <c r="D8" s="184"/>
      <c r="E8" s="184"/>
      <c r="F8" s="184"/>
      <c r="G8" s="184"/>
      <c r="H8" s="184"/>
      <c r="I8" s="184"/>
      <c r="J8" s="184"/>
      <c r="K8" s="184"/>
      <c r="L8" s="184"/>
      <c r="M8" s="184"/>
    </row>
    <row r="9" spans="1:14" s="19" customFormat="1" ht="17.649999999999999" customHeight="1" x14ac:dyDescent="0.25">
      <c r="A9" s="497" t="s">
        <v>777</v>
      </c>
      <c r="B9" s="455" t="s">
        <v>825</v>
      </c>
      <c r="C9" s="457" t="s">
        <v>826</v>
      </c>
      <c r="D9" s="465" t="s">
        <v>827</v>
      </c>
      <c r="E9" s="465"/>
      <c r="F9" s="465"/>
      <c r="G9" s="98"/>
      <c r="H9" s="465" t="s">
        <v>828</v>
      </c>
      <c r="I9" s="465"/>
      <c r="J9" s="465"/>
      <c r="K9" s="98"/>
      <c r="L9" s="465" t="s">
        <v>829</v>
      </c>
      <c r="M9" s="465"/>
    </row>
    <row r="10" spans="1:14" s="19" customFormat="1" ht="43.5" customHeight="1" x14ac:dyDescent="0.25">
      <c r="A10" s="497"/>
      <c r="B10" s="455"/>
      <c r="C10" s="457"/>
      <c r="D10" s="98" t="s">
        <v>1454</v>
      </c>
      <c r="E10" s="100" t="s">
        <v>1455</v>
      </c>
      <c r="F10" s="98" t="s">
        <v>830</v>
      </c>
      <c r="G10" s="98"/>
      <c r="H10" s="98" t="s">
        <v>1456</v>
      </c>
      <c r="I10" s="100" t="s">
        <v>1457</v>
      </c>
      <c r="J10" s="98" t="s">
        <v>830</v>
      </c>
      <c r="K10" s="98"/>
      <c r="L10" s="98" t="s">
        <v>831</v>
      </c>
      <c r="M10" s="98" t="s">
        <v>832</v>
      </c>
    </row>
    <row r="11" spans="1:14" s="27" customFormat="1" ht="17.649999999999999" customHeight="1" thickBot="1" x14ac:dyDescent="0.3">
      <c r="A11" s="498"/>
      <c r="B11" s="465"/>
      <c r="C11" s="431" t="s">
        <v>476</v>
      </c>
      <c r="D11" s="97" t="s">
        <v>13</v>
      </c>
      <c r="E11" s="97" t="s">
        <v>14</v>
      </c>
      <c r="F11" s="97" t="s">
        <v>833</v>
      </c>
      <c r="G11" s="97"/>
      <c r="H11" s="97" t="s">
        <v>787</v>
      </c>
      <c r="I11" s="97"/>
      <c r="J11" s="97" t="s">
        <v>834</v>
      </c>
      <c r="K11" s="97"/>
      <c r="L11" s="97" t="s">
        <v>835</v>
      </c>
      <c r="M11" s="97" t="s">
        <v>836</v>
      </c>
    </row>
    <row r="12" spans="1:14" s="27" customFormat="1" ht="5.25" customHeight="1" thickBot="1" x14ac:dyDescent="0.3">
      <c r="A12" s="190"/>
      <c r="B12" s="191"/>
      <c r="C12" s="192"/>
      <c r="D12" s="191"/>
      <c r="E12" s="191"/>
      <c r="F12" s="191"/>
      <c r="G12" s="191"/>
      <c r="H12" s="191"/>
      <c r="I12" s="191"/>
      <c r="J12" s="191"/>
      <c r="K12" s="191"/>
      <c r="L12" s="191"/>
      <c r="M12" s="191"/>
      <c r="N12" s="180"/>
    </row>
    <row r="13" spans="1:14" s="27" customFormat="1" ht="17.649999999999999" customHeight="1" x14ac:dyDescent="0.25">
      <c r="A13" s="428">
        <f>A14+A237</f>
        <v>249</v>
      </c>
      <c r="B13" s="429" t="s">
        <v>832</v>
      </c>
      <c r="C13" s="430">
        <f>C14+C237</f>
        <v>417034.10662585293</v>
      </c>
      <c r="D13" s="430">
        <f>D14+D237</f>
        <v>262485.19131645031</v>
      </c>
      <c r="E13" s="430">
        <f>E14+E237</f>
        <v>7068.4794991597064</v>
      </c>
      <c r="F13" s="430">
        <f>F14+F237</f>
        <v>269553.67081561021</v>
      </c>
      <c r="G13" s="430"/>
      <c r="H13" s="430">
        <f>H14+H237</f>
        <v>11667.13590385436</v>
      </c>
      <c r="I13" s="430">
        <f>I14+I237</f>
        <v>16415.187389930314</v>
      </c>
      <c r="J13" s="430">
        <f>J14+J237</f>
        <v>28082.323293784684</v>
      </c>
      <c r="K13" s="430"/>
      <c r="L13" s="430">
        <f>L14+L237</f>
        <v>119398.11251645797</v>
      </c>
      <c r="M13" s="430">
        <f>M14+M237</f>
        <v>147480.43581024266</v>
      </c>
    </row>
    <row r="14" spans="1:14" s="29" customFormat="1" ht="17.649999999999999" customHeight="1" x14ac:dyDescent="0.25">
      <c r="A14" s="194">
        <f>COUNT(A15:A234)</f>
        <v>220</v>
      </c>
      <c r="B14" s="195" t="s">
        <v>837</v>
      </c>
      <c r="C14" s="196">
        <f>SUM(C15:C236)</f>
        <v>343178.17255314358</v>
      </c>
      <c r="D14" s="196">
        <f t="shared" ref="D14:E14" si="0">SUM(D15:D236)</f>
        <v>249560.59939000776</v>
      </c>
      <c r="E14" s="196">
        <f t="shared" si="0"/>
        <v>5355.3388448900632</v>
      </c>
      <c r="F14" s="196">
        <f>SUM(F15:F236)</f>
        <v>254915.93823489803</v>
      </c>
      <c r="G14" s="196"/>
      <c r="H14" s="196">
        <f>SUM(H15:H236)</f>
        <v>8382.5418433686864</v>
      </c>
      <c r="I14" s="196">
        <f>SUM(I15:I236)</f>
        <v>11156.897884878013</v>
      </c>
      <c r="J14" s="196">
        <f>SUM(J15:J236)</f>
        <v>19539.439728246711</v>
      </c>
      <c r="K14" s="196"/>
      <c r="L14" s="196">
        <f>SUM(L15:L236)</f>
        <v>68722.794589998797</v>
      </c>
      <c r="M14" s="196">
        <f>SUM(M15:M236)</f>
        <v>88262.234318245508</v>
      </c>
    </row>
    <row r="15" spans="1:14" s="29" customFormat="1" ht="13.5" x14ac:dyDescent="0.25">
      <c r="A15" s="197">
        <v>1</v>
      </c>
      <c r="B15" s="198" t="s">
        <v>838</v>
      </c>
      <c r="C15" s="199">
        <v>1978.2850512000002</v>
      </c>
      <c r="D15" s="199">
        <v>1978.2850512000002</v>
      </c>
      <c r="E15" s="199">
        <v>0</v>
      </c>
      <c r="F15" s="199">
        <f>+D15+E15</f>
        <v>1978.2850512000002</v>
      </c>
      <c r="G15" s="199"/>
      <c r="H15" s="199">
        <v>0</v>
      </c>
      <c r="I15" s="199">
        <v>0</v>
      </c>
      <c r="J15" s="199">
        <f>+H15+I15</f>
        <v>0</v>
      </c>
      <c r="K15" s="199"/>
      <c r="L15" s="199">
        <f>SUM(C15-F15-J15)</f>
        <v>0</v>
      </c>
      <c r="M15" s="199">
        <f>J15+L15</f>
        <v>0</v>
      </c>
    </row>
    <row r="16" spans="1:14" s="29" customFormat="1" ht="13.5" x14ac:dyDescent="0.25">
      <c r="A16" s="197">
        <v>2</v>
      </c>
      <c r="B16" s="198" t="s">
        <v>839</v>
      </c>
      <c r="C16" s="199">
        <v>5309.9495605653165</v>
      </c>
      <c r="D16" s="199">
        <v>5309.9495605653183</v>
      </c>
      <c r="E16" s="199">
        <v>0</v>
      </c>
      <c r="F16" s="199">
        <f>+D16+E16</f>
        <v>5309.9495605653183</v>
      </c>
      <c r="G16" s="199"/>
      <c r="H16" s="199">
        <v>0</v>
      </c>
      <c r="I16" s="199">
        <v>0</v>
      </c>
      <c r="J16" s="199">
        <f>+H16+I16</f>
        <v>0</v>
      </c>
      <c r="K16" s="199"/>
      <c r="L16" s="199">
        <f>SUM(C16-F16-J16)</f>
        <v>-1.8189894035458565E-12</v>
      </c>
      <c r="M16" s="199">
        <f>J16+L16</f>
        <v>-1.8189894035458565E-12</v>
      </c>
    </row>
    <row r="17" spans="1:13" s="29" customFormat="1" ht="13.5" x14ac:dyDescent="0.25">
      <c r="A17" s="197">
        <v>3</v>
      </c>
      <c r="B17" s="198" t="s">
        <v>840</v>
      </c>
      <c r="C17" s="199">
        <v>525.83117224073771</v>
      </c>
      <c r="D17" s="199">
        <v>525.83117224073783</v>
      </c>
      <c r="E17" s="199">
        <v>0</v>
      </c>
      <c r="F17" s="199">
        <f t="shared" ref="F17:F80" si="1">+D17+E17</f>
        <v>525.83117224073783</v>
      </c>
      <c r="G17" s="199"/>
      <c r="H17" s="199">
        <v>0</v>
      </c>
      <c r="I17" s="199">
        <v>0</v>
      </c>
      <c r="J17" s="199">
        <f t="shared" ref="J17:J80" si="2">+H17+I17</f>
        <v>0</v>
      </c>
      <c r="K17" s="199"/>
      <c r="L17" s="199">
        <f t="shared" ref="L17:L80" si="3">SUM(C17-F17-J17)</f>
        <v>-1.1368683772161603E-13</v>
      </c>
      <c r="M17" s="199">
        <f t="shared" ref="M17:M80" si="4">J17+L17</f>
        <v>-1.1368683772161603E-13</v>
      </c>
    </row>
    <row r="18" spans="1:13" s="29" customFormat="1" ht="13.5" x14ac:dyDescent="0.25">
      <c r="A18" s="197">
        <v>4</v>
      </c>
      <c r="B18" s="198" t="s">
        <v>841</v>
      </c>
      <c r="C18" s="199">
        <v>5518.1872601884688</v>
      </c>
      <c r="D18" s="199">
        <v>5518.1872601884679</v>
      </c>
      <c r="E18" s="199">
        <v>0</v>
      </c>
      <c r="F18" s="199">
        <f t="shared" si="1"/>
        <v>5518.1872601884679</v>
      </c>
      <c r="G18" s="199"/>
      <c r="H18" s="199">
        <v>0</v>
      </c>
      <c r="I18" s="199">
        <v>0</v>
      </c>
      <c r="J18" s="199">
        <f t="shared" si="2"/>
        <v>0</v>
      </c>
      <c r="K18" s="199"/>
      <c r="L18" s="199">
        <f t="shared" si="3"/>
        <v>9.0949470177292824E-13</v>
      </c>
      <c r="M18" s="199">
        <f t="shared" si="4"/>
        <v>9.0949470177292824E-13</v>
      </c>
    </row>
    <row r="19" spans="1:13" s="29" customFormat="1" ht="13.5" x14ac:dyDescent="0.25">
      <c r="A19" s="197">
        <v>5</v>
      </c>
      <c r="B19" s="198" t="s">
        <v>842</v>
      </c>
      <c r="C19" s="199">
        <v>1171.7714931300002</v>
      </c>
      <c r="D19" s="199">
        <v>1171.7714931300002</v>
      </c>
      <c r="E19" s="199">
        <v>0</v>
      </c>
      <c r="F19" s="199">
        <f t="shared" si="1"/>
        <v>1171.7714931300002</v>
      </c>
      <c r="G19" s="199"/>
      <c r="H19" s="199">
        <v>0</v>
      </c>
      <c r="I19" s="199">
        <v>0</v>
      </c>
      <c r="J19" s="199">
        <f t="shared" si="2"/>
        <v>0</v>
      </c>
      <c r="K19" s="199"/>
      <c r="L19" s="199">
        <f t="shared" si="3"/>
        <v>0</v>
      </c>
      <c r="M19" s="199">
        <f t="shared" si="4"/>
        <v>0</v>
      </c>
    </row>
    <row r="20" spans="1:13" s="29" customFormat="1" ht="13.5" x14ac:dyDescent="0.25">
      <c r="A20" s="197">
        <v>6</v>
      </c>
      <c r="B20" s="198" t="s">
        <v>843</v>
      </c>
      <c r="C20" s="199">
        <v>5893.6062966178633</v>
      </c>
      <c r="D20" s="199">
        <v>5893.6062966178633</v>
      </c>
      <c r="E20" s="199">
        <v>0</v>
      </c>
      <c r="F20" s="199">
        <f t="shared" si="1"/>
        <v>5893.6062966178633</v>
      </c>
      <c r="G20" s="199"/>
      <c r="H20" s="199">
        <v>0</v>
      </c>
      <c r="I20" s="199">
        <v>0</v>
      </c>
      <c r="J20" s="199">
        <f t="shared" si="2"/>
        <v>0</v>
      </c>
      <c r="K20" s="199"/>
      <c r="L20" s="199">
        <f t="shared" si="3"/>
        <v>0</v>
      </c>
      <c r="M20" s="199">
        <f t="shared" si="4"/>
        <v>0</v>
      </c>
    </row>
    <row r="21" spans="1:13" s="29" customFormat="1" ht="13.5" x14ac:dyDescent="0.25">
      <c r="A21" s="197">
        <v>7</v>
      </c>
      <c r="B21" s="198" t="s">
        <v>844</v>
      </c>
      <c r="C21" s="199">
        <v>13424.293163789243</v>
      </c>
      <c r="D21" s="199">
        <v>13283.386480883933</v>
      </c>
      <c r="E21" s="199">
        <v>140.90668290531002</v>
      </c>
      <c r="F21" s="199">
        <f t="shared" si="1"/>
        <v>13424.293163789243</v>
      </c>
      <c r="G21" s="199"/>
      <c r="H21" s="199">
        <v>0</v>
      </c>
      <c r="I21" s="199">
        <v>0</v>
      </c>
      <c r="J21" s="199">
        <f t="shared" si="2"/>
        <v>0</v>
      </c>
      <c r="K21" s="199"/>
      <c r="L21" s="199">
        <f t="shared" si="3"/>
        <v>0</v>
      </c>
      <c r="M21" s="199">
        <f t="shared" si="4"/>
        <v>0</v>
      </c>
    </row>
    <row r="22" spans="1:13" s="29" customFormat="1" ht="13.5" x14ac:dyDescent="0.25">
      <c r="A22" s="197">
        <v>9</v>
      </c>
      <c r="B22" s="198" t="s">
        <v>845</v>
      </c>
      <c r="C22" s="199">
        <v>1914.7822656966002</v>
      </c>
      <c r="D22" s="199">
        <v>1914.7822656966002</v>
      </c>
      <c r="E22" s="199">
        <v>0</v>
      </c>
      <c r="F22" s="199">
        <f t="shared" si="1"/>
        <v>1914.7822656966002</v>
      </c>
      <c r="G22" s="199"/>
      <c r="H22" s="199">
        <v>0</v>
      </c>
      <c r="I22" s="199">
        <v>0</v>
      </c>
      <c r="J22" s="199">
        <f t="shared" si="2"/>
        <v>0</v>
      </c>
      <c r="K22" s="199"/>
      <c r="L22" s="199">
        <f t="shared" si="3"/>
        <v>0</v>
      </c>
      <c r="M22" s="199">
        <f t="shared" si="4"/>
        <v>0</v>
      </c>
    </row>
    <row r="23" spans="1:13" s="29" customFormat="1" ht="13.5" x14ac:dyDescent="0.25">
      <c r="A23" s="197">
        <v>10</v>
      </c>
      <c r="B23" s="198" t="s">
        <v>846</v>
      </c>
      <c r="C23" s="199">
        <v>2512.1019944506565</v>
      </c>
      <c r="D23" s="199">
        <v>2512.1019944506565</v>
      </c>
      <c r="E23" s="199">
        <v>0</v>
      </c>
      <c r="F23" s="199">
        <f t="shared" si="1"/>
        <v>2512.1019944506565</v>
      </c>
      <c r="G23" s="199"/>
      <c r="H23" s="199">
        <v>0</v>
      </c>
      <c r="I23" s="199">
        <v>0</v>
      </c>
      <c r="J23" s="199">
        <f t="shared" si="2"/>
        <v>0</v>
      </c>
      <c r="K23" s="199"/>
      <c r="L23" s="199">
        <f t="shared" si="3"/>
        <v>0</v>
      </c>
      <c r="M23" s="199">
        <f t="shared" si="4"/>
        <v>0</v>
      </c>
    </row>
    <row r="24" spans="1:13" s="29" customFormat="1" ht="13.5" x14ac:dyDescent="0.25">
      <c r="A24" s="197">
        <v>11</v>
      </c>
      <c r="B24" s="198" t="s">
        <v>847</v>
      </c>
      <c r="C24" s="199">
        <v>2037.125607751602</v>
      </c>
      <c r="D24" s="199">
        <v>2037.125607751602</v>
      </c>
      <c r="E24" s="199">
        <v>0</v>
      </c>
      <c r="F24" s="199">
        <f t="shared" si="1"/>
        <v>2037.125607751602</v>
      </c>
      <c r="G24" s="199"/>
      <c r="H24" s="199">
        <v>0</v>
      </c>
      <c r="I24" s="199">
        <v>0</v>
      </c>
      <c r="J24" s="199">
        <f t="shared" si="2"/>
        <v>0</v>
      </c>
      <c r="K24" s="199"/>
      <c r="L24" s="199">
        <f t="shared" si="3"/>
        <v>0</v>
      </c>
      <c r="M24" s="199">
        <f t="shared" si="4"/>
        <v>0</v>
      </c>
    </row>
    <row r="25" spans="1:13" s="29" customFormat="1" ht="13.5" x14ac:dyDescent="0.25">
      <c r="A25" s="197">
        <v>12</v>
      </c>
      <c r="B25" s="198" t="s">
        <v>848</v>
      </c>
      <c r="C25" s="199">
        <v>3353.6440030993926</v>
      </c>
      <c r="D25" s="199">
        <v>3353.6440030993922</v>
      </c>
      <c r="E25" s="199">
        <v>0</v>
      </c>
      <c r="F25" s="199">
        <f t="shared" si="1"/>
        <v>3353.6440030993922</v>
      </c>
      <c r="G25" s="199"/>
      <c r="H25" s="199">
        <v>0</v>
      </c>
      <c r="I25" s="199">
        <v>0</v>
      </c>
      <c r="J25" s="199">
        <f t="shared" si="2"/>
        <v>0</v>
      </c>
      <c r="K25" s="199"/>
      <c r="L25" s="199">
        <f t="shared" si="3"/>
        <v>4.5474735088646412E-13</v>
      </c>
      <c r="M25" s="199">
        <f t="shared" si="4"/>
        <v>4.5474735088646412E-13</v>
      </c>
    </row>
    <row r="26" spans="1:13" s="29" customFormat="1" ht="13.5" x14ac:dyDescent="0.25">
      <c r="A26" s="197">
        <v>13</v>
      </c>
      <c r="B26" s="198" t="s">
        <v>849</v>
      </c>
      <c r="C26" s="199">
        <v>969.78599727780011</v>
      </c>
      <c r="D26" s="199">
        <v>969.78599727780011</v>
      </c>
      <c r="E26" s="199">
        <v>0</v>
      </c>
      <c r="F26" s="199">
        <f t="shared" si="1"/>
        <v>969.78599727780011</v>
      </c>
      <c r="G26" s="199"/>
      <c r="H26" s="199">
        <v>0</v>
      </c>
      <c r="I26" s="199">
        <v>0</v>
      </c>
      <c r="J26" s="199">
        <f t="shared" si="2"/>
        <v>0</v>
      </c>
      <c r="K26" s="199"/>
      <c r="L26" s="199">
        <f t="shared" si="3"/>
        <v>0</v>
      </c>
      <c r="M26" s="199">
        <f t="shared" si="4"/>
        <v>0</v>
      </c>
    </row>
    <row r="27" spans="1:13" s="29" customFormat="1" ht="13.5" x14ac:dyDescent="0.25">
      <c r="A27" s="197">
        <v>14</v>
      </c>
      <c r="B27" s="198" t="s">
        <v>850</v>
      </c>
      <c r="C27" s="199">
        <v>646.30962226318195</v>
      </c>
      <c r="D27" s="199">
        <v>646.30962226318195</v>
      </c>
      <c r="E27" s="199">
        <v>0</v>
      </c>
      <c r="F27" s="199">
        <f t="shared" si="1"/>
        <v>646.30962226318195</v>
      </c>
      <c r="G27" s="199"/>
      <c r="H27" s="199">
        <v>0</v>
      </c>
      <c r="I27" s="199">
        <v>0</v>
      </c>
      <c r="J27" s="199">
        <f t="shared" si="2"/>
        <v>0</v>
      </c>
      <c r="K27" s="199"/>
      <c r="L27" s="199">
        <f t="shared" si="3"/>
        <v>0</v>
      </c>
      <c r="M27" s="199">
        <f t="shared" si="4"/>
        <v>0</v>
      </c>
    </row>
    <row r="28" spans="1:13" s="29" customFormat="1" ht="13.5" x14ac:dyDescent="0.25">
      <c r="A28" s="197">
        <v>15</v>
      </c>
      <c r="B28" s="198" t="s">
        <v>851</v>
      </c>
      <c r="C28" s="199">
        <v>1203.1851343332</v>
      </c>
      <c r="D28" s="199">
        <v>1203.1851343332</v>
      </c>
      <c r="E28" s="199">
        <v>0</v>
      </c>
      <c r="F28" s="199">
        <f t="shared" si="1"/>
        <v>1203.1851343332</v>
      </c>
      <c r="G28" s="199"/>
      <c r="H28" s="199">
        <v>0</v>
      </c>
      <c r="I28" s="199">
        <v>0</v>
      </c>
      <c r="J28" s="199">
        <f t="shared" si="2"/>
        <v>0</v>
      </c>
      <c r="K28" s="199"/>
      <c r="L28" s="199">
        <f t="shared" si="3"/>
        <v>0</v>
      </c>
      <c r="M28" s="199">
        <f t="shared" si="4"/>
        <v>0</v>
      </c>
    </row>
    <row r="29" spans="1:13" s="29" customFormat="1" ht="13.5" x14ac:dyDescent="0.25">
      <c r="A29" s="197">
        <v>16</v>
      </c>
      <c r="B29" s="198" t="s">
        <v>852</v>
      </c>
      <c r="C29" s="199">
        <v>1388.1634861277644</v>
      </c>
      <c r="D29" s="199">
        <v>1388.1634861277641</v>
      </c>
      <c r="E29" s="199">
        <v>0</v>
      </c>
      <c r="F29" s="199">
        <f t="shared" si="1"/>
        <v>1388.1634861277641</v>
      </c>
      <c r="G29" s="199"/>
      <c r="H29" s="199">
        <v>0</v>
      </c>
      <c r="I29" s="199">
        <v>0</v>
      </c>
      <c r="J29" s="199">
        <f t="shared" si="2"/>
        <v>0</v>
      </c>
      <c r="K29" s="199"/>
      <c r="L29" s="199">
        <f t="shared" si="3"/>
        <v>2.2737367544323206E-13</v>
      </c>
      <c r="M29" s="199">
        <f t="shared" si="4"/>
        <v>2.2737367544323206E-13</v>
      </c>
    </row>
    <row r="30" spans="1:13" s="29" customFormat="1" ht="13.5" x14ac:dyDescent="0.25">
      <c r="A30" s="197">
        <v>17</v>
      </c>
      <c r="B30" s="198" t="s">
        <v>853</v>
      </c>
      <c r="C30" s="199">
        <v>852.75770254324812</v>
      </c>
      <c r="D30" s="199">
        <v>852.75770254324812</v>
      </c>
      <c r="E30" s="199">
        <v>0</v>
      </c>
      <c r="F30" s="199">
        <f t="shared" si="1"/>
        <v>852.75770254324812</v>
      </c>
      <c r="G30" s="199"/>
      <c r="H30" s="199">
        <v>0</v>
      </c>
      <c r="I30" s="199">
        <v>0</v>
      </c>
      <c r="J30" s="199">
        <f t="shared" si="2"/>
        <v>0</v>
      </c>
      <c r="K30" s="199"/>
      <c r="L30" s="199">
        <f t="shared" si="3"/>
        <v>0</v>
      </c>
      <c r="M30" s="199">
        <f t="shared" si="4"/>
        <v>0</v>
      </c>
    </row>
    <row r="31" spans="1:13" s="29" customFormat="1" ht="13.5" x14ac:dyDescent="0.25">
      <c r="A31" s="197">
        <v>18</v>
      </c>
      <c r="B31" s="198" t="s">
        <v>854</v>
      </c>
      <c r="C31" s="199">
        <v>787.91127887410209</v>
      </c>
      <c r="D31" s="199">
        <v>787.91127887410187</v>
      </c>
      <c r="E31" s="199">
        <v>0</v>
      </c>
      <c r="F31" s="199">
        <f t="shared" si="1"/>
        <v>787.91127887410187</v>
      </c>
      <c r="G31" s="199"/>
      <c r="H31" s="199">
        <v>0</v>
      </c>
      <c r="I31" s="199">
        <v>0</v>
      </c>
      <c r="J31" s="199">
        <f t="shared" si="2"/>
        <v>0</v>
      </c>
      <c r="K31" s="199"/>
      <c r="L31" s="199">
        <f t="shared" si="3"/>
        <v>2.2737367544323206E-13</v>
      </c>
      <c r="M31" s="199">
        <f t="shared" si="4"/>
        <v>2.2737367544323206E-13</v>
      </c>
    </row>
    <row r="32" spans="1:13" s="29" customFormat="1" ht="13.5" x14ac:dyDescent="0.25">
      <c r="A32" s="197">
        <v>19</v>
      </c>
      <c r="B32" s="198" t="s">
        <v>855</v>
      </c>
      <c r="C32" s="199">
        <v>529.90220265093001</v>
      </c>
      <c r="D32" s="199">
        <v>529.90220265093001</v>
      </c>
      <c r="E32" s="199">
        <v>0</v>
      </c>
      <c r="F32" s="199">
        <f t="shared" si="1"/>
        <v>529.90220265093001</v>
      </c>
      <c r="G32" s="199"/>
      <c r="H32" s="199">
        <v>0</v>
      </c>
      <c r="I32" s="199">
        <v>0</v>
      </c>
      <c r="J32" s="199">
        <f t="shared" si="2"/>
        <v>0</v>
      </c>
      <c r="K32" s="199"/>
      <c r="L32" s="199">
        <f t="shared" si="3"/>
        <v>0</v>
      </c>
      <c r="M32" s="199">
        <f t="shared" si="4"/>
        <v>0</v>
      </c>
    </row>
    <row r="33" spans="1:13" s="29" customFormat="1" ht="13.5" x14ac:dyDescent="0.25">
      <c r="A33" s="197">
        <v>20</v>
      </c>
      <c r="B33" s="198" t="s">
        <v>856</v>
      </c>
      <c r="C33" s="199">
        <v>540.25720873021191</v>
      </c>
      <c r="D33" s="199">
        <v>540.25720873021203</v>
      </c>
      <c r="E33" s="199">
        <v>0</v>
      </c>
      <c r="F33" s="199">
        <f t="shared" si="1"/>
        <v>540.25720873021203</v>
      </c>
      <c r="G33" s="199"/>
      <c r="H33" s="199">
        <v>0</v>
      </c>
      <c r="I33" s="199">
        <v>0</v>
      </c>
      <c r="J33" s="199">
        <f t="shared" si="2"/>
        <v>0</v>
      </c>
      <c r="K33" s="199"/>
      <c r="L33" s="199">
        <f t="shared" si="3"/>
        <v>-1.1368683772161603E-13</v>
      </c>
      <c r="M33" s="199">
        <f t="shared" si="4"/>
        <v>-1.1368683772161603E-13</v>
      </c>
    </row>
    <row r="34" spans="1:13" s="29" customFormat="1" ht="13.5" x14ac:dyDescent="0.25">
      <c r="A34" s="197">
        <v>21</v>
      </c>
      <c r="B34" s="198" t="s">
        <v>857</v>
      </c>
      <c r="C34" s="199">
        <v>698.35428340123212</v>
      </c>
      <c r="D34" s="199">
        <v>698.3542834012319</v>
      </c>
      <c r="E34" s="199">
        <v>0</v>
      </c>
      <c r="F34" s="199">
        <f t="shared" si="1"/>
        <v>698.3542834012319</v>
      </c>
      <c r="G34" s="199"/>
      <c r="H34" s="199">
        <v>0</v>
      </c>
      <c r="I34" s="199">
        <v>0</v>
      </c>
      <c r="J34" s="199">
        <f t="shared" si="2"/>
        <v>0</v>
      </c>
      <c r="K34" s="199"/>
      <c r="L34" s="199">
        <f t="shared" si="3"/>
        <v>2.2737367544323206E-13</v>
      </c>
      <c r="M34" s="199">
        <f t="shared" si="4"/>
        <v>2.2737367544323206E-13</v>
      </c>
    </row>
    <row r="35" spans="1:13" s="29" customFormat="1" ht="13.5" x14ac:dyDescent="0.25">
      <c r="A35" s="197">
        <v>22</v>
      </c>
      <c r="B35" s="198" t="s">
        <v>858</v>
      </c>
      <c r="C35" s="199">
        <v>861.27841360855814</v>
      </c>
      <c r="D35" s="199">
        <v>861.27841360855814</v>
      </c>
      <c r="E35" s="199">
        <v>0</v>
      </c>
      <c r="F35" s="199">
        <f t="shared" si="1"/>
        <v>861.27841360855814</v>
      </c>
      <c r="G35" s="199"/>
      <c r="H35" s="199">
        <v>0</v>
      </c>
      <c r="I35" s="199">
        <v>0</v>
      </c>
      <c r="J35" s="199">
        <f t="shared" si="2"/>
        <v>0</v>
      </c>
      <c r="K35" s="199"/>
      <c r="L35" s="199">
        <f t="shared" si="3"/>
        <v>0</v>
      </c>
      <c r="M35" s="199">
        <f t="shared" si="4"/>
        <v>0</v>
      </c>
    </row>
    <row r="36" spans="1:13" s="29" customFormat="1" ht="13.5" x14ac:dyDescent="0.25">
      <c r="A36" s="197">
        <v>23</v>
      </c>
      <c r="B36" s="198" t="s">
        <v>859</v>
      </c>
      <c r="C36" s="199">
        <v>465.95584488487805</v>
      </c>
      <c r="D36" s="199">
        <v>465.95584488487799</v>
      </c>
      <c r="E36" s="199">
        <v>0</v>
      </c>
      <c r="F36" s="199">
        <f t="shared" si="1"/>
        <v>465.95584488487799</v>
      </c>
      <c r="G36" s="199"/>
      <c r="H36" s="199">
        <v>0</v>
      </c>
      <c r="I36" s="199">
        <v>0</v>
      </c>
      <c r="J36" s="199">
        <f t="shared" si="2"/>
        <v>0</v>
      </c>
      <c r="K36" s="199"/>
      <c r="L36" s="199">
        <f t="shared" si="3"/>
        <v>5.6843418860808015E-14</v>
      </c>
      <c r="M36" s="199">
        <f t="shared" si="4"/>
        <v>5.6843418860808015E-14</v>
      </c>
    </row>
    <row r="37" spans="1:13" s="29" customFormat="1" ht="13.5" x14ac:dyDescent="0.25">
      <c r="A37" s="197">
        <v>24</v>
      </c>
      <c r="B37" s="198" t="s">
        <v>860</v>
      </c>
      <c r="C37" s="199">
        <v>844.84451332929609</v>
      </c>
      <c r="D37" s="199">
        <v>844.84451332929609</v>
      </c>
      <c r="E37" s="199">
        <v>0</v>
      </c>
      <c r="F37" s="199">
        <f t="shared" si="1"/>
        <v>844.84451332929609</v>
      </c>
      <c r="G37" s="199"/>
      <c r="H37" s="199">
        <v>0</v>
      </c>
      <c r="I37" s="199">
        <v>0</v>
      </c>
      <c r="J37" s="199">
        <f t="shared" si="2"/>
        <v>0</v>
      </c>
      <c r="K37" s="199"/>
      <c r="L37" s="199">
        <f t="shared" si="3"/>
        <v>0</v>
      </c>
      <c r="M37" s="199">
        <f t="shared" si="4"/>
        <v>0</v>
      </c>
    </row>
    <row r="38" spans="1:13" s="29" customFormat="1" ht="13.5" x14ac:dyDescent="0.25">
      <c r="A38" s="197">
        <v>25</v>
      </c>
      <c r="B38" s="198" t="s">
        <v>861</v>
      </c>
      <c r="C38" s="199">
        <v>2515.9547877009609</v>
      </c>
      <c r="D38" s="199">
        <v>2515.9547877009609</v>
      </c>
      <c r="E38" s="199">
        <v>0</v>
      </c>
      <c r="F38" s="199">
        <f t="shared" si="1"/>
        <v>2515.9547877009609</v>
      </c>
      <c r="G38" s="199"/>
      <c r="H38" s="199">
        <v>0</v>
      </c>
      <c r="I38" s="199">
        <v>0</v>
      </c>
      <c r="J38" s="199">
        <f t="shared" si="2"/>
        <v>0</v>
      </c>
      <c r="K38" s="199"/>
      <c r="L38" s="199">
        <f t="shared" si="3"/>
        <v>0</v>
      </c>
      <c r="M38" s="199">
        <f t="shared" si="4"/>
        <v>0</v>
      </c>
    </row>
    <row r="39" spans="1:13" s="29" customFormat="1" ht="13.5" x14ac:dyDescent="0.25">
      <c r="A39" s="197">
        <v>26</v>
      </c>
      <c r="B39" s="198" t="s">
        <v>862</v>
      </c>
      <c r="C39" s="199">
        <v>2198.0565496345125</v>
      </c>
      <c r="D39" s="199">
        <v>2198.0565496345121</v>
      </c>
      <c r="E39" s="199">
        <v>0</v>
      </c>
      <c r="F39" s="199">
        <f t="shared" si="1"/>
        <v>2198.0565496345121</v>
      </c>
      <c r="G39" s="199"/>
      <c r="H39" s="199">
        <v>0</v>
      </c>
      <c r="I39" s="199">
        <v>0</v>
      </c>
      <c r="J39" s="199">
        <f t="shared" si="2"/>
        <v>0</v>
      </c>
      <c r="K39" s="199"/>
      <c r="L39" s="199">
        <f t="shared" si="3"/>
        <v>4.5474735088646412E-13</v>
      </c>
      <c r="M39" s="199">
        <f t="shared" si="4"/>
        <v>4.5474735088646412E-13</v>
      </c>
    </row>
    <row r="40" spans="1:13" s="29" customFormat="1" ht="13.5" x14ac:dyDescent="0.25">
      <c r="A40" s="197">
        <v>27</v>
      </c>
      <c r="B40" s="198" t="s">
        <v>863</v>
      </c>
      <c r="C40" s="199">
        <v>2334.3798444701383</v>
      </c>
      <c r="D40" s="199">
        <v>2334.3798444701383</v>
      </c>
      <c r="E40" s="199">
        <v>0</v>
      </c>
      <c r="F40" s="199">
        <f t="shared" si="1"/>
        <v>2334.3798444701383</v>
      </c>
      <c r="G40" s="199"/>
      <c r="H40" s="199">
        <v>0</v>
      </c>
      <c r="I40" s="199">
        <v>0</v>
      </c>
      <c r="J40" s="199">
        <f t="shared" si="2"/>
        <v>0</v>
      </c>
      <c r="K40" s="199"/>
      <c r="L40" s="199">
        <f t="shared" si="3"/>
        <v>0</v>
      </c>
      <c r="M40" s="199">
        <f t="shared" si="4"/>
        <v>0</v>
      </c>
    </row>
    <row r="41" spans="1:13" s="29" customFormat="1" ht="13.5" x14ac:dyDescent="0.25">
      <c r="A41" s="197">
        <v>28</v>
      </c>
      <c r="B41" s="198" t="s">
        <v>864</v>
      </c>
      <c r="C41" s="199">
        <v>6389.6065052908707</v>
      </c>
      <c r="D41" s="199">
        <v>6389.6065052908725</v>
      </c>
      <c r="E41" s="199">
        <v>0</v>
      </c>
      <c r="F41" s="199">
        <f t="shared" si="1"/>
        <v>6389.6065052908725</v>
      </c>
      <c r="G41" s="199"/>
      <c r="H41" s="199">
        <v>0</v>
      </c>
      <c r="I41" s="199">
        <v>0</v>
      </c>
      <c r="J41" s="199">
        <f t="shared" si="2"/>
        <v>0</v>
      </c>
      <c r="K41" s="199"/>
      <c r="L41" s="199">
        <f t="shared" si="3"/>
        <v>-1.8189894035458565E-12</v>
      </c>
      <c r="M41" s="199">
        <f t="shared" si="4"/>
        <v>-1.8189894035458565E-12</v>
      </c>
    </row>
    <row r="42" spans="1:13" s="29" customFormat="1" ht="13.5" x14ac:dyDescent="0.25">
      <c r="A42" s="197">
        <v>29</v>
      </c>
      <c r="B42" s="198" t="s">
        <v>865</v>
      </c>
      <c r="C42" s="199">
        <v>854.33323306349996</v>
      </c>
      <c r="D42" s="199">
        <v>854.3332330635003</v>
      </c>
      <c r="E42" s="199">
        <v>0</v>
      </c>
      <c r="F42" s="199">
        <f t="shared" si="1"/>
        <v>854.3332330635003</v>
      </c>
      <c r="G42" s="199"/>
      <c r="H42" s="199">
        <v>0</v>
      </c>
      <c r="I42" s="199">
        <v>0</v>
      </c>
      <c r="J42" s="199">
        <f t="shared" si="2"/>
        <v>0</v>
      </c>
      <c r="K42" s="199"/>
      <c r="L42" s="199">
        <f t="shared" si="3"/>
        <v>-3.4106051316484809E-13</v>
      </c>
      <c r="M42" s="199">
        <f t="shared" si="4"/>
        <v>-3.4106051316484809E-13</v>
      </c>
    </row>
    <row r="43" spans="1:13" s="29" customFormat="1" ht="13.5" x14ac:dyDescent="0.25">
      <c r="A43" s="197">
        <v>30</v>
      </c>
      <c r="B43" s="198" t="s">
        <v>866</v>
      </c>
      <c r="C43" s="199">
        <v>2521.1146425372708</v>
      </c>
      <c r="D43" s="199">
        <v>2521.1146425372708</v>
      </c>
      <c r="E43" s="199">
        <v>0</v>
      </c>
      <c r="F43" s="199">
        <f t="shared" si="1"/>
        <v>2521.1146425372708</v>
      </c>
      <c r="G43" s="199"/>
      <c r="H43" s="199">
        <v>0</v>
      </c>
      <c r="I43" s="199">
        <v>0</v>
      </c>
      <c r="J43" s="199">
        <f t="shared" si="2"/>
        <v>0</v>
      </c>
      <c r="K43" s="199"/>
      <c r="L43" s="199">
        <f t="shared" si="3"/>
        <v>0</v>
      </c>
      <c r="M43" s="199">
        <f t="shared" si="4"/>
        <v>0</v>
      </c>
    </row>
    <row r="44" spans="1:13" s="29" customFormat="1" ht="13.5" x14ac:dyDescent="0.25">
      <c r="A44" s="197">
        <v>31</v>
      </c>
      <c r="B44" s="198" t="s">
        <v>867</v>
      </c>
      <c r="C44" s="199">
        <v>5274.8276464004566</v>
      </c>
      <c r="D44" s="199">
        <v>5274.8276464004566</v>
      </c>
      <c r="E44" s="199">
        <v>0</v>
      </c>
      <c r="F44" s="199">
        <f t="shared" si="1"/>
        <v>5274.8276464004566</v>
      </c>
      <c r="G44" s="199"/>
      <c r="H44" s="199">
        <v>0</v>
      </c>
      <c r="I44" s="199">
        <v>0</v>
      </c>
      <c r="J44" s="199">
        <f t="shared" si="2"/>
        <v>0</v>
      </c>
      <c r="K44" s="199"/>
      <c r="L44" s="199">
        <f t="shared" si="3"/>
        <v>0</v>
      </c>
      <c r="M44" s="199">
        <f t="shared" si="4"/>
        <v>0</v>
      </c>
    </row>
    <row r="45" spans="1:13" s="29" customFormat="1" ht="13.5" x14ac:dyDescent="0.25">
      <c r="A45" s="197">
        <v>32</v>
      </c>
      <c r="B45" s="198" t="s">
        <v>868</v>
      </c>
      <c r="C45" s="199">
        <v>1230.9709639945502</v>
      </c>
      <c r="D45" s="199">
        <v>1230.9709639945502</v>
      </c>
      <c r="E45" s="199">
        <v>0</v>
      </c>
      <c r="F45" s="199">
        <f t="shared" si="1"/>
        <v>1230.9709639945502</v>
      </c>
      <c r="G45" s="199"/>
      <c r="H45" s="199">
        <v>0</v>
      </c>
      <c r="I45" s="199">
        <v>0</v>
      </c>
      <c r="J45" s="199">
        <f t="shared" si="2"/>
        <v>0</v>
      </c>
      <c r="K45" s="199"/>
      <c r="L45" s="199">
        <f t="shared" si="3"/>
        <v>0</v>
      </c>
      <c r="M45" s="199">
        <f t="shared" si="4"/>
        <v>0</v>
      </c>
    </row>
    <row r="46" spans="1:13" s="29" customFormat="1" ht="13.5" x14ac:dyDescent="0.25">
      <c r="A46" s="197">
        <v>33</v>
      </c>
      <c r="B46" s="198" t="s">
        <v>869</v>
      </c>
      <c r="C46" s="199">
        <v>1485.4628521007428</v>
      </c>
      <c r="D46" s="199">
        <v>1485.4628521007428</v>
      </c>
      <c r="E46" s="199">
        <v>0</v>
      </c>
      <c r="F46" s="199">
        <f t="shared" si="1"/>
        <v>1485.4628521007428</v>
      </c>
      <c r="G46" s="199"/>
      <c r="H46" s="199">
        <v>0</v>
      </c>
      <c r="I46" s="199">
        <v>0</v>
      </c>
      <c r="J46" s="199">
        <f t="shared" si="2"/>
        <v>0</v>
      </c>
      <c r="K46" s="199"/>
      <c r="L46" s="199">
        <f t="shared" si="3"/>
        <v>0</v>
      </c>
      <c r="M46" s="199">
        <f t="shared" si="4"/>
        <v>0</v>
      </c>
    </row>
    <row r="47" spans="1:13" s="29" customFormat="1" ht="13.5" x14ac:dyDescent="0.25">
      <c r="A47" s="197">
        <v>34</v>
      </c>
      <c r="B47" s="198" t="s">
        <v>870</v>
      </c>
      <c r="C47" s="199">
        <v>1387.8571046482678</v>
      </c>
      <c r="D47" s="199">
        <v>1387.8571046482682</v>
      </c>
      <c r="E47" s="199">
        <v>0</v>
      </c>
      <c r="F47" s="199">
        <f t="shared" si="1"/>
        <v>1387.8571046482682</v>
      </c>
      <c r="G47" s="199"/>
      <c r="H47" s="199">
        <v>0</v>
      </c>
      <c r="I47" s="199">
        <v>0</v>
      </c>
      <c r="J47" s="199">
        <f t="shared" si="2"/>
        <v>0</v>
      </c>
      <c r="K47" s="199"/>
      <c r="L47" s="199">
        <f t="shared" si="3"/>
        <v>-4.5474735088646412E-13</v>
      </c>
      <c r="M47" s="199">
        <f t="shared" si="4"/>
        <v>-4.5474735088646412E-13</v>
      </c>
    </row>
    <row r="48" spans="1:13" s="29" customFormat="1" ht="13.5" x14ac:dyDescent="0.25">
      <c r="A48" s="197">
        <v>35</v>
      </c>
      <c r="B48" s="198" t="s">
        <v>871</v>
      </c>
      <c r="C48" s="199">
        <v>775.29153365334594</v>
      </c>
      <c r="D48" s="199">
        <v>775.29153365334594</v>
      </c>
      <c r="E48" s="199">
        <v>0</v>
      </c>
      <c r="F48" s="199">
        <f t="shared" si="1"/>
        <v>775.29153365334594</v>
      </c>
      <c r="G48" s="199"/>
      <c r="H48" s="199">
        <v>0</v>
      </c>
      <c r="I48" s="199">
        <v>0</v>
      </c>
      <c r="J48" s="199">
        <f>+H48+I48</f>
        <v>0</v>
      </c>
      <c r="K48" s="199"/>
      <c r="L48" s="199">
        <f>SUM(C48-F48-J48)</f>
        <v>0</v>
      </c>
      <c r="M48" s="199">
        <f>J48+L48</f>
        <v>0</v>
      </c>
    </row>
    <row r="49" spans="1:13" s="29" customFormat="1" ht="13.5" x14ac:dyDescent="0.25">
      <c r="A49" s="197">
        <v>36</v>
      </c>
      <c r="B49" s="198" t="s">
        <v>872</v>
      </c>
      <c r="C49" s="199">
        <v>164.41649832277807</v>
      </c>
      <c r="D49" s="199">
        <v>164.41649832277801</v>
      </c>
      <c r="E49" s="199">
        <v>0</v>
      </c>
      <c r="F49" s="199">
        <f t="shared" si="1"/>
        <v>164.41649832277801</v>
      </c>
      <c r="G49" s="199"/>
      <c r="H49" s="199">
        <v>0</v>
      </c>
      <c r="I49" s="199">
        <v>0</v>
      </c>
      <c r="J49" s="199">
        <f t="shared" si="2"/>
        <v>0</v>
      </c>
      <c r="K49" s="199"/>
      <c r="L49" s="199">
        <f t="shared" si="3"/>
        <v>5.6843418860808015E-14</v>
      </c>
      <c r="M49" s="199">
        <f t="shared" si="4"/>
        <v>5.6843418860808015E-14</v>
      </c>
    </row>
    <row r="50" spans="1:13" s="29" customFormat="1" ht="13.5" x14ac:dyDescent="0.25">
      <c r="A50" s="197">
        <v>37</v>
      </c>
      <c r="B50" s="198" t="s">
        <v>873</v>
      </c>
      <c r="C50" s="199">
        <v>3315.2921768332562</v>
      </c>
      <c r="D50" s="199">
        <v>3315.2921768332562</v>
      </c>
      <c r="E50" s="199">
        <v>0</v>
      </c>
      <c r="F50" s="199">
        <f t="shared" si="1"/>
        <v>3315.2921768332562</v>
      </c>
      <c r="G50" s="199"/>
      <c r="H50" s="199">
        <v>0</v>
      </c>
      <c r="I50" s="199">
        <v>0</v>
      </c>
      <c r="J50" s="199">
        <f t="shared" si="2"/>
        <v>0</v>
      </c>
      <c r="K50" s="199"/>
      <c r="L50" s="199">
        <f t="shared" si="3"/>
        <v>0</v>
      </c>
      <c r="M50" s="199">
        <f t="shared" si="4"/>
        <v>0</v>
      </c>
    </row>
    <row r="51" spans="1:13" s="29" customFormat="1" ht="13.5" x14ac:dyDescent="0.25">
      <c r="A51" s="197">
        <v>38</v>
      </c>
      <c r="B51" s="198" t="s">
        <v>874</v>
      </c>
      <c r="C51" s="199">
        <v>2178.9632838253965</v>
      </c>
      <c r="D51" s="199">
        <v>2178.963283825396</v>
      </c>
      <c r="E51" s="199">
        <v>0</v>
      </c>
      <c r="F51" s="199">
        <f t="shared" si="1"/>
        <v>2178.963283825396</v>
      </c>
      <c r="G51" s="199"/>
      <c r="H51" s="199">
        <v>0</v>
      </c>
      <c r="I51" s="199">
        <v>0</v>
      </c>
      <c r="J51" s="199">
        <f t="shared" si="2"/>
        <v>0</v>
      </c>
      <c r="K51" s="199"/>
      <c r="L51" s="199">
        <f t="shared" si="3"/>
        <v>4.5474735088646412E-13</v>
      </c>
      <c r="M51" s="199">
        <f t="shared" si="4"/>
        <v>4.5474735088646412E-13</v>
      </c>
    </row>
    <row r="52" spans="1:13" s="29" customFormat="1" ht="13.5" x14ac:dyDescent="0.25">
      <c r="A52" s="197">
        <v>39</v>
      </c>
      <c r="B52" s="198" t="s">
        <v>875</v>
      </c>
      <c r="C52" s="199">
        <v>1257.2480155250403</v>
      </c>
      <c r="D52" s="199">
        <v>1257.2480155250403</v>
      </c>
      <c r="E52" s="199">
        <v>0</v>
      </c>
      <c r="F52" s="199">
        <f t="shared" si="1"/>
        <v>1257.2480155250403</v>
      </c>
      <c r="G52" s="199"/>
      <c r="H52" s="199">
        <v>0</v>
      </c>
      <c r="I52" s="199">
        <v>0</v>
      </c>
      <c r="J52" s="199">
        <f t="shared" si="2"/>
        <v>0</v>
      </c>
      <c r="K52" s="199"/>
      <c r="L52" s="199">
        <f t="shared" si="3"/>
        <v>0</v>
      </c>
      <c r="M52" s="199">
        <f t="shared" si="4"/>
        <v>0</v>
      </c>
    </row>
    <row r="53" spans="1:13" s="29" customFormat="1" ht="13.5" x14ac:dyDescent="0.25">
      <c r="A53" s="197">
        <v>40</v>
      </c>
      <c r="B53" s="198" t="s">
        <v>876</v>
      </c>
      <c r="C53" s="199">
        <v>283.38412106458662</v>
      </c>
      <c r="D53" s="199">
        <v>283.38412106458668</v>
      </c>
      <c r="E53" s="199">
        <v>0</v>
      </c>
      <c r="F53" s="199">
        <f t="shared" si="1"/>
        <v>283.38412106458668</v>
      </c>
      <c r="G53" s="199"/>
      <c r="H53" s="199">
        <v>0</v>
      </c>
      <c r="I53" s="199">
        <v>0</v>
      </c>
      <c r="J53" s="199">
        <f t="shared" si="2"/>
        <v>0</v>
      </c>
      <c r="K53" s="199"/>
      <c r="L53" s="199">
        <f t="shared" si="3"/>
        <v>-5.6843418860808015E-14</v>
      </c>
      <c r="M53" s="199">
        <f t="shared" si="4"/>
        <v>-5.6843418860808015E-14</v>
      </c>
    </row>
    <row r="54" spans="1:13" s="29" customFormat="1" ht="13.5" x14ac:dyDescent="0.25">
      <c r="A54" s="197">
        <v>41</v>
      </c>
      <c r="B54" s="198" t="s">
        <v>877</v>
      </c>
      <c r="C54" s="199">
        <v>4734.4454377115972</v>
      </c>
      <c r="D54" s="199">
        <v>4734.4454377115962</v>
      </c>
      <c r="E54" s="199">
        <v>0</v>
      </c>
      <c r="F54" s="199">
        <f t="shared" si="1"/>
        <v>4734.4454377115962</v>
      </c>
      <c r="G54" s="199"/>
      <c r="H54" s="199">
        <v>0</v>
      </c>
      <c r="I54" s="199">
        <v>0</v>
      </c>
      <c r="J54" s="199">
        <f t="shared" si="2"/>
        <v>0</v>
      </c>
      <c r="K54" s="199"/>
      <c r="L54" s="199">
        <f t="shared" si="3"/>
        <v>9.0949470177292824E-13</v>
      </c>
      <c r="M54" s="199">
        <f t="shared" si="4"/>
        <v>9.0949470177292824E-13</v>
      </c>
    </row>
    <row r="55" spans="1:13" s="29" customFormat="1" ht="13.5" x14ac:dyDescent="0.25">
      <c r="A55" s="197">
        <v>42</v>
      </c>
      <c r="B55" s="198" t="s">
        <v>878</v>
      </c>
      <c r="C55" s="199">
        <v>2056.040258094667</v>
      </c>
      <c r="D55" s="199">
        <v>2056.0402580946661</v>
      </c>
      <c r="E55" s="199">
        <v>0</v>
      </c>
      <c r="F55" s="199">
        <f t="shared" si="1"/>
        <v>2056.0402580946661</v>
      </c>
      <c r="G55" s="199"/>
      <c r="H55" s="199">
        <v>0</v>
      </c>
      <c r="I55" s="199">
        <v>0</v>
      </c>
      <c r="J55" s="199">
        <f t="shared" si="2"/>
        <v>0</v>
      </c>
      <c r="K55" s="199"/>
      <c r="L55" s="199">
        <f t="shared" si="3"/>
        <v>9.0949470177292824E-13</v>
      </c>
      <c r="M55" s="199">
        <f t="shared" si="4"/>
        <v>9.0949470177292824E-13</v>
      </c>
    </row>
    <row r="56" spans="1:13" s="29" customFormat="1" ht="13.5" x14ac:dyDescent="0.25">
      <c r="A56" s="197">
        <v>43</v>
      </c>
      <c r="B56" s="198" t="s">
        <v>879</v>
      </c>
      <c r="C56" s="199">
        <v>837.55410925447779</v>
      </c>
      <c r="D56" s="199">
        <v>837.55410925447813</v>
      </c>
      <c r="E56" s="199">
        <v>0</v>
      </c>
      <c r="F56" s="199">
        <f t="shared" si="1"/>
        <v>837.55410925447813</v>
      </c>
      <c r="G56" s="199"/>
      <c r="H56" s="199">
        <v>0</v>
      </c>
      <c r="I56" s="199">
        <v>0</v>
      </c>
      <c r="J56" s="199">
        <f t="shared" si="2"/>
        <v>0</v>
      </c>
      <c r="K56" s="199"/>
      <c r="L56" s="199">
        <f t="shared" si="3"/>
        <v>-3.4106051316484809E-13</v>
      </c>
      <c r="M56" s="199">
        <f t="shared" si="4"/>
        <v>-3.4106051316484809E-13</v>
      </c>
    </row>
    <row r="57" spans="1:13" s="29" customFormat="1" ht="13.5" x14ac:dyDescent="0.25">
      <c r="A57" s="197">
        <v>44</v>
      </c>
      <c r="B57" s="198" t="s">
        <v>880</v>
      </c>
      <c r="C57" s="199">
        <v>421.11496740000001</v>
      </c>
      <c r="D57" s="199">
        <v>421.11496740000001</v>
      </c>
      <c r="E57" s="199">
        <v>0</v>
      </c>
      <c r="F57" s="199">
        <f t="shared" si="1"/>
        <v>421.11496740000001</v>
      </c>
      <c r="G57" s="199"/>
      <c r="H57" s="199">
        <v>0</v>
      </c>
      <c r="I57" s="199">
        <v>0</v>
      </c>
      <c r="J57" s="199">
        <f t="shared" si="2"/>
        <v>0</v>
      </c>
      <c r="K57" s="199"/>
      <c r="L57" s="199">
        <f t="shared" si="3"/>
        <v>0</v>
      </c>
      <c r="M57" s="199">
        <f t="shared" si="4"/>
        <v>0</v>
      </c>
    </row>
    <row r="58" spans="1:13" s="29" customFormat="1" ht="13.5" x14ac:dyDescent="0.25">
      <c r="A58" s="197">
        <v>45</v>
      </c>
      <c r="B58" s="198" t="s">
        <v>881</v>
      </c>
      <c r="C58" s="199">
        <v>1096.8393857363978</v>
      </c>
      <c r="D58" s="199">
        <v>1096.8393857363978</v>
      </c>
      <c r="E58" s="199">
        <v>0</v>
      </c>
      <c r="F58" s="199">
        <f t="shared" si="1"/>
        <v>1096.8393857363978</v>
      </c>
      <c r="G58" s="199"/>
      <c r="H58" s="199">
        <v>0</v>
      </c>
      <c r="I58" s="199">
        <v>0</v>
      </c>
      <c r="J58" s="199">
        <f t="shared" si="2"/>
        <v>0</v>
      </c>
      <c r="K58" s="199"/>
      <c r="L58" s="199">
        <f t="shared" si="3"/>
        <v>0</v>
      </c>
      <c r="M58" s="199">
        <f t="shared" si="4"/>
        <v>0</v>
      </c>
    </row>
    <row r="59" spans="1:13" s="29" customFormat="1" ht="13.5" x14ac:dyDescent="0.25">
      <c r="A59" s="197">
        <v>46</v>
      </c>
      <c r="B59" s="198" t="s">
        <v>882</v>
      </c>
      <c r="C59" s="199">
        <v>409.71699985431007</v>
      </c>
      <c r="D59" s="199">
        <v>409.71699985431007</v>
      </c>
      <c r="E59" s="199">
        <v>0</v>
      </c>
      <c r="F59" s="199">
        <f t="shared" si="1"/>
        <v>409.71699985431007</v>
      </c>
      <c r="G59" s="199"/>
      <c r="H59" s="199">
        <v>0</v>
      </c>
      <c r="I59" s="199">
        <v>0</v>
      </c>
      <c r="J59" s="199">
        <f t="shared" si="2"/>
        <v>0</v>
      </c>
      <c r="K59" s="199"/>
      <c r="L59" s="199">
        <f t="shared" si="3"/>
        <v>0</v>
      </c>
      <c r="M59" s="199">
        <f t="shared" si="4"/>
        <v>0</v>
      </c>
    </row>
    <row r="60" spans="1:13" s="29" customFormat="1" ht="13.5" x14ac:dyDescent="0.25">
      <c r="A60" s="197">
        <v>47</v>
      </c>
      <c r="B60" s="198" t="s">
        <v>883</v>
      </c>
      <c r="C60" s="199">
        <v>857.64329502815667</v>
      </c>
      <c r="D60" s="199">
        <v>857.64329502815644</v>
      </c>
      <c r="E60" s="199">
        <v>0</v>
      </c>
      <c r="F60" s="199">
        <f t="shared" si="1"/>
        <v>857.64329502815644</v>
      </c>
      <c r="G60" s="199"/>
      <c r="H60" s="199">
        <v>0</v>
      </c>
      <c r="I60" s="199">
        <v>0</v>
      </c>
      <c r="J60" s="199">
        <f t="shared" si="2"/>
        <v>0</v>
      </c>
      <c r="K60" s="199"/>
      <c r="L60" s="199">
        <f t="shared" si="3"/>
        <v>2.2737367544323206E-13</v>
      </c>
      <c r="M60" s="199">
        <f t="shared" si="4"/>
        <v>2.2737367544323206E-13</v>
      </c>
    </row>
    <row r="61" spans="1:13" s="29" customFormat="1" ht="13.5" x14ac:dyDescent="0.25">
      <c r="A61" s="197">
        <v>48</v>
      </c>
      <c r="B61" s="198" t="s">
        <v>884</v>
      </c>
      <c r="C61" s="199">
        <v>1072.1108848156998</v>
      </c>
      <c r="D61" s="199">
        <v>1072.1108848157</v>
      </c>
      <c r="E61" s="199">
        <v>0</v>
      </c>
      <c r="F61" s="199">
        <f t="shared" si="1"/>
        <v>1072.1108848157</v>
      </c>
      <c r="G61" s="199"/>
      <c r="H61" s="199">
        <v>0</v>
      </c>
      <c r="I61" s="199">
        <v>0</v>
      </c>
      <c r="J61" s="199">
        <f t="shared" si="2"/>
        <v>0</v>
      </c>
      <c r="K61" s="199"/>
      <c r="L61" s="199">
        <f t="shared" si="3"/>
        <v>-2.2737367544323206E-13</v>
      </c>
      <c r="M61" s="199">
        <f t="shared" si="4"/>
        <v>-2.2737367544323206E-13</v>
      </c>
    </row>
    <row r="62" spans="1:13" s="29" customFormat="1" ht="13.5" x14ac:dyDescent="0.25">
      <c r="A62" s="197">
        <v>49</v>
      </c>
      <c r="B62" s="198" t="s">
        <v>885</v>
      </c>
      <c r="C62" s="199">
        <v>2428.5562378884151</v>
      </c>
      <c r="D62" s="199">
        <v>2428.5562378884151</v>
      </c>
      <c r="E62" s="199">
        <v>0</v>
      </c>
      <c r="F62" s="199">
        <f t="shared" si="1"/>
        <v>2428.5562378884151</v>
      </c>
      <c r="G62" s="199"/>
      <c r="H62" s="199">
        <v>0</v>
      </c>
      <c r="I62" s="199">
        <v>0</v>
      </c>
      <c r="J62" s="199">
        <f t="shared" si="2"/>
        <v>0</v>
      </c>
      <c r="K62" s="199"/>
      <c r="L62" s="199">
        <f t="shared" si="3"/>
        <v>0</v>
      </c>
      <c r="M62" s="199">
        <f t="shared" si="4"/>
        <v>0</v>
      </c>
    </row>
    <row r="63" spans="1:13" s="29" customFormat="1" ht="13.5" x14ac:dyDescent="0.25">
      <c r="A63" s="197">
        <v>50</v>
      </c>
      <c r="B63" s="198" t="s">
        <v>886</v>
      </c>
      <c r="C63" s="199">
        <v>2918.9595667128547</v>
      </c>
      <c r="D63" s="199">
        <v>2918.9595667128547</v>
      </c>
      <c r="E63" s="199">
        <v>0</v>
      </c>
      <c r="F63" s="199">
        <f t="shared" si="1"/>
        <v>2918.9595667128547</v>
      </c>
      <c r="G63" s="199"/>
      <c r="H63" s="199">
        <v>0</v>
      </c>
      <c r="I63" s="199">
        <v>0</v>
      </c>
      <c r="J63" s="199">
        <f t="shared" si="2"/>
        <v>0</v>
      </c>
      <c r="K63" s="199"/>
      <c r="L63" s="199">
        <f t="shared" si="3"/>
        <v>0</v>
      </c>
      <c r="M63" s="199">
        <f t="shared" si="4"/>
        <v>0</v>
      </c>
    </row>
    <row r="64" spans="1:13" s="29" customFormat="1" ht="13.5" x14ac:dyDescent="0.25">
      <c r="A64" s="197">
        <v>51</v>
      </c>
      <c r="B64" s="198" t="s">
        <v>887</v>
      </c>
      <c r="C64" s="199">
        <v>547.98996175416335</v>
      </c>
      <c r="D64" s="199">
        <v>547.98996175416323</v>
      </c>
      <c r="E64" s="199">
        <v>0</v>
      </c>
      <c r="F64" s="199">
        <f t="shared" si="1"/>
        <v>547.98996175416323</v>
      </c>
      <c r="G64" s="199"/>
      <c r="H64" s="199">
        <v>0</v>
      </c>
      <c r="I64" s="199">
        <v>0</v>
      </c>
      <c r="J64" s="199">
        <f t="shared" si="2"/>
        <v>0</v>
      </c>
      <c r="K64" s="199"/>
      <c r="L64" s="199">
        <f t="shared" si="3"/>
        <v>1.1368683772161603E-13</v>
      </c>
      <c r="M64" s="199">
        <f t="shared" si="4"/>
        <v>1.1368683772161603E-13</v>
      </c>
    </row>
    <row r="65" spans="1:13" s="29" customFormat="1" ht="13.5" x14ac:dyDescent="0.25">
      <c r="A65" s="197">
        <v>52</v>
      </c>
      <c r="B65" s="198" t="s">
        <v>888</v>
      </c>
      <c r="C65" s="199">
        <v>526.77416936030113</v>
      </c>
      <c r="D65" s="199">
        <v>526.77416936030113</v>
      </c>
      <c r="E65" s="199">
        <v>0</v>
      </c>
      <c r="F65" s="199">
        <f t="shared" si="1"/>
        <v>526.77416936030113</v>
      </c>
      <c r="G65" s="199"/>
      <c r="H65" s="199">
        <v>0</v>
      </c>
      <c r="I65" s="199">
        <v>0</v>
      </c>
      <c r="J65" s="199">
        <f t="shared" si="2"/>
        <v>0</v>
      </c>
      <c r="K65" s="199"/>
      <c r="L65" s="199">
        <f t="shared" si="3"/>
        <v>0</v>
      </c>
      <c r="M65" s="199">
        <f t="shared" si="4"/>
        <v>0</v>
      </c>
    </row>
    <row r="66" spans="1:13" s="29" customFormat="1" ht="13.5" x14ac:dyDescent="0.25">
      <c r="A66" s="197">
        <v>53</v>
      </c>
      <c r="B66" s="198" t="s">
        <v>889</v>
      </c>
      <c r="C66" s="199">
        <v>319.12142060193366</v>
      </c>
      <c r="D66" s="199">
        <v>319.12142060193378</v>
      </c>
      <c r="E66" s="199">
        <v>0</v>
      </c>
      <c r="F66" s="199">
        <f t="shared" si="1"/>
        <v>319.12142060193378</v>
      </c>
      <c r="G66" s="199"/>
      <c r="H66" s="199">
        <v>0</v>
      </c>
      <c r="I66" s="199">
        <v>0</v>
      </c>
      <c r="J66" s="199">
        <f t="shared" si="2"/>
        <v>0</v>
      </c>
      <c r="K66" s="199"/>
      <c r="L66" s="199">
        <f t="shared" si="3"/>
        <v>-1.1368683772161603E-13</v>
      </c>
      <c r="M66" s="199">
        <f t="shared" si="4"/>
        <v>-1.1368683772161603E-13</v>
      </c>
    </row>
    <row r="67" spans="1:13" s="29" customFormat="1" ht="13.5" x14ac:dyDescent="0.25">
      <c r="A67" s="197">
        <v>54</v>
      </c>
      <c r="B67" s="198" t="s">
        <v>890</v>
      </c>
      <c r="C67" s="199">
        <v>497.53132889058003</v>
      </c>
      <c r="D67" s="199">
        <v>497.53132889058014</v>
      </c>
      <c r="E67" s="199">
        <v>0</v>
      </c>
      <c r="F67" s="199">
        <f t="shared" si="1"/>
        <v>497.53132889058014</v>
      </c>
      <c r="G67" s="199"/>
      <c r="H67" s="199">
        <v>0</v>
      </c>
      <c r="I67" s="199">
        <v>0</v>
      </c>
      <c r="J67" s="199">
        <f t="shared" si="2"/>
        <v>0</v>
      </c>
      <c r="K67" s="199"/>
      <c r="L67" s="199">
        <f t="shared" si="3"/>
        <v>-1.1368683772161603E-13</v>
      </c>
      <c r="M67" s="199">
        <f t="shared" si="4"/>
        <v>-1.1368683772161603E-13</v>
      </c>
    </row>
    <row r="68" spans="1:13" s="29" customFormat="1" ht="27" x14ac:dyDescent="0.25">
      <c r="A68" s="197">
        <v>55</v>
      </c>
      <c r="B68" s="198" t="s">
        <v>891</v>
      </c>
      <c r="C68" s="199">
        <v>405.45161638468801</v>
      </c>
      <c r="D68" s="199">
        <v>405.45161638468801</v>
      </c>
      <c r="E68" s="199">
        <v>0</v>
      </c>
      <c r="F68" s="199">
        <f t="shared" si="1"/>
        <v>405.45161638468801</v>
      </c>
      <c r="G68" s="199"/>
      <c r="H68" s="199">
        <v>0</v>
      </c>
      <c r="I68" s="199">
        <v>0</v>
      </c>
      <c r="J68" s="199">
        <f t="shared" si="2"/>
        <v>0</v>
      </c>
      <c r="K68" s="199"/>
      <c r="L68" s="199">
        <f t="shared" si="3"/>
        <v>0</v>
      </c>
      <c r="M68" s="199">
        <f t="shared" si="4"/>
        <v>0</v>
      </c>
    </row>
    <row r="69" spans="1:13" s="29" customFormat="1" ht="27" x14ac:dyDescent="0.25">
      <c r="A69" s="197">
        <v>57</v>
      </c>
      <c r="B69" s="198" t="s">
        <v>892</v>
      </c>
      <c r="C69" s="199">
        <v>263.39753085778659</v>
      </c>
      <c r="D69" s="199">
        <v>263.39753085778671</v>
      </c>
      <c r="E69" s="199">
        <v>0</v>
      </c>
      <c r="F69" s="199">
        <f t="shared" si="1"/>
        <v>263.39753085778671</v>
      </c>
      <c r="G69" s="199"/>
      <c r="H69" s="199">
        <v>0</v>
      </c>
      <c r="I69" s="199">
        <v>0</v>
      </c>
      <c r="J69" s="199">
        <f t="shared" si="2"/>
        <v>0</v>
      </c>
      <c r="K69" s="199"/>
      <c r="L69" s="199">
        <f t="shared" si="3"/>
        <v>-1.1368683772161603E-13</v>
      </c>
      <c r="M69" s="199">
        <f t="shared" si="4"/>
        <v>-1.1368683772161603E-13</v>
      </c>
    </row>
    <row r="70" spans="1:13" s="29" customFormat="1" ht="13.5" x14ac:dyDescent="0.25">
      <c r="A70" s="197">
        <v>58</v>
      </c>
      <c r="B70" s="198" t="s">
        <v>893</v>
      </c>
      <c r="C70" s="199">
        <v>1492.8715650563549</v>
      </c>
      <c r="D70" s="199">
        <v>1492.8715650563549</v>
      </c>
      <c r="E70" s="199">
        <v>0</v>
      </c>
      <c r="F70" s="199">
        <f t="shared" si="1"/>
        <v>1492.8715650563549</v>
      </c>
      <c r="G70" s="199"/>
      <c r="H70" s="199">
        <v>0</v>
      </c>
      <c r="I70" s="199">
        <v>0</v>
      </c>
      <c r="J70" s="199">
        <f t="shared" si="2"/>
        <v>0</v>
      </c>
      <c r="K70" s="199"/>
      <c r="L70" s="199">
        <f t="shared" si="3"/>
        <v>0</v>
      </c>
      <c r="M70" s="199">
        <f t="shared" si="4"/>
        <v>0</v>
      </c>
    </row>
    <row r="71" spans="1:13" s="29" customFormat="1" ht="13.5" x14ac:dyDescent="0.25">
      <c r="A71" s="197">
        <v>59</v>
      </c>
      <c r="B71" s="198" t="s">
        <v>894</v>
      </c>
      <c r="C71" s="199">
        <v>579.92804228307034</v>
      </c>
      <c r="D71" s="199">
        <v>579.92804228307023</v>
      </c>
      <c r="E71" s="199">
        <v>0</v>
      </c>
      <c r="F71" s="199">
        <f t="shared" si="1"/>
        <v>579.92804228307023</v>
      </c>
      <c r="G71" s="199"/>
      <c r="H71" s="199">
        <v>0</v>
      </c>
      <c r="I71" s="199">
        <v>0</v>
      </c>
      <c r="J71" s="199">
        <f t="shared" si="2"/>
        <v>0</v>
      </c>
      <c r="K71" s="199"/>
      <c r="L71" s="199">
        <f t="shared" si="3"/>
        <v>1.1368683772161603E-13</v>
      </c>
      <c r="M71" s="199">
        <f t="shared" si="4"/>
        <v>1.1368683772161603E-13</v>
      </c>
    </row>
    <row r="72" spans="1:13" s="29" customFormat="1" ht="27" x14ac:dyDescent="0.25">
      <c r="A72" s="197">
        <v>60</v>
      </c>
      <c r="B72" s="198" t="s">
        <v>895</v>
      </c>
      <c r="C72" s="199">
        <v>2170.1944704544158</v>
      </c>
      <c r="D72" s="199">
        <v>2170.1944704544162</v>
      </c>
      <c r="E72" s="199">
        <v>0</v>
      </c>
      <c r="F72" s="199">
        <f t="shared" si="1"/>
        <v>2170.1944704544162</v>
      </c>
      <c r="G72" s="199"/>
      <c r="H72" s="199">
        <v>0</v>
      </c>
      <c r="I72" s="199">
        <v>0</v>
      </c>
      <c r="J72" s="199">
        <f t="shared" si="2"/>
        <v>0</v>
      </c>
      <c r="K72" s="199"/>
      <c r="L72" s="199">
        <f t="shared" si="3"/>
        <v>-4.5474735088646412E-13</v>
      </c>
      <c r="M72" s="199">
        <f t="shared" si="4"/>
        <v>-4.5474735088646412E-13</v>
      </c>
    </row>
    <row r="73" spans="1:13" s="29" customFormat="1" ht="13.5" x14ac:dyDescent="0.25">
      <c r="A73" s="197">
        <v>61</v>
      </c>
      <c r="B73" s="198" t="s">
        <v>896</v>
      </c>
      <c r="C73" s="199">
        <v>1473.8675243201299</v>
      </c>
      <c r="D73" s="199">
        <v>1473.8675243201294</v>
      </c>
      <c r="E73" s="199">
        <v>0</v>
      </c>
      <c r="F73" s="199">
        <f t="shared" si="1"/>
        <v>1473.8675243201294</v>
      </c>
      <c r="G73" s="199"/>
      <c r="H73" s="199">
        <v>0</v>
      </c>
      <c r="I73" s="199">
        <v>0</v>
      </c>
      <c r="J73" s="199">
        <f t="shared" si="2"/>
        <v>0</v>
      </c>
      <c r="K73" s="199"/>
      <c r="L73" s="199">
        <f t="shared" si="3"/>
        <v>4.5474735088646412E-13</v>
      </c>
      <c r="M73" s="199">
        <f t="shared" si="4"/>
        <v>4.5474735088646412E-13</v>
      </c>
    </row>
    <row r="74" spans="1:13" s="31" customFormat="1" ht="13.5" x14ac:dyDescent="0.25">
      <c r="A74" s="197">
        <v>62</v>
      </c>
      <c r="B74" s="198" t="s">
        <v>897</v>
      </c>
      <c r="C74" s="199">
        <v>12137.920725147977</v>
      </c>
      <c r="D74" s="199">
        <v>10910.120896000995</v>
      </c>
      <c r="E74" s="199">
        <v>393.6216173945208</v>
      </c>
      <c r="F74" s="199">
        <f t="shared" si="1"/>
        <v>11303.742513395517</v>
      </c>
      <c r="G74" s="199"/>
      <c r="H74" s="199">
        <v>444.82899480707584</v>
      </c>
      <c r="I74" s="199">
        <v>312.5381510508609</v>
      </c>
      <c r="J74" s="199">
        <f t="shared" si="2"/>
        <v>757.36714585793675</v>
      </c>
      <c r="K74" s="199"/>
      <c r="L74" s="199">
        <f t="shared" si="3"/>
        <v>76.811065894523153</v>
      </c>
      <c r="M74" s="199">
        <f t="shared" si="4"/>
        <v>834.1782117524599</v>
      </c>
    </row>
    <row r="75" spans="1:13" s="29" customFormat="1" ht="13.5" x14ac:dyDescent="0.25">
      <c r="A75" s="197">
        <v>63</v>
      </c>
      <c r="B75" s="198" t="s">
        <v>898</v>
      </c>
      <c r="C75" s="199">
        <v>15956.390293595745</v>
      </c>
      <c r="D75" s="199">
        <v>6322.6804189050699</v>
      </c>
      <c r="E75" s="199">
        <v>267.60305217245406</v>
      </c>
      <c r="F75" s="199">
        <f t="shared" si="1"/>
        <v>6590.2834710775242</v>
      </c>
      <c r="G75" s="199"/>
      <c r="H75" s="199">
        <v>267.60305217245406</v>
      </c>
      <c r="I75" s="199">
        <v>535.20610434490811</v>
      </c>
      <c r="J75" s="199">
        <f t="shared" si="2"/>
        <v>802.80915651736223</v>
      </c>
      <c r="K75" s="199"/>
      <c r="L75" s="199">
        <f t="shared" si="3"/>
        <v>8563.297666000859</v>
      </c>
      <c r="M75" s="199">
        <f t="shared" si="4"/>
        <v>9366.1068225182207</v>
      </c>
    </row>
    <row r="76" spans="1:13" s="29" customFormat="1" ht="13.5" x14ac:dyDescent="0.25">
      <c r="A76" s="197">
        <v>64</v>
      </c>
      <c r="B76" s="198" t="s">
        <v>899</v>
      </c>
      <c r="C76" s="199">
        <v>128.14025141592069</v>
      </c>
      <c r="D76" s="199">
        <v>128.14025141592069</v>
      </c>
      <c r="E76" s="199">
        <v>0</v>
      </c>
      <c r="F76" s="199">
        <f t="shared" si="1"/>
        <v>128.14025141592069</v>
      </c>
      <c r="G76" s="199"/>
      <c r="H76" s="199">
        <v>0</v>
      </c>
      <c r="I76" s="199">
        <v>0</v>
      </c>
      <c r="J76" s="199">
        <f t="shared" si="2"/>
        <v>0</v>
      </c>
      <c r="K76" s="199"/>
      <c r="L76" s="199">
        <f t="shared" si="3"/>
        <v>0</v>
      </c>
      <c r="M76" s="199">
        <f t="shared" si="4"/>
        <v>0</v>
      </c>
    </row>
    <row r="77" spans="1:13" s="29" customFormat="1" ht="13.5" x14ac:dyDescent="0.25">
      <c r="A77" s="197">
        <v>65</v>
      </c>
      <c r="B77" s="198" t="s">
        <v>900</v>
      </c>
      <c r="C77" s="199">
        <v>1307.8459666095646</v>
      </c>
      <c r="D77" s="199">
        <v>1307.8459666095648</v>
      </c>
      <c r="E77" s="199">
        <v>0</v>
      </c>
      <c r="F77" s="199">
        <f t="shared" si="1"/>
        <v>1307.8459666095648</v>
      </c>
      <c r="G77" s="199"/>
      <c r="H77" s="199">
        <v>0</v>
      </c>
      <c r="I77" s="199">
        <v>0</v>
      </c>
      <c r="J77" s="199">
        <f t="shared" si="2"/>
        <v>0</v>
      </c>
      <c r="K77" s="199"/>
      <c r="L77" s="199">
        <f t="shared" si="3"/>
        <v>-2.2737367544323206E-13</v>
      </c>
      <c r="M77" s="199">
        <f t="shared" si="4"/>
        <v>-2.2737367544323206E-13</v>
      </c>
    </row>
    <row r="78" spans="1:13" s="29" customFormat="1" ht="13.5" x14ac:dyDescent="0.25">
      <c r="A78" s="197">
        <v>66</v>
      </c>
      <c r="B78" s="198" t="s">
        <v>901</v>
      </c>
      <c r="C78" s="199">
        <v>1435.2902311635858</v>
      </c>
      <c r="D78" s="199">
        <v>1435.2902311635858</v>
      </c>
      <c r="E78" s="199">
        <v>0</v>
      </c>
      <c r="F78" s="199">
        <f t="shared" si="1"/>
        <v>1435.2902311635858</v>
      </c>
      <c r="G78" s="199"/>
      <c r="H78" s="199">
        <v>0</v>
      </c>
      <c r="I78" s="199">
        <v>0</v>
      </c>
      <c r="J78" s="199">
        <f t="shared" si="2"/>
        <v>0</v>
      </c>
      <c r="K78" s="199"/>
      <c r="L78" s="199">
        <f t="shared" si="3"/>
        <v>0</v>
      </c>
      <c r="M78" s="199">
        <f t="shared" si="4"/>
        <v>0</v>
      </c>
    </row>
    <row r="79" spans="1:13" s="29" customFormat="1" ht="13.5" x14ac:dyDescent="0.25">
      <c r="A79" s="197">
        <v>67</v>
      </c>
      <c r="B79" s="198" t="s">
        <v>902</v>
      </c>
      <c r="C79" s="199">
        <v>391.54649781955334</v>
      </c>
      <c r="D79" s="199">
        <v>391.54649781955339</v>
      </c>
      <c r="E79" s="199">
        <v>0</v>
      </c>
      <c r="F79" s="199">
        <f t="shared" si="1"/>
        <v>391.54649781955339</v>
      </c>
      <c r="G79" s="199"/>
      <c r="H79" s="199">
        <v>0</v>
      </c>
      <c r="I79" s="199">
        <v>0</v>
      </c>
      <c r="J79" s="199">
        <f t="shared" si="2"/>
        <v>0</v>
      </c>
      <c r="K79" s="199"/>
      <c r="L79" s="199">
        <f t="shared" si="3"/>
        <v>-5.6843418860808015E-14</v>
      </c>
      <c r="M79" s="199">
        <f t="shared" si="4"/>
        <v>-5.6843418860808015E-14</v>
      </c>
    </row>
    <row r="80" spans="1:13" s="29" customFormat="1" ht="13.5" x14ac:dyDescent="0.25">
      <c r="A80" s="197">
        <v>68</v>
      </c>
      <c r="B80" s="198" t="s">
        <v>903</v>
      </c>
      <c r="C80" s="199">
        <v>1777.2501343048018</v>
      </c>
      <c r="D80" s="199">
        <v>1361.4820136298188</v>
      </c>
      <c r="E80" s="199">
        <v>79.970120608985169</v>
      </c>
      <c r="F80" s="199">
        <f t="shared" si="1"/>
        <v>1441.4521342388039</v>
      </c>
      <c r="G80" s="199"/>
      <c r="H80" s="199">
        <v>90.289210366427696</v>
      </c>
      <c r="I80" s="199">
        <v>100.23020106318825</v>
      </c>
      <c r="J80" s="199">
        <f t="shared" si="2"/>
        <v>190.51941142961596</v>
      </c>
      <c r="K80" s="199"/>
      <c r="L80" s="199">
        <f t="shared" si="3"/>
        <v>145.27858863638198</v>
      </c>
      <c r="M80" s="199">
        <f t="shared" si="4"/>
        <v>335.79800006599794</v>
      </c>
    </row>
    <row r="81" spans="1:13" s="29" customFormat="1" ht="13.5" x14ac:dyDescent="0.25">
      <c r="A81" s="197">
        <v>69</v>
      </c>
      <c r="B81" s="198" t="s">
        <v>904</v>
      </c>
      <c r="C81" s="199">
        <v>635.78927788177248</v>
      </c>
      <c r="D81" s="199">
        <v>635.78927788177248</v>
      </c>
      <c r="E81" s="199">
        <v>0</v>
      </c>
      <c r="F81" s="199">
        <f t="shared" ref="F81:F144" si="5">+D81+E81</f>
        <v>635.78927788177248</v>
      </c>
      <c r="G81" s="199"/>
      <c r="H81" s="199">
        <v>0</v>
      </c>
      <c r="I81" s="199">
        <v>0</v>
      </c>
      <c r="J81" s="199">
        <f t="shared" ref="J81:J144" si="6">+H81+I81</f>
        <v>0</v>
      </c>
      <c r="K81" s="199"/>
      <c r="L81" s="199">
        <f t="shared" ref="L81:L144" si="7">SUM(C81-F81-J81)</f>
        <v>0</v>
      </c>
      <c r="M81" s="199">
        <f t="shared" ref="M81:M144" si="8">J81+L81</f>
        <v>0</v>
      </c>
    </row>
    <row r="82" spans="1:13" s="29" customFormat="1" ht="13.5" x14ac:dyDescent="0.25">
      <c r="A82" s="197">
        <v>70</v>
      </c>
      <c r="B82" s="198" t="s">
        <v>905</v>
      </c>
      <c r="C82" s="199">
        <v>710.48017659861716</v>
      </c>
      <c r="D82" s="199">
        <v>710.48017659861705</v>
      </c>
      <c r="E82" s="199">
        <v>0</v>
      </c>
      <c r="F82" s="199">
        <f t="shared" si="5"/>
        <v>710.48017659861705</v>
      </c>
      <c r="G82" s="199"/>
      <c r="H82" s="199">
        <v>0</v>
      </c>
      <c r="I82" s="199">
        <v>0</v>
      </c>
      <c r="J82" s="199">
        <f t="shared" si="6"/>
        <v>0</v>
      </c>
      <c r="K82" s="199"/>
      <c r="L82" s="199">
        <f t="shared" si="7"/>
        <v>1.1368683772161603E-13</v>
      </c>
      <c r="M82" s="199">
        <f t="shared" si="8"/>
        <v>1.1368683772161603E-13</v>
      </c>
    </row>
    <row r="83" spans="1:13" s="29" customFormat="1" ht="13.5" x14ac:dyDescent="0.25">
      <c r="A83" s="197">
        <v>71</v>
      </c>
      <c r="B83" s="198" t="s">
        <v>906</v>
      </c>
      <c r="C83" s="199">
        <v>259.88831377625456</v>
      </c>
      <c r="D83" s="199">
        <v>259.88831377625468</v>
      </c>
      <c r="E83" s="199">
        <v>0</v>
      </c>
      <c r="F83" s="199">
        <f t="shared" si="5"/>
        <v>259.88831377625468</v>
      </c>
      <c r="G83" s="199"/>
      <c r="H83" s="199">
        <v>0</v>
      </c>
      <c r="I83" s="199">
        <v>0</v>
      </c>
      <c r="J83" s="199">
        <f t="shared" si="6"/>
        <v>0</v>
      </c>
      <c r="K83" s="199"/>
      <c r="L83" s="199">
        <f t="shared" si="7"/>
        <v>-1.1368683772161603E-13</v>
      </c>
      <c r="M83" s="199">
        <f t="shared" si="8"/>
        <v>-1.1368683772161603E-13</v>
      </c>
    </row>
    <row r="84" spans="1:13" s="29" customFormat="1" ht="13.5" x14ac:dyDescent="0.25">
      <c r="A84" s="197">
        <v>72</v>
      </c>
      <c r="B84" s="198" t="s">
        <v>907</v>
      </c>
      <c r="C84" s="199">
        <v>591.71359329839174</v>
      </c>
      <c r="D84" s="199">
        <v>591.71359329839174</v>
      </c>
      <c r="E84" s="199">
        <v>0</v>
      </c>
      <c r="F84" s="199">
        <f t="shared" si="5"/>
        <v>591.71359329839174</v>
      </c>
      <c r="G84" s="199"/>
      <c r="H84" s="199">
        <v>0</v>
      </c>
      <c r="I84" s="199">
        <v>0</v>
      </c>
      <c r="J84" s="199">
        <f t="shared" si="6"/>
        <v>0</v>
      </c>
      <c r="K84" s="199"/>
      <c r="L84" s="199">
        <f t="shared" si="7"/>
        <v>0</v>
      </c>
      <c r="M84" s="199">
        <f t="shared" si="8"/>
        <v>0</v>
      </c>
    </row>
    <row r="85" spans="1:13" s="29" customFormat="1" ht="13.5" x14ac:dyDescent="0.25">
      <c r="A85" s="197">
        <v>73</v>
      </c>
      <c r="B85" s="198" t="s">
        <v>908</v>
      </c>
      <c r="C85" s="199">
        <v>810.60653059740002</v>
      </c>
      <c r="D85" s="199">
        <v>729.5458795971922</v>
      </c>
      <c r="E85" s="199">
        <v>40.530326644288465</v>
      </c>
      <c r="F85" s="199">
        <f t="shared" si="5"/>
        <v>770.07620624148069</v>
      </c>
      <c r="G85" s="199"/>
      <c r="H85" s="199">
        <v>40.53032435591934</v>
      </c>
      <c r="I85" s="199">
        <v>0</v>
      </c>
      <c r="J85" s="199">
        <f t="shared" si="6"/>
        <v>40.53032435591934</v>
      </c>
      <c r="K85" s="199"/>
      <c r="L85" s="199">
        <f t="shared" si="7"/>
        <v>-7.1054273576010019E-15</v>
      </c>
      <c r="M85" s="199">
        <f t="shared" si="8"/>
        <v>40.530324355919333</v>
      </c>
    </row>
    <row r="86" spans="1:13" s="29" customFormat="1" ht="13.5" x14ac:dyDescent="0.25">
      <c r="A86" s="197">
        <v>74</v>
      </c>
      <c r="B86" s="198" t="s">
        <v>909</v>
      </c>
      <c r="C86" s="199">
        <v>121.52803268993081</v>
      </c>
      <c r="D86" s="199">
        <v>121.5280326899308</v>
      </c>
      <c r="E86" s="199">
        <v>0</v>
      </c>
      <c r="F86" s="199">
        <f t="shared" si="5"/>
        <v>121.5280326899308</v>
      </c>
      <c r="G86" s="199"/>
      <c r="H86" s="199">
        <v>0</v>
      </c>
      <c r="I86" s="199">
        <v>0</v>
      </c>
      <c r="J86" s="199">
        <f t="shared" si="6"/>
        <v>0</v>
      </c>
      <c r="K86" s="199"/>
      <c r="L86" s="199">
        <f t="shared" si="7"/>
        <v>1.4210854715202004E-14</v>
      </c>
      <c r="M86" s="199">
        <f t="shared" si="8"/>
        <v>1.4210854715202004E-14</v>
      </c>
    </row>
    <row r="87" spans="1:13" s="29" customFormat="1" ht="13.5" x14ac:dyDescent="0.25">
      <c r="A87" s="197">
        <v>75</v>
      </c>
      <c r="B87" s="198" t="s">
        <v>910</v>
      </c>
      <c r="C87" s="199">
        <v>221.21265419003993</v>
      </c>
      <c r="D87" s="199">
        <v>221.21265419003993</v>
      </c>
      <c r="E87" s="199">
        <v>0</v>
      </c>
      <c r="F87" s="199">
        <f t="shared" si="5"/>
        <v>221.21265419003993</v>
      </c>
      <c r="G87" s="199"/>
      <c r="H87" s="199">
        <v>0</v>
      </c>
      <c r="I87" s="199">
        <v>0</v>
      </c>
      <c r="J87" s="199">
        <f t="shared" si="6"/>
        <v>0</v>
      </c>
      <c r="K87" s="199"/>
      <c r="L87" s="199">
        <f t="shared" si="7"/>
        <v>0</v>
      </c>
      <c r="M87" s="199">
        <f t="shared" si="8"/>
        <v>0</v>
      </c>
    </row>
    <row r="88" spans="1:13" s="29" customFormat="1" ht="13.5" x14ac:dyDescent="0.25">
      <c r="A88" s="197">
        <v>76</v>
      </c>
      <c r="B88" s="198" t="s">
        <v>911</v>
      </c>
      <c r="C88" s="199">
        <v>359.26005719680342</v>
      </c>
      <c r="D88" s="199">
        <v>359.26005719680342</v>
      </c>
      <c r="E88" s="199">
        <v>0</v>
      </c>
      <c r="F88" s="199">
        <f t="shared" si="5"/>
        <v>359.26005719680342</v>
      </c>
      <c r="G88" s="199"/>
      <c r="H88" s="199">
        <v>0</v>
      </c>
      <c r="I88" s="199">
        <v>0</v>
      </c>
      <c r="J88" s="199">
        <f t="shared" si="6"/>
        <v>0</v>
      </c>
      <c r="K88" s="199"/>
      <c r="L88" s="199">
        <f t="shared" si="7"/>
        <v>0</v>
      </c>
      <c r="M88" s="199">
        <f t="shared" si="8"/>
        <v>0</v>
      </c>
    </row>
    <row r="89" spans="1:13" s="29" customFormat="1" ht="13.5" x14ac:dyDescent="0.25">
      <c r="A89" s="197">
        <v>77</v>
      </c>
      <c r="B89" s="198" t="s">
        <v>912</v>
      </c>
      <c r="C89" s="199">
        <v>275.74585858104098</v>
      </c>
      <c r="D89" s="199">
        <v>275.74585858104098</v>
      </c>
      <c r="E89" s="199">
        <v>0</v>
      </c>
      <c r="F89" s="199">
        <f t="shared" si="5"/>
        <v>275.74585858104098</v>
      </c>
      <c r="G89" s="199"/>
      <c r="H89" s="199">
        <v>0</v>
      </c>
      <c r="I89" s="199">
        <v>0</v>
      </c>
      <c r="J89" s="199">
        <f t="shared" si="6"/>
        <v>0</v>
      </c>
      <c r="K89" s="199"/>
      <c r="L89" s="199">
        <f t="shared" si="7"/>
        <v>0</v>
      </c>
      <c r="M89" s="199">
        <f t="shared" si="8"/>
        <v>0</v>
      </c>
    </row>
    <row r="90" spans="1:13" s="29" customFormat="1" ht="13.5" x14ac:dyDescent="0.25">
      <c r="A90" s="197">
        <v>78</v>
      </c>
      <c r="B90" s="198" t="s">
        <v>913</v>
      </c>
      <c r="C90" s="199">
        <v>4.7218020702023864</v>
      </c>
      <c r="D90" s="199">
        <v>4.7218020702023864</v>
      </c>
      <c r="E90" s="199">
        <v>0</v>
      </c>
      <c r="F90" s="199">
        <f t="shared" si="5"/>
        <v>4.7218020702023864</v>
      </c>
      <c r="G90" s="199"/>
      <c r="H90" s="199">
        <v>0</v>
      </c>
      <c r="I90" s="199">
        <v>0</v>
      </c>
      <c r="J90" s="199">
        <f t="shared" si="6"/>
        <v>0</v>
      </c>
      <c r="K90" s="199"/>
      <c r="L90" s="199">
        <f t="shared" si="7"/>
        <v>0</v>
      </c>
      <c r="M90" s="199">
        <f t="shared" si="8"/>
        <v>0</v>
      </c>
    </row>
    <row r="91" spans="1:13" s="29" customFormat="1" ht="13.5" x14ac:dyDescent="0.25">
      <c r="A91" s="197">
        <v>79</v>
      </c>
      <c r="B91" s="198" t="s">
        <v>914</v>
      </c>
      <c r="C91" s="199">
        <v>2438.7336343471097</v>
      </c>
      <c r="D91" s="199">
        <v>2438.7336343471097</v>
      </c>
      <c r="E91" s="199">
        <v>0</v>
      </c>
      <c r="F91" s="199">
        <f t="shared" si="5"/>
        <v>2438.7336343471097</v>
      </c>
      <c r="G91" s="199"/>
      <c r="H91" s="199">
        <v>0</v>
      </c>
      <c r="I91" s="199">
        <v>0</v>
      </c>
      <c r="J91" s="199">
        <f t="shared" si="6"/>
        <v>0</v>
      </c>
      <c r="K91" s="199"/>
      <c r="L91" s="199">
        <f t="shared" si="7"/>
        <v>0</v>
      </c>
      <c r="M91" s="199">
        <f t="shared" si="8"/>
        <v>0</v>
      </c>
    </row>
    <row r="92" spans="1:13" s="29" customFormat="1" ht="13.5" x14ac:dyDescent="0.25">
      <c r="A92" s="197">
        <v>80</v>
      </c>
      <c r="B92" s="198" t="s">
        <v>915</v>
      </c>
      <c r="C92" s="199">
        <v>564.56245799565897</v>
      </c>
      <c r="D92" s="199">
        <v>564.56245799565909</v>
      </c>
      <c r="E92" s="199">
        <v>0</v>
      </c>
      <c r="F92" s="199">
        <f t="shared" si="5"/>
        <v>564.56245799565909</v>
      </c>
      <c r="G92" s="199"/>
      <c r="H92" s="199">
        <v>0</v>
      </c>
      <c r="I92" s="199">
        <v>0</v>
      </c>
      <c r="J92" s="199">
        <f t="shared" si="6"/>
        <v>0</v>
      </c>
      <c r="K92" s="199"/>
      <c r="L92" s="199">
        <f t="shared" si="7"/>
        <v>-1.1368683772161603E-13</v>
      </c>
      <c r="M92" s="199">
        <f t="shared" si="8"/>
        <v>-1.1368683772161603E-13</v>
      </c>
    </row>
    <row r="93" spans="1:13" s="29" customFormat="1" ht="13.5" x14ac:dyDescent="0.25">
      <c r="A93" s="197">
        <v>82</v>
      </c>
      <c r="B93" s="198" t="s">
        <v>916</v>
      </c>
      <c r="C93" s="199">
        <v>11.486481693629564</v>
      </c>
      <c r="D93" s="199">
        <v>11.486481693629562</v>
      </c>
      <c r="E93" s="199">
        <v>0</v>
      </c>
      <c r="F93" s="199">
        <f t="shared" si="5"/>
        <v>11.486481693629562</v>
      </c>
      <c r="G93" s="199"/>
      <c r="H93" s="199">
        <v>0</v>
      </c>
      <c r="I93" s="199">
        <v>0</v>
      </c>
      <c r="J93" s="199">
        <f t="shared" si="6"/>
        <v>0</v>
      </c>
      <c r="K93" s="199"/>
      <c r="L93" s="199">
        <f t="shared" si="7"/>
        <v>1.7763568394002505E-15</v>
      </c>
      <c r="M93" s="199">
        <f t="shared" si="8"/>
        <v>1.7763568394002505E-15</v>
      </c>
    </row>
    <row r="94" spans="1:13" s="29" customFormat="1" ht="13.5" x14ac:dyDescent="0.25">
      <c r="A94" s="197">
        <v>83</v>
      </c>
      <c r="B94" s="198" t="s">
        <v>917</v>
      </c>
      <c r="C94" s="199">
        <v>17.522570629704994</v>
      </c>
      <c r="D94" s="199">
        <v>17.52257062970499</v>
      </c>
      <c r="E94" s="199">
        <v>0</v>
      </c>
      <c r="F94" s="199">
        <f t="shared" si="5"/>
        <v>17.52257062970499</v>
      </c>
      <c r="G94" s="199"/>
      <c r="H94" s="199">
        <v>0</v>
      </c>
      <c r="I94" s="199">
        <v>0</v>
      </c>
      <c r="J94" s="199">
        <f t="shared" si="6"/>
        <v>0</v>
      </c>
      <c r="K94" s="199"/>
      <c r="L94" s="199">
        <f t="shared" si="7"/>
        <v>3.5527136788005009E-15</v>
      </c>
      <c r="M94" s="199">
        <f t="shared" si="8"/>
        <v>3.5527136788005009E-15</v>
      </c>
    </row>
    <row r="95" spans="1:13" s="29" customFormat="1" ht="13.5" x14ac:dyDescent="0.25">
      <c r="A95" s="197">
        <v>84</v>
      </c>
      <c r="B95" s="198" t="s">
        <v>918</v>
      </c>
      <c r="C95" s="199">
        <v>258.61899780000005</v>
      </c>
      <c r="D95" s="199">
        <v>258.61899780000005</v>
      </c>
      <c r="E95" s="199">
        <v>0</v>
      </c>
      <c r="F95" s="199">
        <f t="shared" si="5"/>
        <v>258.61899780000005</v>
      </c>
      <c r="G95" s="199"/>
      <c r="H95" s="199">
        <v>0</v>
      </c>
      <c r="I95" s="199">
        <v>0</v>
      </c>
      <c r="J95" s="199">
        <f t="shared" si="6"/>
        <v>0</v>
      </c>
      <c r="K95" s="199"/>
      <c r="L95" s="199">
        <f t="shared" si="7"/>
        <v>0</v>
      </c>
      <c r="M95" s="199">
        <f t="shared" si="8"/>
        <v>0</v>
      </c>
    </row>
    <row r="96" spans="1:13" s="29" customFormat="1" ht="13.5" x14ac:dyDescent="0.25">
      <c r="A96" s="197">
        <v>87</v>
      </c>
      <c r="B96" s="198" t="s">
        <v>919</v>
      </c>
      <c r="C96" s="199">
        <v>941.89522259286798</v>
      </c>
      <c r="D96" s="199">
        <v>941.89522259286832</v>
      </c>
      <c r="E96" s="199">
        <v>0</v>
      </c>
      <c r="F96" s="199">
        <f t="shared" si="5"/>
        <v>941.89522259286832</v>
      </c>
      <c r="G96" s="199"/>
      <c r="H96" s="199">
        <v>0</v>
      </c>
      <c r="I96" s="199">
        <v>0</v>
      </c>
      <c r="J96" s="199">
        <f t="shared" si="6"/>
        <v>0</v>
      </c>
      <c r="K96" s="199"/>
      <c r="L96" s="199">
        <f t="shared" si="7"/>
        <v>-3.4106051316484809E-13</v>
      </c>
      <c r="M96" s="199">
        <f t="shared" si="8"/>
        <v>-3.4106051316484809E-13</v>
      </c>
    </row>
    <row r="97" spans="1:16" s="29" customFormat="1" ht="13.5" x14ac:dyDescent="0.25">
      <c r="A97" s="197">
        <v>90</v>
      </c>
      <c r="B97" s="198" t="s">
        <v>920</v>
      </c>
      <c r="C97" s="199">
        <v>257.29804799999994</v>
      </c>
      <c r="D97" s="199">
        <v>257.29804799999999</v>
      </c>
      <c r="E97" s="199">
        <v>0</v>
      </c>
      <c r="F97" s="199">
        <f t="shared" si="5"/>
        <v>257.29804799999999</v>
      </c>
      <c r="G97" s="199"/>
      <c r="H97" s="199">
        <v>0</v>
      </c>
      <c r="I97" s="199">
        <v>0</v>
      </c>
      <c r="J97" s="199">
        <f t="shared" si="6"/>
        <v>0</v>
      </c>
      <c r="K97" s="199"/>
      <c r="L97" s="199">
        <f t="shared" si="7"/>
        <v>-5.6843418860808015E-14</v>
      </c>
      <c r="M97" s="199">
        <f t="shared" si="8"/>
        <v>-5.6843418860808015E-14</v>
      </c>
    </row>
    <row r="98" spans="1:16" s="29" customFormat="1" ht="13.5" x14ac:dyDescent="0.25">
      <c r="A98" s="197">
        <v>91</v>
      </c>
      <c r="B98" s="198" t="s">
        <v>921</v>
      </c>
      <c r="C98" s="199">
        <v>220.45578172547476</v>
      </c>
      <c r="D98" s="199">
        <v>220.45578172547479</v>
      </c>
      <c r="E98" s="199">
        <v>0</v>
      </c>
      <c r="F98" s="199">
        <f t="shared" si="5"/>
        <v>220.45578172547479</v>
      </c>
      <c r="G98" s="199"/>
      <c r="H98" s="199">
        <v>0</v>
      </c>
      <c r="I98" s="199">
        <v>0</v>
      </c>
      <c r="J98" s="199">
        <f t="shared" si="6"/>
        <v>0</v>
      </c>
      <c r="K98" s="199"/>
      <c r="L98" s="199">
        <f t="shared" si="7"/>
        <v>-2.8421709430404007E-14</v>
      </c>
      <c r="M98" s="199">
        <f t="shared" si="8"/>
        <v>-2.8421709430404007E-14</v>
      </c>
    </row>
    <row r="99" spans="1:16" s="29" customFormat="1" ht="13.5" x14ac:dyDescent="0.25">
      <c r="A99" s="197">
        <v>92</v>
      </c>
      <c r="B99" s="198" t="s">
        <v>922</v>
      </c>
      <c r="C99" s="199">
        <v>619.32428110588228</v>
      </c>
      <c r="D99" s="199">
        <v>619.32428110588216</v>
      </c>
      <c r="E99" s="199">
        <v>0</v>
      </c>
      <c r="F99" s="199">
        <f t="shared" si="5"/>
        <v>619.32428110588216</v>
      </c>
      <c r="G99" s="199"/>
      <c r="H99" s="199">
        <v>0</v>
      </c>
      <c r="I99" s="199">
        <v>0</v>
      </c>
      <c r="J99" s="199">
        <f t="shared" si="6"/>
        <v>0</v>
      </c>
      <c r="K99" s="199"/>
      <c r="L99" s="199">
        <f t="shared" si="7"/>
        <v>1.1368683772161603E-13</v>
      </c>
      <c r="M99" s="199">
        <f t="shared" si="8"/>
        <v>1.1368683772161603E-13</v>
      </c>
    </row>
    <row r="100" spans="1:16" s="29" customFormat="1" ht="13.5" x14ac:dyDescent="0.25">
      <c r="A100" s="197">
        <v>93</v>
      </c>
      <c r="B100" s="198" t="s">
        <v>923</v>
      </c>
      <c r="C100" s="199">
        <v>332.51324854170878</v>
      </c>
      <c r="D100" s="199">
        <v>332.51324854170878</v>
      </c>
      <c r="E100" s="199">
        <v>0</v>
      </c>
      <c r="F100" s="199">
        <f t="shared" si="5"/>
        <v>332.51324854170878</v>
      </c>
      <c r="G100" s="199"/>
      <c r="H100" s="199">
        <v>0</v>
      </c>
      <c r="I100" s="199">
        <v>0</v>
      </c>
      <c r="J100" s="199">
        <f t="shared" si="6"/>
        <v>0</v>
      </c>
      <c r="K100" s="199"/>
      <c r="L100" s="199">
        <f t="shared" si="7"/>
        <v>0</v>
      </c>
      <c r="M100" s="199">
        <f t="shared" si="8"/>
        <v>0</v>
      </c>
    </row>
    <row r="101" spans="1:16" s="32" customFormat="1" ht="13.5" x14ac:dyDescent="0.25">
      <c r="A101" s="197">
        <v>94</v>
      </c>
      <c r="B101" s="198" t="s">
        <v>924</v>
      </c>
      <c r="C101" s="199">
        <v>110.84491800000001</v>
      </c>
      <c r="D101" s="199">
        <v>110.84491800000001</v>
      </c>
      <c r="E101" s="199">
        <v>0</v>
      </c>
      <c r="F101" s="199">
        <f t="shared" si="5"/>
        <v>110.84491800000001</v>
      </c>
      <c r="G101" s="199"/>
      <c r="H101" s="199">
        <v>0</v>
      </c>
      <c r="I101" s="199">
        <v>0</v>
      </c>
      <c r="J101" s="199">
        <f t="shared" si="6"/>
        <v>0</v>
      </c>
      <c r="K101" s="199"/>
      <c r="L101" s="199">
        <f t="shared" si="7"/>
        <v>0</v>
      </c>
      <c r="M101" s="199">
        <f t="shared" si="8"/>
        <v>0</v>
      </c>
      <c r="N101" s="29"/>
      <c r="O101" s="29"/>
      <c r="P101" s="29"/>
    </row>
    <row r="102" spans="1:16" s="29" customFormat="1" ht="13.5" x14ac:dyDescent="0.25">
      <c r="A102" s="197">
        <v>95</v>
      </c>
      <c r="B102" s="198" t="s">
        <v>925</v>
      </c>
      <c r="C102" s="199">
        <v>147.48480902533166</v>
      </c>
      <c r="D102" s="199">
        <v>147.48480902533163</v>
      </c>
      <c r="E102" s="199">
        <v>0</v>
      </c>
      <c r="F102" s="199">
        <f t="shared" si="5"/>
        <v>147.48480902533163</v>
      </c>
      <c r="G102" s="199"/>
      <c r="H102" s="199">
        <v>0</v>
      </c>
      <c r="I102" s="199">
        <v>0</v>
      </c>
      <c r="J102" s="199">
        <f t="shared" si="6"/>
        <v>0</v>
      </c>
      <c r="K102" s="199"/>
      <c r="L102" s="199">
        <f t="shared" si="7"/>
        <v>2.8421709430404007E-14</v>
      </c>
      <c r="M102" s="199">
        <f t="shared" si="8"/>
        <v>2.8421709430404007E-14</v>
      </c>
    </row>
    <row r="103" spans="1:16" s="29" customFormat="1" ht="13.5" x14ac:dyDescent="0.25">
      <c r="A103" s="197">
        <v>98</v>
      </c>
      <c r="B103" s="198" t="s">
        <v>926</v>
      </c>
      <c r="C103" s="199">
        <v>66.610025842364536</v>
      </c>
      <c r="D103" s="199">
        <v>66.610025842364536</v>
      </c>
      <c r="E103" s="199">
        <v>0</v>
      </c>
      <c r="F103" s="199">
        <f t="shared" si="5"/>
        <v>66.610025842364536</v>
      </c>
      <c r="G103" s="199"/>
      <c r="H103" s="199">
        <v>0</v>
      </c>
      <c r="I103" s="199">
        <v>0</v>
      </c>
      <c r="J103" s="199">
        <f t="shared" si="6"/>
        <v>0</v>
      </c>
      <c r="K103" s="199"/>
      <c r="L103" s="199">
        <f t="shared" si="7"/>
        <v>0</v>
      </c>
      <c r="M103" s="199">
        <f t="shared" si="8"/>
        <v>0</v>
      </c>
    </row>
    <row r="104" spans="1:16" s="29" customFormat="1" ht="13.5" x14ac:dyDescent="0.25">
      <c r="A104" s="197">
        <v>99</v>
      </c>
      <c r="B104" s="198" t="s">
        <v>927</v>
      </c>
      <c r="C104" s="199">
        <v>857.94699889875176</v>
      </c>
      <c r="D104" s="199">
        <v>857.94699889875187</v>
      </c>
      <c r="E104" s="199">
        <v>0</v>
      </c>
      <c r="F104" s="199">
        <f t="shared" si="5"/>
        <v>857.94699889875187</v>
      </c>
      <c r="G104" s="199"/>
      <c r="H104" s="199">
        <v>0</v>
      </c>
      <c r="I104" s="199">
        <v>0</v>
      </c>
      <c r="J104" s="199">
        <f t="shared" si="6"/>
        <v>0</v>
      </c>
      <c r="K104" s="199"/>
      <c r="L104" s="199">
        <f t="shared" si="7"/>
        <v>-1.1368683772161603E-13</v>
      </c>
      <c r="M104" s="199">
        <f t="shared" si="8"/>
        <v>-1.1368683772161603E-13</v>
      </c>
    </row>
    <row r="105" spans="1:16" s="29" customFormat="1" ht="13.5" x14ac:dyDescent="0.25">
      <c r="A105" s="197">
        <v>100</v>
      </c>
      <c r="B105" s="198" t="s">
        <v>928</v>
      </c>
      <c r="C105" s="199">
        <v>1524.2438725736831</v>
      </c>
      <c r="D105" s="199">
        <v>1524.2438725736831</v>
      </c>
      <c r="E105" s="199">
        <v>0</v>
      </c>
      <c r="F105" s="199">
        <f t="shared" si="5"/>
        <v>1524.2438725736831</v>
      </c>
      <c r="G105" s="199"/>
      <c r="H105" s="199">
        <v>0</v>
      </c>
      <c r="I105" s="199">
        <v>0</v>
      </c>
      <c r="J105" s="199">
        <f t="shared" si="6"/>
        <v>0</v>
      </c>
      <c r="K105" s="199"/>
      <c r="L105" s="199">
        <f t="shared" si="7"/>
        <v>0</v>
      </c>
      <c r="M105" s="199">
        <f t="shared" si="8"/>
        <v>0</v>
      </c>
    </row>
    <row r="106" spans="1:16" s="29" customFormat="1" ht="13.5" x14ac:dyDescent="0.25">
      <c r="A106" s="197">
        <v>101</v>
      </c>
      <c r="B106" s="198" t="s">
        <v>1458</v>
      </c>
      <c r="C106" s="199">
        <v>533.810462786524</v>
      </c>
      <c r="D106" s="199">
        <v>526.77075257259526</v>
      </c>
      <c r="E106" s="199">
        <v>7.039710213928962</v>
      </c>
      <c r="F106" s="199">
        <f t="shared" si="5"/>
        <v>533.81046278652423</v>
      </c>
      <c r="G106" s="199"/>
      <c r="H106" s="199">
        <v>0</v>
      </c>
      <c r="I106" s="199">
        <v>0</v>
      </c>
      <c r="J106" s="199">
        <f t="shared" si="6"/>
        <v>0</v>
      </c>
      <c r="K106" s="199"/>
      <c r="L106" s="199">
        <f t="shared" si="7"/>
        <v>-2.2737367544323206E-13</v>
      </c>
      <c r="M106" s="199">
        <f t="shared" si="8"/>
        <v>-2.2737367544323206E-13</v>
      </c>
    </row>
    <row r="107" spans="1:16" s="29" customFormat="1" ht="13.5" x14ac:dyDescent="0.25">
      <c r="A107" s="197">
        <v>102</v>
      </c>
      <c r="B107" s="198" t="s">
        <v>929</v>
      </c>
      <c r="C107" s="199">
        <v>369.28151037920236</v>
      </c>
      <c r="D107" s="199">
        <v>369.28151037920236</v>
      </c>
      <c r="E107" s="199">
        <v>0</v>
      </c>
      <c r="F107" s="199">
        <f t="shared" si="5"/>
        <v>369.28151037920236</v>
      </c>
      <c r="G107" s="199"/>
      <c r="H107" s="199">
        <v>0</v>
      </c>
      <c r="I107" s="199">
        <v>0</v>
      </c>
      <c r="J107" s="199">
        <f t="shared" si="6"/>
        <v>0</v>
      </c>
      <c r="K107" s="199"/>
      <c r="L107" s="199">
        <f t="shared" si="7"/>
        <v>0</v>
      </c>
      <c r="M107" s="199">
        <f t="shared" si="8"/>
        <v>0</v>
      </c>
    </row>
    <row r="108" spans="1:16" s="29" customFormat="1" ht="13.5" x14ac:dyDescent="0.25">
      <c r="A108" s="197">
        <v>103</v>
      </c>
      <c r="B108" s="198" t="s">
        <v>930</v>
      </c>
      <c r="C108" s="199">
        <v>128.09675154118796</v>
      </c>
      <c r="D108" s="199">
        <v>128.09675154118793</v>
      </c>
      <c r="E108" s="199">
        <v>0</v>
      </c>
      <c r="F108" s="199">
        <f t="shared" si="5"/>
        <v>128.09675154118793</v>
      </c>
      <c r="G108" s="199"/>
      <c r="H108" s="199">
        <v>0</v>
      </c>
      <c r="I108" s="199">
        <v>0</v>
      </c>
      <c r="J108" s="199">
        <f t="shared" si="6"/>
        <v>0</v>
      </c>
      <c r="K108" s="199"/>
      <c r="L108" s="199">
        <f t="shared" si="7"/>
        <v>2.8421709430404007E-14</v>
      </c>
      <c r="M108" s="199">
        <f t="shared" si="8"/>
        <v>2.8421709430404007E-14</v>
      </c>
    </row>
    <row r="109" spans="1:16" s="31" customFormat="1" ht="13.5" x14ac:dyDescent="0.25">
      <c r="A109" s="197">
        <v>104</v>
      </c>
      <c r="B109" s="200" t="s">
        <v>931</v>
      </c>
      <c r="C109" s="199">
        <v>3566.2525247794074</v>
      </c>
      <c r="D109" s="199">
        <v>3354.4111804831591</v>
      </c>
      <c r="E109" s="199">
        <v>0.75263602930820184</v>
      </c>
      <c r="F109" s="199">
        <f t="shared" si="5"/>
        <v>3355.1638165124673</v>
      </c>
      <c r="G109" s="199"/>
      <c r="H109" s="199">
        <v>9.9484509609368779</v>
      </c>
      <c r="I109" s="199">
        <v>10.701086990245079</v>
      </c>
      <c r="J109" s="199">
        <f t="shared" si="6"/>
        <v>20.649537951181955</v>
      </c>
      <c r="K109" s="199"/>
      <c r="L109" s="199">
        <f t="shared" si="7"/>
        <v>190.43917031575813</v>
      </c>
      <c r="M109" s="199">
        <f t="shared" si="8"/>
        <v>211.0887082669401</v>
      </c>
    </row>
    <row r="110" spans="1:16" s="29" customFormat="1" ht="13.5" x14ac:dyDescent="0.25">
      <c r="A110" s="197">
        <v>105</v>
      </c>
      <c r="B110" s="198" t="s">
        <v>932</v>
      </c>
      <c r="C110" s="199">
        <v>1942.3627494408793</v>
      </c>
      <c r="D110" s="199">
        <v>1942.3627494408793</v>
      </c>
      <c r="E110" s="199">
        <v>0</v>
      </c>
      <c r="F110" s="199">
        <f t="shared" si="5"/>
        <v>1942.3627494408793</v>
      </c>
      <c r="G110" s="199"/>
      <c r="H110" s="199">
        <v>0</v>
      </c>
      <c r="I110" s="199">
        <v>0</v>
      </c>
      <c r="J110" s="199">
        <f t="shared" si="6"/>
        <v>0</v>
      </c>
      <c r="K110" s="199"/>
      <c r="L110" s="199">
        <f t="shared" si="7"/>
        <v>0</v>
      </c>
      <c r="M110" s="199">
        <f t="shared" si="8"/>
        <v>0</v>
      </c>
    </row>
    <row r="111" spans="1:16" s="29" customFormat="1" ht="13.5" x14ac:dyDescent="0.25">
      <c r="A111" s="197">
        <v>106</v>
      </c>
      <c r="B111" s="198" t="s">
        <v>933</v>
      </c>
      <c r="C111" s="199">
        <v>1426.1712960428706</v>
      </c>
      <c r="D111" s="199">
        <v>1426.1712960428706</v>
      </c>
      <c r="E111" s="199">
        <v>0</v>
      </c>
      <c r="F111" s="199">
        <f t="shared" si="5"/>
        <v>1426.1712960428706</v>
      </c>
      <c r="G111" s="199"/>
      <c r="H111" s="199">
        <v>0</v>
      </c>
      <c r="I111" s="199">
        <v>0</v>
      </c>
      <c r="J111" s="199">
        <f t="shared" si="6"/>
        <v>0</v>
      </c>
      <c r="K111" s="199"/>
      <c r="L111" s="199">
        <f t="shared" si="7"/>
        <v>0</v>
      </c>
      <c r="M111" s="199">
        <f t="shared" si="8"/>
        <v>0</v>
      </c>
    </row>
    <row r="112" spans="1:16" s="29" customFormat="1" ht="13.5" x14ac:dyDescent="0.25">
      <c r="A112" s="197">
        <v>107</v>
      </c>
      <c r="B112" s="198" t="s">
        <v>934</v>
      </c>
      <c r="C112" s="199">
        <v>1158.0465758334001</v>
      </c>
      <c r="D112" s="199">
        <v>1158.0465758334001</v>
      </c>
      <c r="E112" s="199">
        <v>0</v>
      </c>
      <c r="F112" s="199">
        <f t="shared" si="5"/>
        <v>1158.0465758334001</v>
      </c>
      <c r="G112" s="199"/>
      <c r="H112" s="199">
        <v>0</v>
      </c>
      <c r="I112" s="199">
        <v>0</v>
      </c>
      <c r="J112" s="199">
        <f t="shared" si="6"/>
        <v>0</v>
      </c>
      <c r="K112" s="199"/>
      <c r="L112" s="199">
        <f t="shared" si="7"/>
        <v>0</v>
      </c>
      <c r="M112" s="199">
        <f t="shared" si="8"/>
        <v>0</v>
      </c>
    </row>
    <row r="113" spans="1:13" s="29" customFormat="1" ht="13.5" x14ac:dyDescent="0.25">
      <c r="A113" s="197">
        <v>108</v>
      </c>
      <c r="B113" s="198" t="s">
        <v>935</v>
      </c>
      <c r="C113" s="199">
        <v>655.91010512463743</v>
      </c>
      <c r="D113" s="199">
        <v>655.91010512463743</v>
      </c>
      <c r="E113" s="199">
        <v>0</v>
      </c>
      <c r="F113" s="199">
        <f t="shared" si="5"/>
        <v>655.91010512463743</v>
      </c>
      <c r="G113" s="199"/>
      <c r="H113" s="199">
        <v>0</v>
      </c>
      <c r="I113" s="199">
        <v>0</v>
      </c>
      <c r="J113" s="199">
        <f t="shared" si="6"/>
        <v>0</v>
      </c>
      <c r="K113" s="199"/>
      <c r="L113" s="199">
        <f t="shared" si="7"/>
        <v>0</v>
      </c>
      <c r="M113" s="199">
        <f t="shared" si="8"/>
        <v>0</v>
      </c>
    </row>
    <row r="114" spans="1:13" s="29" customFormat="1" ht="13.5" x14ac:dyDescent="0.25">
      <c r="A114" s="197">
        <v>110</v>
      </c>
      <c r="B114" s="198" t="s">
        <v>936</v>
      </c>
      <c r="C114" s="199">
        <v>100.52853685977925</v>
      </c>
      <c r="D114" s="199">
        <v>100.52853685977924</v>
      </c>
      <c r="E114" s="199">
        <v>0</v>
      </c>
      <c r="F114" s="199">
        <f t="shared" si="5"/>
        <v>100.52853685977924</v>
      </c>
      <c r="G114" s="199"/>
      <c r="H114" s="199">
        <v>0</v>
      </c>
      <c r="I114" s="199">
        <v>0</v>
      </c>
      <c r="J114" s="199">
        <f t="shared" si="6"/>
        <v>0</v>
      </c>
      <c r="K114" s="199"/>
      <c r="L114" s="199">
        <f t="shared" si="7"/>
        <v>1.4210854715202004E-14</v>
      </c>
      <c r="M114" s="199">
        <f t="shared" si="8"/>
        <v>1.4210854715202004E-14</v>
      </c>
    </row>
    <row r="115" spans="1:13" s="29" customFormat="1" ht="13.5" x14ac:dyDescent="0.25">
      <c r="A115" s="197">
        <v>111</v>
      </c>
      <c r="B115" s="198" t="s">
        <v>937</v>
      </c>
      <c r="C115" s="199">
        <v>602.5366442454</v>
      </c>
      <c r="D115" s="199">
        <v>542.28297958567623</v>
      </c>
      <c r="E115" s="199">
        <v>30.126832199204237</v>
      </c>
      <c r="F115" s="199">
        <f t="shared" si="5"/>
        <v>572.4098117848805</v>
      </c>
      <c r="G115" s="199"/>
      <c r="H115" s="199">
        <v>30.126832460519573</v>
      </c>
      <c r="I115" s="199">
        <v>0</v>
      </c>
      <c r="J115" s="199">
        <f t="shared" si="6"/>
        <v>30.126832460519573</v>
      </c>
      <c r="K115" s="199"/>
      <c r="L115" s="199">
        <f t="shared" si="7"/>
        <v>-7.815970093361102E-14</v>
      </c>
      <c r="M115" s="199">
        <f t="shared" si="8"/>
        <v>30.126832460519495</v>
      </c>
    </row>
    <row r="116" spans="1:13" s="29" customFormat="1" ht="13.5" x14ac:dyDescent="0.25">
      <c r="A116" s="197">
        <v>112</v>
      </c>
      <c r="B116" s="198" t="s">
        <v>938</v>
      </c>
      <c r="C116" s="199">
        <v>262.07959794798342</v>
      </c>
      <c r="D116" s="199">
        <v>262.07959794798342</v>
      </c>
      <c r="E116" s="199">
        <v>0</v>
      </c>
      <c r="F116" s="199">
        <f t="shared" si="5"/>
        <v>262.07959794798342</v>
      </c>
      <c r="G116" s="199"/>
      <c r="H116" s="199">
        <v>0</v>
      </c>
      <c r="I116" s="199">
        <v>0</v>
      </c>
      <c r="J116" s="199">
        <f t="shared" si="6"/>
        <v>0</v>
      </c>
      <c r="K116" s="199"/>
      <c r="L116" s="199">
        <f t="shared" si="7"/>
        <v>0</v>
      </c>
      <c r="M116" s="199">
        <f t="shared" si="8"/>
        <v>0</v>
      </c>
    </row>
    <row r="117" spans="1:13" s="29" customFormat="1" ht="13.5" x14ac:dyDescent="0.25">
      <c r="A117" s="197">
        <v>113</v>
      </c>
      <c r="B117" s="198" t="s">
        <v>939</v>
      </c>
      <c r="C117" s="199">
        <v>686.29694634218151</v>
      </c>
      <c r="D117" s="199">
        <v>686.29694634218151</v>
      </c>
      <c r="E117" s="199">
        <v>0</v>
      </c>
      <c r="F117" s="199">
        <f t="shared" si="5"/>
        <v>686.29694634218151</v>
      </c>
      <c r="G117" s="199"/>
      <c r="H117" s="199">
        <v>0</v>
      </c>
      <c r="I117" s="199">
        <v>0</v>
      </c>
      <c r="J117" s="199">
        <f t="shared" si="6"/>
        <v>0</v>
      </c>
      <c r="K117" s="199"/>
      <c r="L117" s="199">
        <f t="shared" si="7"/>
        <v>0</v>
      </c>
      <c r="M117" s="199">
        <f t="shared" si="8"/>
        <v>0</v>
      </c>
    </row>
    <row r="118" spans="1:13" s="29" customFormat="1" ht="13.5" x14ac:dyDescent="0.25">
      <c r="A118" s="197">
        <v>114</v>
      </c>
      <c r="B118" s="198" t="s">
        <v>940</v>
      </c>
      <c r="C118" s="199">
        <v>584.8553156021818</v>
      </c>
      <c r="D118" s="199">
        <v>584.8553156021818</v>
      </c>
      <c r="E118" s="199">
        <v>0</v>
      </c>
      <c r="F118" s="199">
        <f t="shared" si="5"/>
        <v>584.8553156021818</v>
      </c>
      <c r="G118" s="199"/>
      <c r="H118" s="199">
        <v>0</v>
      </c>
      <c r="I118" s="199">
        <v>0</v>
      </c>
      <c r="J118" s="199">
        <f t="shared" si="6"/>
        <v>0</v>
      </c>
      <c r="K118" s="199"/>
      <c r="L118" s="199">
        <f t="shared" si="7"/>
        <v>0</v>
      </c>
      <c r="M118" s="199">
        <f t="shared" si="8"/>
        <v>0</v>
      </c>
    </row>
    <row r="119" spans="1:13" s="29" customFormat="1" ht="27" x14ac:dyDescent="0.25">
      <c r="A119" s="197">
        <v>117</v>
      </c>
      <c r="B119" s="198" t="s">
        <v>941</v>
      </c>
      <c r="C119" s="199">
        <v>846.17364000000009</v>
      </c>
      <c r="D119" s="199">
        <v>846.17363999999998</v>
      </c>
      <c r="E119" s="199">
        <v>0</v>
      </c>
      <c r="F119" s="199">
        <f t="shared" si="5"/>
        <v>846.17363999999998</v>
      </c>
      <c r="G119" s="199"/>
      <c r="H119" s="199">
        <v>0</v>
      </c>
      <c r="I119" s="199">
        <v>0</v>
      </c>
      <c r="J119" s="199">
        <f t="shared" si="6"/>
        <v>0</v>
      </c>
      <c r="K119" s="199"/>
      <c r="L119" s="199">
        <f t="shared" si="7"/>
        <v>1.1368683772161603E-13</v>
      </c>
      <c r="M119" s="199">
        <f t="shared" si="8"/>
        <v>1.1368683772161603E-13</v>
      </c>
    </row>
    <row r="120" spans="1:13" s="29" customFormat="1" ht="13.5" x14ac:dyDescent="0.25">
      <c r="A120" s="197">
        <v>118</v>
      </c>
      <c r="B120" s="198" t="s">
        <v>942</v>
      </c>
      <c r="C120" s="199">
        <v>394.82872686199045</v>
      </c>
      <c r="D120" s="199">
        <v>394.8287268619905</v>
      </c>
      <c r="E120" s="199">
        <v>0</v>
      </c>
      <c r="F120" s="199">
        <f t="shared" si="5"/>
        <v>394.8287268619905</v>
      </c>
      <c r="G120" s="199"/>
      <c r="H120" s="199">
        <v>0</v>
      </c>
      <c r="I120" s="199">
        <v>0</v>
      </c>
      <c r="J120" s="199">
        <f t="shared" si="6"/>
        <v>0</v>
      </c>
      <c r="K120" s="199"/>
      <c r="L120" s="199">
        <f t="shared" si="7"/>
        <v>-5.6843418860808015E-14</v>
      </c>
      <c r="M120" s="199">
        <f t="shared" si="8"/>
        <v>-5.6843418860808015E-14</v>
      </c>
    </row>
    <row r="121" spans="1:13" s="29" customFormat="1" ht="13.5" x14ac:dyDescent="0.25">
      <c r="A121" s="197">
        <v>122</v>
      </c>
      <c r="B121" s="198" t="s">
        <v>943</v>
      </c>
      <c r="C121" s="199">
        <v>206.8467735320597</v>
      </c>
      <c r="D121" s="199">
        <v>206.84677353205976</v>
      </c>
      <c r="E121" s="199">
        <v>0</v>
      </c>
      <c r="F121" s="199">
        <f t="shared" si="5"/>
        <v>206.84677353205976</v>
      </c>
      <c r="G121" s="199"/>
      <c r="H121" s="199">
        <v>0</v>
      </c>
      <c r="I121" s="199">
        <v>0</v>
      </c>
      <c r="J121" s="199">
        <f t="shared" si="6"/>
        <v>0</v>
      </c>
      <c r="K121" s="199"/>
      <c r="L121" s="199">
        <f t="shared" si="7"/>
        <v>-5.6843418860808015E-14</v>
      </c>
      <c r="M121" s="199">
        <f t="shared" si="8"/>
        <v>-5.6843418860808015E-14</v>
      </c>
    </row>
    <row r="122" spans="1:13" s="29" customFormat="1" ht="13.5" x14ac:dyDescent="0.25">
      <c r="A122" s="197">
        <v>123</v>
      </c>
      <c r="B122" s="198" t="s">
        <v>944</v>
      </c>
      <c r="C122" s="199">
        <v>101.42938568727968</v>
      </c>
      <c r="D122" s="199">
        <v>101.42938568727969</v>
      </c>
      <c r="E122" s="199">
        <v>0</v>
      </c>
      <c r="F122" s="199">
        <f t="shared" si="5"/>
        <v>101.42938568727969</v>
      </c>
      <c r="G122" s="199"/>
      <c r="H122" s="199">
        <v>0</v>
      </c>
      <c r="I122" s="199">
        <v>0</v>
      </c>
      <c r="J122" s="199">
        <f t="shared" si="6"/>
        <v>0</v>
      </c>
      <c r="K122" s="199"/>
      <c r="L122" s="199">
        <f t="shared" si="7"/>
        <v>-1.4210854715202004E-14</v>
      </c>
      <c r="M122" s="199">
        <f t="shared" si="8"/>
        <v>-1.4210854715202004E-14</v>
      </c>
    </row>
    <row r="123" spans="1:13" s="29" customFormat="1" ht="13.5" x14ac:dyDescent="0.25">
      <c r="A123" s="197">
        <v>124</v>
      </c>
      <c r="B123" s="198" t="s">
        <v>945</v>
      </c>
      <c r="C123" s="199">
        <v>1030.0087979455625</v>
      </c>
      <c r="D123" s="199">
        <v>1030.0087979455627</v>
      </c>
      <c r="E123" s="199">
        <v>0</v>
      </c>
      <c r="F123" s="199">
        <f t="shared" si="5"/>
        <v>1030.0087979455627</v>
      </c>
      <c r="G123" s="199"/>
      <c r="H123" s="199">
        <v>0</v>
      </c>
      <c r="I123" s="199">
        <v>0</v>
      </c>
      <c r="J123" s="199">
        <f t="shared" si="6"/>
        <v>0</v>
      </c>
      <c r="K123" s="199"/>
      <c r="L123" s="199">
        <f t="shared" si="7"/>
        <v>-2.2737367544323206E-13</v>
      </c>
      <c r="M123" s="199">
        <f t="shared" si="8"/>
        <v>-2.2737367544323206E-13</v>
      </c>
    </row>
    <row r="124" spans="1:13" s="29" customFormat="1" ht="13.5" x14ac:dyDescent="0.25">
      <c r="A124" s="197">
        <v>126</v>
      </c>
      <c r="B124" s="198" t="s">
        <v>946</v>
      </c>
      <c r="C124" s="199">
        <v>1617.3910680335939</v>
      </c>
      <c r="D124" s="199">
        <v>1617.3910680335941</v>
      </c>
      <c r="E124" s="199">
        <v>0</v>
      </c>
      <c r="F124" s="199">
        <f t="shared" si="5"/>
        <v>1617.3910680335941</v>
      </c>
      <c r="G124" s="199"/>
      <c r="H124" s="199">
        <v>0</v>
      </c>
      <c r="I124" s="199">
        <v>0</v>
      </c>
      <c r="J124" s="199">
        <f t="shared" si="6"/>
        <v>0</v>
      </c>
      <c r="K124" s="199"/>
      <c r="L124" s="199">
        <f t="shared" si="7"/>
        <v>-2.2737367544323206E-13</v>
      </c>
      <c r="M124" s="199">
        <f t="shared" si="8"/>
        <v>-2.2737367544323206E-13</v>
      </c>
    </row>
    <row r="125" spans="1:13" s="29" customFormat="1" ht="13.5" x14ac:dyDescent="0.25">
      <c r="A125" s="197">
        <v>127</v>
      </c>
      <c r="B125" s="198" t="s">
        <v>947</v>
      </c>
      <c r="C125" s="199">
        <v>1364.140510161571</v>
      </c>
      <c r="D125" s="199">
        <v>1364.1405101615717</v>
      </c>
      <c r="E125" s="199">
        <v>0</v>
      </c>
      <c r="F125" s="199">
        <f t="shared" si="5"/>
        <v>1364.1405101615717</v>
      </c>
      <c r="G125" s="199"/>
      <c r="H125" s="199">
        <v>0</v>
      </c>
      <c r="I125" s="199">
        <v>0</v>
      </c>
      <c r="J125" s="199">
        <f t="shared" si="6"/>
        <v>0</v>
      </c>
      <c r="K125" s="199"/>
      <c r="L125" s="199">
        <f t="shared" si="7"/>
        <v>-6.8212102632969618E-13</v>
      </c>
      <c r="M125" s="199">
        <f t="shared" si="8"/>
        <v>-6.8212102632969618E-13</v>
      </c>
    </row>
    <row r="126" spans="1:13" s="31" customFormat="1" ht="13.5" x14ac:dyDescent="0.25">
      <c r="A126" s="197">
        <v>128</v>
      </c>
      <c r="B126" s="198" t="s">
        <v>948</v>
      </c>
      <c r="C126" s="199">
        <v>1272.154989330912</v>
      </c>
      <c r="D126" s="199">
        <v>1272.1549893309123</v>
      </c>
      <c r="E126" s="199">
        <v>0</v>
      </c>
      <c r="F126" s="199">
        <f t="shared" si="5"/>
        <v>1272.1549893309123</v>
      </c>
      <c r="G126" s="199"/>
      <c r="H126" s="199">
        <v>0</v>
      </c>
      <c r="I126" s="199">
        <v>0</v>
      </c>
      <c r="J126" s="199">
        <f t="shared" si="6"/>
        <v>0</v>
      </c>
      <c r="K126" s="199"/>
      <c r="L126" s="199">
        <f t="shared" si="7"/>
        <v>-2.2737367544323206E-13</v>
      </c>
      <c r="M126" s="199">
        <f t="shared" si="8"/>
        <v>-2.2737367544323206E-13</v>
      </c>
    </row>
    <row r="127" spans="1:13" s="29" customFormat="1" ht="13.5" x14ac:dyDescent="0.25">
      <c r="A127" s="197">
        <v>130</v>
      </c>
      <c r="B127" s="198" t="s">
        <v>949</v>
      </c>
      <c r="C127" s="199">
        <v>1756.3677746824064</v>
      </c>
      <c r="D127" s="199">
        <v>1677.370663028013</v>
      </c>
      <c r="E127" s="199">
        <v>0</v>
      </c>
      <c r="F127" s="199">
        <f t="shared" si="5"/>
        <v>1677.370663028013</v>
      </c>
      <c r="G127" s="199"/>
      <c r="H127" s="199">
        <v>52.664741369231926</v>
      </c>
      <c r="I127" s="199">
        <v>26.332370285162238</v>
      </c>
      <c r="J127" s="199">
        <f t="shared" si="6"/>
        <v>78.99711165439416</v>
      </c>
      <c r="K127" s="199"/>
      <c r="L127" s="199">
        <f t="shared" si="7"/>
        <v>-7.673861546209082E-13</v>
      </c>
      <c r="M127" s="199">
        <f t="shared" si="8"/>
        <v>78.997111654393393</v>
      </c>
    </row>
    <row r="128" spans="1:13" s="29" customFormat="1" ht="13.5" x14ac:dyDescent="0.25">
      <c r="A128" s="197">
        <v>132</v>
      </c>
      <c r="B128" s="198" t="s">
        <v>950</v>
      </c>
      <c r="C128" s="199">
        <v>2089.9340256000005</v>
      </c>
      <c r="D128" s="199">
        <v>1602.2827530959928</v>
      </c>
      <c r="E128" s="199">
        <v>69.664467525912741</v>
      </c>
      <c r="F128" s="199">
        <f t="shared" si="5"/>
        <v>1671.9472206219054</v>
      </c>
      <c r="G128" s="199"/>
      <c r="H128" s="199">
        <v>69.664467525912741</v>
      </c>
      <c r="I128" s="199">
        <v>139.32893505182548</v>
      </c>
      <c r="J128" s="199">
        <f t="shared" si="6"/>
        <v>208.99340257773821</v>
      </c>
      <c r="K128" s="199"/>
      <c r="L128" s="199">
        <f t="shared" si="7"/>
        <v>208.99340240035684</v>
      </c>
      <c r="M128" s="199">
        <f t="shared" si="8"/>
        <v>417.98680497809505</v>
      </c>
    </row>
    <row r="129" spans="1:13" s="29" customFormat="1" ht="13.5" x14ac:dyDescent="0.25">
      <c r="A129" s="197">
        <v>136</v>
      </c>
      <c r="B129" s="198" t="s">
        <v>951</v>
      </c>
      <c r="C129" s="199">
        <v>130.21334222408757</v>
      </c>
      <c r="D129" s="199">
        <v>130.2133422240876</v>
      </c>
      <c r="E129" s="199">
        <v>0</v>
      </c>
      <c r="F129" s="199">
        <f t="shared" si="5"/>
        <v>130.2133422240876</v>
      </c>
      <c r="G129" s="199"/>
      <c r="H129" s="199">
        <v>0</v>
      </c>
      <c r="I129" s="199">
        <v>0</v>
      </c>
      <c r="J129" s="199">
        <f t="shared" si="6"/>
        <v>0</v>
      </c>
      <c r="K129" s="199"/>
      <c r="L129" s="199">
        <f t="shared" si="7"/>
        <v>-2.8421709430404007E-14</v>
      </c>
      <c r="M129" s="199">
        <f t="shared" si="8"/>
        <v>-2.8421709430404007E-14</v>
      </c>
    </row>
    <row r="130" spans="1:13" s="29" customFormat="1" ht="13.5" x14ac:dyDescent="0.25">
      <c r="A130" s="197">
        <v>138</v>
      </c>
      <c r="B130" s="198" t="s">
        <v>952</v>
      </c>
      <c r="C130" s="199">
        <v>171.48704029685717</v>
      </c>
      <c r="D130" s="199">
        <v>171.48704029685723</v>
      </c>
      <c r="E130" s="199">
        <v>0</v>
      </c>
      <c r="F130" s="199">
        <f t="shared" si="5"/>
        <v>171.48704029685723</v>
      </c>
      <c r="G130" s="199"/>
      <c r="H130" s="199">
        <v>0</v>
      </c>
      <c r="I130" s="199">
        <v>0</v>
      </c>
      <c r="J130" s="199">
        <f t="shared" si="6"/>
        <v>0</v>
      </c>
      <c r="K130" s="199"/>
      <c r="L130" s="199">
        <f t="shared" si="7"/>
        <v>-5.6843418860808015E-14</v>
      </c>
      <c r="M130" s="199">
        <f t="shared" si="8"/>
        <v>-5.6843418860808015E-14</v>
      </c>
    </row>
    <row r="131" spans="1:13" s="31" customFormat="1" ht="13.5" x14ac:dyDescent="0.25">
      <c r="A131" s="197">
        <v>139</v>
      </c>
      <c r="B131" s="198" t="s">
        <v>1459</v>
      </c>
      <c r="C131" s="199">
        <v>229.17961013827053</v>
      </c>
      <c r="D131" s="199">
        <v>223.03542323571261</v>
      </c>
      <c r="E131" s="199">
        <v>6.1441869025578892</v>
      </c>
      <c r="F131" s="199">
        <f t="shared" si="5"/>
        <v>229.1796101382705</v>
      </c>
      <c r="G131" s="199"/>
      <c r="H131" s="199">
        <v>0</v>
      </c>
      <c r="I131" s="199">
        <v>0</v>
      </c>
      <c r="J131" s="199">
        <f t="shared" si="6"/>
        <v>0</v>
      </c>
      <c r="K131" s="199"/>
      <c r="L131" s="199">
        <f t="shared" si="7"/>
        <v>2.8421709430404007E-14</v>
      </c>
      <c r="M131" s="199">
        <f t="shared" si="8"/>
        <v>2.8421709430404007E-14</v>
      </c>
    </row>
    <row r="132" spans="1:13" s="31" customFormat="1" ht="13.5" x14ac:dyDescent="0.25">
      <c r="A132" s="197">
        <v>140</v>
      </c>
      <c r="B132" s="201" t="s">
        <v>953</v>
      </c>
      <c r="C132" s="199">
        <v>250.35040723380004</v>
      </c>
      <c r="D132" s="199">
        <v>160.57396612091671</v>
      </c>
      <c r="E132" s="199">
        <v>7.1144395365245119</v>
      </c>
      <c r="F132" s="199">
        <f t="shared" si="5"/>
        <v>167.68840565744122</v>
      </c>
      <c r="G132" s="199"/>
      <c r="H132" s="199">
        <v>11.517605536524512</v>
      </c>
      <c r="I132" s="199">
        <v>14.228879073049022</v>
      </c>
      <c r="J132" s="199">
        <f t="shared" si="6"/>
        <v>25.746484609573535</v>
      </c>
      <c r="K132" s="199"/>
      <c r="L132" s="199">
        <f t="shared" si="7"/>
        <v>56.915516966785283</v>
      </c>
      <c r="M132" s="199">
        <f t="shared" si="8"/>
        <v>82.662001576358819</v>
      </c>
    </row>
    <row r="133" spans="1:13" s="29" customFormat="1" ht="13.5" x14ac:dyDescent="0.25">
      <c r="A133" s="197">
        <v>141</v>
      </c>
      <c r="B133" s="198" t="s">
        <v>954</v>
      </c>
      <c r="C133" s="199">
        <v>222.54329324428943</v>
      </c>
      <c r="D133" s="199">
        <v>222.54329324428943</v>
      </c>
      <c r="E133" s="199">
        <v>0</v>
      </c>
      <c r="F133" s="199">
        <f t="shared" si="5"/>
        <v>222.54329324428943</v>
      </c>
      <c r="G133" s="199"/>
      <c r="H133" s="199">
        <v>0</v>
      </c>
      <c r="I133" s="199">
        <v>0</v>
      </c>
      <c r="J133" s="199">
        <f t="shared" si="6"/>
        <v>0</v>
      </c>
      <c r="K133" s="199"/>
      <c r="L133" s="199">
        <f t="shared" si="7"/>
        <v>0</v>
      </c>
      <c r="M133" s="199">
        <f t="shared" si="8"/>
        <v>0</v>
      </c>
    </row>
    <row r="134" spans="1:13" s="31" customFormat="1" ht="13.5" x14ac:dyDescent="0.25">
      <c r="A134" s="197">
        <v>142</v>
      </c>
      <c r="B134" s="198" t="s">
        <v>955</v>
      </c>
      <c r="C134" s="199">
        <v>798.00179245179481</v>
      </c>
      <c r="D134" s="199">
        <v>798.00179245179504</v>
      </c>
      <c r="E134" s="199">
        <v>0</v>
      </c>
      <c r="F134" s="199">
        <f t="shared" si="5"/>
        <v>798.00179245179504</v>
      </c>
      <c r="G134" s="199"/>
      <c r="H134" s="199">
        <v>0</v>
      </c>
      <c r="I134" s="199">
        <v>0</v>
      </c>
      <c r="J134" s="199">
        <f t="shared" si="6"/>
        <v>0</v>
      </c>
      <c r="K134" s="199"/>
      <c r="L134" s="199">
        <f t="shared" si="7"/>
        <v>-2.2737367544323206E-13</v>
      </c>
      <c r="M134" s="199">
        <f t="shared" si="8"/>
        <v>-2.2737367544323206E-13</v>
      </c>
    </row>
    <row r="135" spans="1:13" s="29" customFormat="1" ht="13.5" x14ac:dyDescent="0.25">
      <c r="A135" s="197">
        <v>143</v>
      </c>
      <c r="B135" s="198" t="s">
        <v>956</v>
      </c>
      <c r="C135" s="199">
        <v>1541.8455552282605</v>
      </c>
      <c r="D135" s="199">
        <v>1541.8455552282612</v>
      </c>
      <c r="E135" s="199">
        <v>0</v>
      </c>
      <c r="F135" s="199">
        <f t="shared" si="5"/>
        <v>1541.8455552282612</v>
      </c>
      <c r="G135" s="199"/>
      <c r="H135" s="199">
        <v>0</v>
      </c>
      <c r="I135" s="199">
        <v>0</v>
      </c>
      <c r="J135" s="199">
        <f t="shared" si="6"/>
        <v>0</v>
      </c>
      <c r="K135" s="199"/>
      <c r="L135" s="199">
        <f t="shared" si="7"/>
        <v>-6.8212102632969618E-13</v>
      </c>
      <c r="M135" s="199">
        <f t="shared" si="8"/>
        <v>-6.8212102632969618E-13</v>
      </c>
    </row>
    <row r="136" spans="1:13" s="29" customFormat="1" ht="13.5" x14ac:dyDescent="0.25">
      <c r="A136" s="197">
        <v>144</v>
      </c>
      <c r="B136" s="198" t="s">
        <v>957</v>
      </c>
      <c r="C136" s="199">
        <v>1058.8252018466439</v>
      </c>
      <c r="D136" s="199">
        <v>1058.8252018466442</v>
      </c>
      <c r="E136" s="199">
        <v>0</v>
      </c>
      <c r="F136" s="199">
        <f t="shared" si="5"/>
        <v>1058.8252018466442</v>
      </c>
      <c r="G136" s="199"/>
      <c r="H136" s="199">
        <v>0</v>
      </c>
      <c r="I136" s="199">
        <v>0</v>
      </c>
      <c r="J136" s="199">
        <f t="shared" si="6"/>
        <v>0</v>
      </c>
      <c r="K136" s="199"/>
      <c r="L136" s="199">
        <f t="shared" si="7"/>
        <v>-2.2737367544323206E-13</v>
      </c>
      <c r="M136" s="199">
        <f t="shared" si="8"/>
        <v>-2.2737367544323206E-13</v>
      </c>
    </row>
    <row r="137" spans="1:13" s="29" customFormat="1" ht="13.5" x14ac:dyDescent="0.25">
      <c r="A137" s="197">
        <v>146</v>
      </c>
      <c r="B137" s="198" t="s">
        <v>958</v>
      </c>
      <c r="C137" s="199">
        <v>23930.249955207906</v>
      </c>
      <c r="D137" s="199">
        <v>6009.2057295346958</v>
      </c>
      <c r="E137" s="199">
        <v>501.44815778843719</v>
      </c>
      <c r="F137" s="199">
        <f t="shared" si="5"/>
        <v>6510.6538873231329</v>
      </c>
      <c r="G137" s="199"/>
      <c r="H137" s="199">
        <v>580.61569128476833</v>
      </c>
      <c r="I137" s="199">
        <v>1082.0638490732056</v>
      </c>
      <c r="J137" s="199">
        <f t="shared" si="6"/>
        <v>1662.679540357974</v>
      </c>
      <c r="K137" s="199"/>
      <c r="L137" s="199">
        <f t="shared" si="7"/>
        <v>15756.916527526799</v>
      </c>
      <c r="M137" s="199">
        <f t="shared" si="8"/>
        <v>17419.596067884773</v>
      </c>
    </row>
    <row r="138" spans="1:13" s="29" customFormat="1" ht="13.5" x14ac:dyDescent="0.25">
      <c r="A138" s="197">
        <v>147</v>
      </c>
      <c r="B138" s="198" t="s">
        <v>1460</v>
      </c>
      <c r="C138" s="199">
        <v>3336.8340598374016</v>
      </c>
      <c r="D138" s="199">
        <v>3169.992356784458</v>
      </c>
      <c r="E138" s="199">
        <v>166.84170305294253</v>
      </c>
      <c r="F138" s="199">
        <f t="shared" si="5"/>
        <v>3336.8340598374007</v>
      </c>
      <c r="G138" s="199"/>
      <c r="H138" s="199">
        <v>0</v>
      </c>
      <c r="I138" s="199">
        <v>0</v>
      </c>
      <c r="J138" s="199">
        <f t="shared" si="6"/>
        <v>0</v>
      </c>
      <c r="K138" s="199"/>
      <c r="L138" s="199">
        <f t="shared" si="7"/>
        <v>9.0949470177292824E-13</v>
      </c>
      <c r="M138" s="199">
        <f t="shared" si="8"/>
        <v>9.0949470177292824E-13</v>
      </c>
    </row>
    <row r="139" spans="1:13" s="29" customFormat="1" ht="13.5" x14ac:dyDescent="0.25">
      <c r="A139" s="197">
        <v>148</v>
      </c>
      <c r="B139" s="198" t="s">
        <v>959</v>
      </c>
      <c r="C139" s="199">
        <v>528.82486301875872</v>
      </c>
      <c r="D139" s="199">
        <v>526.93778317679005</v>
      </c>
      <c r="E139" s="199">
        <v>0.94354000715468889</v>
      </c>
      <c r="F139" s="199">
        <f t="shared" si="5"/>
        <v>527.88132318394469</v>
      </c>
      <c r="G139" s="199"/>
      <c r="H139" s="199">
        <v>0.9435398348138041</v>
      </c>
      <c r="I139" s="199">
        <v>0</v>
      </c>
      <c r="J139" s="199">
        <f t="shared" si="6"/>
        <v>0.9435398348138041</v>
      </c>
      <c r="K139" s="199"/>
      <c r="L139" s="199">
        <f t="shared" si="7"/>
        <v>2.283728761653947E-13</v>
      </c>
      <c r="M139" s="199">
        <f t="shared" si="8"/>
        <v>0.94353983481403247</v>
      </c>
    </row>
    <row r="140" spans="1:13" s="29" customFormat="1" ht="13.5" x14ac:dyDescent="0.25">
      <c r="A140" s="197">
        <v>149</v>
      </c>
      <c r="B140" s="198" t="s">
        <v>960</v>
      </c>
      <c r="C140" s="199">
        <v>857.12925477425892</v>
      </c>
      <c r="D140" s="199">
        <v>857.12925477425892</v>
      </c>
      <c r="E140" s="199">
        <v>0</v>
      </c>
      <c r="F140" s="199">
        <f t="shared" si="5"/>
        <v>857.12925477425892</v>
      </c>
      <c r="G140" s="199"/>
      <c r="H140" s="199">
        <v>0</v>
      </c>
      <c r="I140" s="199">
        <v>0</v>
      </c>
      <c r="J140" s="199">
        <f t="shared" si="6"/>
        <v>0</v>
      </c>
      <c r="K140" s="199"/>
      <c r="L140" s="199">
        <f t="shared" si="7"/>
        <v>0</v>
      </c>
      <c r="M140" s="199">
        <f t="shared" si="8"/>
        <v>0</v>
      </c>
    </row>
    <row r="141" spans="1:13" s="31" customFormat="1" ht="13.5" x14ac:dyDescent="0.25">
      <c r="A141" s="197">
        <v>150</v>
      </c>
      <c r="B141" s="198" t="s">
        <v>961</v>
      </c>
      <c r="C141" s="199">
        <v>907.57555573643401</v>
      </c>
      <c r="D141" s="199">
        <v>901.34985834715678</v>
      </c>
      <c r="E141" s="199">
        <v>1.5564243628919241</v>
      </c>
      <c r="F141" s="199">
        <f t="shared" si="5"/>
        <v>902.90628271004869</v>
      </c>
      <c r="G141" s="199"/>
      <c r="H141" s="199">
        <v>1.5564243628919241</v>
      </c>
      <c r="I141" s="199">
        <v>3.1128486634933696</v>
      </c>
      <c r="J141" s="199">
        <f t="shared" si="6"/>
        <v>4.6692730263852935</v>
      </c>
      <c r="K141" s="199"/>
      <c r="L141" s="199">
        <f t="shared" si="7"/>
        <v>3.2862601528904634E-14</v>
      </c>
      <c r="M141" s="199">
        <f t="shared" si="8"/>
        <v>4.6692730263853264</v>
      </c>
    </row>
    <row r="142" spans="1:13" s="29" customFormat="1" ht="13.5" x14ac:dyDescent="0.25">
      <c r="A142" s="197">
        <v>151</v>
      </c>
      <c r="B142" s="198" t="s">
        <v>962</v>
      </c>
      <c r="C142" s="199">
        <v>296.83657979800927</v>
      </c>
      <c r="D142" s="199">
        <v>199.50095631465027</v>
      </c>
      <c r="E142" s="199">
        <v>3.8057494973474584</v>
      </c>
      <c r="F142" s="199">
        <f t="shared" si="5"/>
        <v>203.30670581199772</v>
      </c>
      <c r="G142" s="199"/>
      <c r="H142" s="199">
        <v>25.877908494055436</v>
      </c>
      <c r="I142" s="199">
        <v>29.683657991402885</v>
      </c>
      <c r="J142" s="199">
        <f t="shared" si="6"/>
        <v>55.561566485458322</v>
      </c>
      <c r="K142" s="199"/>
      <c r="L142" s="199">
        <f t="shared" si="7"/>
        <v>37.96830750055323</v>
      </c>
      <c r="M142" s="199">
        <f t="shared" si="8"/>
        <v>93.529873986011552</v>
      </c>
    </row>
    <row r="143" spans="1:13" s="29" customFormat="1" ht="13.5" x14ac:dyDescent="0.25">
      <c r="A143" s="197">
        <v>152</v>
      </c>
      <c r="B143" s="198" t="s">
        <v>963</v>
      </c>
      <c r="C143" s="199">
        <v>1161.8796821487931</v>
      </c>
      <c r="D143" s="199">
        <v>1008.9978660212774</v>
      </c>
      <c r="E143" s="199">
        <v>17.029383287781314</v>
      </c>
      <c r="F143" s="199">
        <f t="shared" si="5"/>
        <v>1026.0272493090588</v>
      </c>
      <c r="G143" s="199"/>
      <c r="H143" s="199">
        <v>17.029383287781314</v>
      </c>
      <c r="I143" s="199">
        <v>34.058766527956031</v>
      </c>
      <c r="J143" s="199">
        <f t="shared" si="6"/>
        <v>51.088149815737346</v>
      </c>
      <c r="K143" s="199"/>
      <c r="L143" s="199">
        <f t="shared" si="7"/>
        <v>84.764283023996967</v>
      </c>
      <c r="M143" s="199">
        <f t="shared" si="8"/>
        <v>135.85243283973432</v>
      </c>
    </row>
    <row r="144" spans="1:13" s="29" customFormat="1" ht="13.5" x14ac:dyDescent="0.25">
      <c r="A144" s="197">
        <v>156</v>
      </c>
      <c r="B144" s="198" t="s">
        <v>964</v>
      </c>
      <c r="C144" s="199">
        <v>323.51834963482821</v>
      </c>
      <c r="D144" s="199">
        <v>296.36688562657025</v>
      </c>
      <c r="E144" s="199">
        <v>3.8787805877445924</v>
      </c>
      <c r="F144" s="199">
        <f t="shared" si="5"/>
        <v>300.24566621431484</v>
      </c>
      <c r="G144" s="199"/>
      <c r="H144" s="199">
        <v>19.39390297513053</v>
      </c>
      <c r="I144" s="199">
        <v>3.8787804453828447</v>
      </c>
      <c r="J144" s="199">
        <f t="shared" si="6"/>
        <v>23.272683420513374</v>
      </c>
      <c r="K144" s="199"/>
      <c r="L144" s="199">
        <f t="shared" si="7"/>
        <v>0</v>
      </c>
      <c r="M144" s="199">
        <f t="shared" si="8"/>
        <v>23.272683420513374</v>
      </c>
    </row>
    <row r="145" spans="1:13" s="29" customFormat="1" ht="13.5" x14ac:dyDescent="0.25">
      <c r="A145" s="197">
        <v>157</v>
      </c>
      <c r="B145" s="198" t="s">
        <v>965</v>
      </c>
      <c r="C145" s="199">
        <v>2913.0643522236951</v>
      </c>
      <c r="D145" s="199">
        <v>2621.7579169850214</v>
      </c>
      <c r="E145" s="199">
        <v>74.262079682763115</v>
      </c>
      <c r="F145" s="199">
        <f t="shared" ref="F145:F209" si="9">+D145+E145</f>
        <v>2696.0199966677847</v>
      </c>
      <c r="G145" s="199"/>
      <c r="H145" s="199">
        <v>217.04435555590965</v>
      </c>
      <c r="I145" s="199">
        <v>0</v>
      </c>
      <c r="J145" s="199">
        <f t="shared" ref="J145:J209" si="10">+H145+I145</f>
        <v>217.04435555590965</v>
      </c>
      <c r="K145" s="199"/>
      <c r="L145" s="199">
        <f t="shared" ref="L145:L209" si="11">SUM(C145-F145-J145)</f>
        <v>7.9580786405131221E-13</v>
      </c>
      <c r="M145" s="199">
        <f t="shared" ref="M145:M209" si="12">J145+L145</f>
        <v>217.04435555591044</v>
      </c>
    </row>
    <row r="146" spans="1:13" s="29" customFormat="1" ht="13.5" x14ac:dyDescent="0.25">
      <c r="A146" s="197">
        <v>158</v>
      </c>
      <c r="B146" s="198" t="s">
        <v>966</v>
      </c>
      <c r="C146" s="199">
        <v>252.41627876851732</v>
      </c>
      <c r="D146" s="199">
        <v>252.41627876851726</v>
      </c>
      <c r="E146" s="199">
        <v>0</v>
      </c>
      <c r="F146" s="199">
        <f t="shared" si="9"/>
        <v>252.41627876851726</v>
      </c>
      <c r="G146" s="199"/>
      <c r="H146" s="199">
        <v>0</v>
      </c>
      <c r="I146" s="199">
        <v>0</v>
      </c>
      <c r="J146" s="199">
        <f t="shared" si="10"/>
        <v>0</v>
      </c>
      <c r="K146" s="199"/>
      <c r="L146" s="199">
        <f t="shared" si="11"/>
        <v>5.6843418860808015E-14</v>
      </c>
      <c r="M146" s="199">
        <f t="shared" si="12"/>
        <v>5.6843418860808015E-14</v>
      </c>
    </row>
    <row r="147" spans="1:13" s="29" customFormat="1" ht="13.5" x14ac:dyDescent="0.25">
      <c r="A147" s="197">
        <v>159</v>
      </c>
      <c r="B147" s="198" t="s">
        <v>967</v>
      </c>
      <c r="C147" s="199">
        <v>86.077122077340078</v>
      </c>
      <c r="D147" s="199">
        <v>86.077122077340078</v>
      </c>
      <c r="E147" s="199">
        <v>0</v>
      </c>
      <c r="F147" s="199">
        <f t="shared" si="9"/>
        <v>86.077122077340078</v>
      </c>
      <c r="G147" s="199"/>
      <c r="H147" s="199">
        <v>0</v>
      </c>
      <c r="I147" s="199">
        <v>0</v>
      </c>
      <c r="J147" s="199">
        <f t="shared" si="10"/>
        <v>0</v>
      </c>
      <c r="K147" s="199"/>
      <c r="L147" s="199">
        <f t="shared" si="11"/>
        <v>0</v>
      </c>
      <c r="M147" s="199">
        <f t="shared" si="12"/>
        <v>0</v>
      </c>
    </row>
    <row r="148" spans="1:13" s="29" customFormat="1" ht="13.5" x14ac:dyDescent="0.25">
      <c r="A148" s="197">
        <v>160</v>
      </c>
      <c r="B148" s="198" t="s">
        <v>968</v>
      </c>
      <c r="C148" s="199">
        <v>20.771457212713337</v>
      </c>
      <c r="D148" s="199">
        <v>20.771457212713337</v>
      </c>
      <c r="E148" s="199">
        <v>0</v>
      </c>
      <c r="F148" s="199">
        <f t="shared" si="9"/>
        <v>20.771457212713337</v>
      </c>
      <c r="G148" s="199"/>
      <c r="H148" s="199">
        <v>0</v>
      </c>
      <c r="I148" s="199">
        <v>0</v>
      </c>
      <c r="J148" s="199">
        <f t="shared" si="10"/>
        <v>0</v>
      </c>
      <c r="K148" s="199"/>
      <c r="L148" s="199">
        <f t="shared" si="11"/>
        <v>0</v>
      </c>
      <c r="M148" s="199">
        <f t="shared" si="12"/>
        <v>0</v>
      </c>
    </row>
    <row r="149" spans="1:13" s="29" customFormat="1" ht="13.5" x14ac:dyDescent="0.25">
      <c r="A149" s="197">
        <v>161</v>
      </c>
      <c r="B149" s="198" t="s">
        <v>969</v>
      </c>
      <c r="C149" s="199">
        <v>80.884244999999979</v>
      </c>
      <c r="D149" s="199">
        <v>80.884244999999993</v>
      </c>
      <c r="E149" s="199">
        <v>0</v>
      </c>
      <c r="F149" s="199">
        <f t="shared" si="9"/>
        <v>80.884244999999993</v>
      </c>
      <c r="G149" s="199"/>
      <c r="H149" s="199">
        <v>0</v>
      </c>
      <c r="I149" s="199">
        <v>0</v>
      </c>
      <c r="J149" s="199">
        <f t="shared" si="10"/>
        <v>0</v>
      </c>
      <c r="K149" s="199"/>
      <c r="L149" s="199">
        <f t="shared" si="11"/>
        <v>-1.4210854715202004E-14</v>
      </c>
      <c r="M149" s="199">
        <f t="shared" si="12"/>
        <v>-1.4210854715202004E-14</v>
      </c>
    </row>
    <row r="150" spans="1:13" s="29" customFormat="1" ht="13.5" x14ac:dyDescent="0.25">
      <c r="A150" s="197">
        <v>162</v>
      </c>
      <c r="B150" s="198" t="s">
        <v>970</v>
      </c>
      <c r="C150" s="199">
        <v>36.278258999999998</v>
      </c>
      <c r="D150" s="199">
        <v>36.278258999999998</v>
      </c>
      <c r="E150" s="199">
        <v>0</v>
      </c>
      <c r="F150" s="199">
        <f t="shared" si="9"/>
        <v>36.278258999999998</v>
      </c>
      <c r="G150" s="199"/>
      <c r="H150" s="199">
        <v>0</v>
      </c>
      <c r="I150" s="199">
        <v>0</v>
      </c>
      <c r="J150" s="199">
        <f t="shared" si="10"/>
        <v>0</v>
      </c>
      <c r="K150" s="199"/>
      <c r="L150" s="199">
        <f t="shared" si="11"/>
        <v>0</v>
      </c>
      <c r="M150" s="199">
        <f t="shared" si="12"/>
        <v>0</v>
      </c>
    </row>
    <row r="151" spans="1:13" s="29" customFormat="1" ht="13.5" x14ac:dyDescent="0.25">
      <c r="A151" s="197">
        <v>163</v>
      </c>
      <c r="B151" s="198" t="s">
        <v>971</v>
      </c>
      <c r="C151" s="199">
        <v>299.47432467671581</v>
      </c>
      <c r="D151" s="199">
        <v>299.47432467671581</v>
      </c>
      <c r="E151" s="199">
        <v>0</v>
      </c>
      <c r="F151" s="199">
        <f t="shared" si="9"/>
        <v>299.47432467671581</v>
      </c>
      <c r="G151" s="199"/>
      <c r="H151" s="199">
        <v>0</v>
      </c>
      <c r="I151" s="199">
        <v>0</v>
      </c>
      <c r="J151" s="199">
        <f t="shared" si="10"/>
        <v>0</v>
      </c>
      <c r="K151" s="199"/>
      <c r="L151" s="199">
        <f t="shared" si="11"/>
        <v>0</v>
      </c>
      <c r="M151" s="199">
        <f t="shared" si="12"/>
        <v>0</v>
      </c>
    </row>
    <row r="152" spans="1:13" s="31" customFormat="1" ht="13.5" x14ac:dyDescent="0.25">
      <c r="A152" s="197">
        <v>164</v>
      </c>
      <c r="B152" s="198" t="s">
        <v>972</v>
      </c>
      <c r="C152" s="199">
        <v>747.39920742333038</v>
      </c>
      <c r="D152" s="199">
        <v>577.24453418654355</v>
      </c>
      <c r="E152" s="199">
        <v>11.891005475864006</v>
      </c>
      <c r="F152" s="199">
        <f t="shared" si="9"/>
        <v>589.13553966240761</v>
      </c>
      <c r="G152" s="199"/>
      <c r="H152" s="199">
        <v>69.836095436383047</v>
      </c>
      <c r="I152" s="199">
        <v>52.754555748327292</v>
      </c>
      <c r="J152" s="199">
        <f t="shared" si="10"/>
        <v>122.59065118471034</v>
      </c>
      <c r="K152" s="199"/>
      <c r="L152" s="199">
        <f t="shared" si="11"/>
        <v>35.673016576212433</v>
      </c>
      <c r="M152" s="199">
        <f t="shared" si="12"/>
        <v>158.26366776092277</v>
      </c>
    </row>
    <row r="153" spans="1:13" s="29" customFormat="1" ht="13.5" x14ac:dyDescent="0.25">
      <c r="A153" s="197">
        <v>165</v>
      </c>
      <c r="B153" s="198" t="s">
        <v>973</v>
      </c>
      <c r="C153" s="199">
        <v>111.59816677886378</v>
      </c>
      <c r="D153" s="199">
        <v>111.59816677886383</v>
      </c>
      <c r="E153" s="199">
        <v>0</v>
      </c>
      <c r="F153" s="199">
        <f t="shared" si="9"/>
        <v>111.59816677886383</v>
      </c>
      <c r="G153" s="199"/>
      <c r="H153" s="199">
        <v>0</v>
      </c>
      <c r="I153" s="199">
        <v>0</v>
      </c>
      <c r="J153" s="199">
        <f t="shared" si="10"/>
        <v>0</v>
      </c>
      <c r="K153" s="199"/>
      <c r="L153" s="199">
        <f t="shared" si="11"/>
        <v>-4.2632564145606011E-14</v>
      </c>
      <c r="M153" s="199">
        <f t="shared" si="12"/>
        <v>-4.2632564145606011E-14</v>
      </c>
    </row>
    <row r="154" spans="1:13" s="29" customFormat="1" ht="27" x14ac:dyDescent="0.25">
      <c r="A154" s="197">
        <v>166</v>
      </c>
      <c r="B154" s="198" t="s">
        <v>974</v>
      </c>
      <c r="C154" s="199">
        <v>1161.3701961919312</v>
      </c>
      <c r="D154" s="199">
        <v>1120.0763458885467</v>
      </c>
      <c r="E154" s="199">
        <v>0</v>
      </c>
      <c r="F154" s="199">
        <f t="shared" si="9"/>
        <v>1120.0763458885467</v>
      </c>
      <c r="G154" s="199"/>
      <c r="H154" s="199">
        <v>41.293850303384367</v>
      </c>
      <c r="I154" s="199">
        <v>0</v>
      </c>
      <c r="J154" s="199">
        <f t="shared" si="10"/>
        <v>41.293850303384367</v>
      </c>
      <c r="K154" s="199"/>
      <c r="L154" s="199">
        <f t="shared" si="11"/>
        <v>1.2079226507921703E-13</v>
      </c>
      <c r="M154" s="199">
        <f t="shared" si="12"/>
        <v>41.293850303384488</v>
      </c>
    </row>
    <row r="155" spans="1:13" s="29" customFormat="1" ht="13.5" x14ac:dyDescent="0.25">
      <c r="A155" s="197">
        <v>167</v>
      </c>
      <c r="B155" s="198" t="s">
        <v>975</v>
      </c>
      <c r="C155" s="199">
        <v>2759.6363342789973</v>
      </c>
      <c r="D155" s="199">
        <v>1655.7818008028503</v>
      </c>
      <c r="E155" s="199">
        <v>91.987877822380739</v>
      </c>
      <c r="F155" s="199">
        <f t="shared" si="9"/>
        <v>1747.7696786252311</v>
      </c>
      <c r="G155" s="199"/>
      <c r="H155" s="199">
        <v>91.987877822380739</v>
      </c>
      <c r="I155" s="199">
        <v>183.97575564476148</v>
      </c>
      <c r="J155" s="199">
        <f t="shared" si="10"/>
        <v>275.96363346714224</v>
      </c>
      <c r="K155" s="199"/>
      <c r="L155" s="199">
        <f t="shared" si="11"/>
        <v>735.90302218662396</v>
      </c>
      <c r="M155" s="199">
        <f t="shared" si="12"/>
        <v>1011.8666556537662</v>
      </c>
    </row>
    <row r="156" spans="1:13" s="29" customFormat="1" ht="13.5" x14ac:dyDescent="0.25">
      <c r="A156" s="197">
        <v>168</v>
      </c>
      <c r="B156" s="198" t="s">
        <v>976</v>
      </c>
      <c r="C156" s="199">
        <v>627.20701805673411</v>
      </c>
      <c r="D156" s="199">
        <v>627.20701805673446</v>
      </c>
      <c r="E156" s="199">
        <v>0</v>
      </c>
      <c r="F156" s="199">
        <f t="shared" si="9"/>
        <v>627.20701805673446</v>
      </c>
      <c r="G156" s="199"/>
      <c r="H156" s="199">
        <v>0</v>
      </c>
      <c r="I156" s="199">
        <v>0</v>
      </c>
      <c r="J156" s="199">
        <f t="shared" si="10"/>
        <v>0</v>
      </c>
      <c r="K156" s="199"/>
      <c r="L156" s="199">
        <f t="shared" si="11"/>
        <v>-3.4106051316484809E-13</v>
      </c>
      <c r="M156" s="199">
        <f t="shared" si="12"/>
        <v>-3.4106051316484809E-13</v>
      </c>
    </row>
    <row r="157" spans="1:13" s="29" customFormat="1" ht="13.5" x14ac:dyDescent="0.25">
      <c r="A157" s="197">
        <v>170</v>
      </c>
      <c r="B157" s="198" t="s">
        <v>977</v>
      </c>
      <c r="C157" s="199">
        <v>1529.053023480865</v>
      </c>
      <c r="D157" s="199">
        <v>1009.7077859873024</v>
      </c>
      <c r="E157" s="199">
        <v>76.452651173196841</v>
      </c>
      <c r="F157" s="199">
        <f t="shared" si="9"/>
        <v>1086.1604371604992</v>
      </c>
      <c r="G157" s="199"/>
      <c r="H157" s="199">
        <v>76.452651173196841</v>
      </c>
      <c r="I157" s="199">
        <v>152.90530234639365</v>
      </c>
      <c r="J157" s="199">
        <f t="shared" si="10"/>
        <v>229.3579535195905</v>
      </c>
      <c r="K157" s="199"/>
      <c r="L157" s="199">
        <f t="shared" si="11"/>
        <v>213.53463280077531</v>
      </c>
      <c r="M157" s="199">
        <f t="shared" si="12"/>
        <v>442.89258632036581</v>
      </c>
    </row>
    <row r="158" spans="1:13" s="29" customFormat="1" ht="13.5" x14ac:dyDescent="0.25">
      <c r="A158" s="197">
        <v>176</v>
      </c>
      <c r="B158" s="198" t="s">
        <v>978</v>
      </c>
      <c r="C158" s="199">
        <v>688.92492661114636</v>
      </c>
      <c r="D158" s="199">
        <v>436.94805278355625</v>
      </c>
      <c r="E158" s="199">
        <v>0</v>
      </c>
      <c r="F158" s="199">
        <f t="shared" si="9"/>
        <v>436.94805278355625</v>
      </c>
      <c r="G158" s="199"/>
      <c r="H158" s="199">
        <v>71.993392547229291</v>
      </c>
      <c r="I158" s="199">
        <v>71.993392547229291</v>
      </c>
      <c r="J158" s="199">
        <f t="shared" si="10"/>
        <v>143.98678509445858</v>
      </c>
      <c r="K158" s="199"/>
      <c r="L158" s="199">
        <f t="shared" si="11"/>
        <v>107.99008873313153</v>
      </c>
      <c r="M158" s="199">
        <f t="shared" si="12"/>
        <v>251.97687382759011</v>
      </c>
    </row>
    <row r="159" spans="1:13" s="29" customFormat="1" ht="13.5" x14ac:dyDescent="0.25">
      <c r="A159" s="197">
        <v>177</v>
      </c>
      <c r="B159" s="198" t="s">
        <v>979</v>
      </c>
      <c r="C159" s="199">
        <v>23.649006241272211</v>
      </c>
      <c r="D159" s="199">
        <v>21.284105783455612</v>
      </c>
      <c r="E159" s="199">
        <v>0</v>
      </c>
      <c r="F159" s="199">
        <f t="shared" si="9"/>
        <v>21.284105783455612</v>
      </c>
      <c r="G159" s="199"/>
      <c r="H159" s="199">
        <v>2.3649004578166029</v>
      </c>
      <c r="I159" s="199">
        <v>0</v>
      </c>
      <c r="J159" s="199">
        <f t="shared" si="10"/>
        <v>2.3649004578166029</v>
      </c>
      <c r="K159" s="199"/>
      <c r="L159" s="199">
        <f t="shared" si="11"/>
        <v>-3.5527136788005009E-15</v>
      </c>
      <c r="M159" s="199">
        <f t="shared" si="12"/>
        <v>2.3649004578165993</v>
      </c>
    </row>
    <row r="160" spans="1:13" s="29" customFormat="1" ht="13.5" x14ac:dyDescent="0.25">
      <c r="A160" s="197">
        <v>181</v>
      </c>
      <c r="B160" s="198" t="s">
        <v>980</v>
      </c>
      <c r="C160" s="199">
        <v>12339.537811151251</v>
      </c>
      <c r="D160" s="199">
        <v>6727.6799200531259</v>
      </c>
      <c r="E160" s="199">
        <v>261.44449602126002</v>
      </c>
      <c r="F160" s="199">
        <f t="shared" si="9"/>
        <v>6989.1244160743863</v>
      </c>
      <c r="G160" s="199"/>
      <c r="H160" s="199">
        <v>261.44449602126002</v>
      </c>
      <c r="I160" s="199">
        <v>522.88899204252004</v>
      </c>
      <c r="J160" s="199">
        <f t="shared" si="10"/>
        <v>784.33348806378012</v>
      </c>
      <c r="K160" s="199"/>
      <c r="L160" s="199">
        <f t="shared" si="11"/>
        <v>4566.0799070130843</v>
      </c>
      <c r="M160" s="199">
        <f t="shared" si="12"/>
        <v>5350.4133950768646</v>
      </c>
    </row>
    <row r="161" spans="1:13" s="29" customFormat="1" ht="13.5" x14ac:dyDescent="0.25">
      <c r="A161" s="197">
        <v>182</v>
      </c>
      <c r="B161" s="198" t="s">
        <v>981</v>
      </c>
      <c r="C161" s="199">
        <v>611.6571899999999</v>
      </c>
      <c r="D161" s="199">
        <v>611.65719000000013</v>
      </c>
      <c r="E161" s="199">
        <v>0</v>
      </c>
      <c r="F161" s="199">
        <f t="shared" si="9"/>
        <v>611.65719000000013</v>
      </c>
      <c r="G161" s="199"/>
      <c r="H161" s="199">
        <v>0</v>
      </c>
      <c r="I161" s="199">
        <v>0</v>
      </c>
      <c r="J161" s="199">
        <f t="shared" si="10"/>
        <v>0</v>
      </c>
      <c r="K161" s="199"/>
      <c r="L161" s="199">
        <f t="shared" si="11"/>
        <v>-2.2737367544323206E-13</v>
      </c>
      <c r="M161" s="199">
        <f t="shared" si="12"/>
        <v>-2.2737367544323206E-13</v>
      </c>
    </row>
    <row r="162" spans="1:13" s="29" customFormat="1" ht="13.5" x14ac:dyDescent="0.25">
      <c r="A162" s="197">
        <v>183</v>
      </c>
      <c r="B162" s="198" t="s">
        <v>982</v>
      </c>
      <c r="C162" s="199">
        <v>110.17487100000001</v>
      </c>
      <c r="D162" s="199">
        <v>110.17487100000001</v>
      </c>
      <c r="E162" s="199">
        <v>0</v>
      </c>
      <c r="F162" s="199">
        <f t="shared" si="9"/>
        <v>110.17487100000001</v>
      </c>
      <c r="G162" s="199"/>
      <c r="H162" s="199">
        <v>0</v>
      </c>
      <c r="I162" s="199">
        <v>0</v>
      </c>
      <c r="J162" s="199">
        <f t="shared" si="10"/>
        <v>0</v>
      </c>
      <c r="K162" s="199"/>
      <c r="L162" s="199">
        <f t="shared" si="11"/>
        <v>0</v>
      </c>
      <c r="M162" s="199">
        <f t="shared" si="12"/>
        <v>0</v>
      </c>
    </row>
    <row r="163" spans="1:13" s="29" customFormat="1" ht="13.5" x14ac:dyDescent="0.25">
      <c r="A163" s="197">
        <v>185</v>
      </c>
      <c r="B163" s="198" t="s">
        <v>983</v>
      </c>
      <c r="C163" s="199">
        <v>444.15666461733218</v>
      </c>
      <c r="D163" s="199">
        <v>299.61363720319667</v>
      </c>
      <c r="E163" s="199">
        <v>18.191342304667369</v>
      </c>
      <c r="F163" s="199">
        <f t="shared" si="9"/>
        <v>317.80497950786406</v>
      </c>
      <c r="G163" s="199"/>
      <c r="H163" s="199">
        <v>32.104829289510832</v>
      </c>
      <c r="I163" s="199">
        <v>42.599648265583667</v>
      </c>
      <c r="J163" s="199">
        <f t="shared" si="10"/>
        <v>74.704477555094499</v>
      </c>
      <c r="K163" s="199"/>
      <c r="L163" s="199">
        <f t="shared" si="11"/>
        <v>51.647207554373622</v>
      </c>
      <c r="M163" s="199">
        <f t="shared" si="12"/>
        <v>126.35168510946812</v>
      </c>
    </row>
    <row r="164" spans="1:13" s="29" customFormat="1" ht="13.5" x14ac:dyDescent="0.25">
      <c r="A164" s="197">
        <v>189</v>
      </c>
      <c r="B164" s="198" t="s">
        <v>984</v>
      </c>
      <c r="C164" s="199">
        <v>307.16856184054154</v>
      </c>
      <c r="D164" s="199">
        <v>210.21945236509521</v>
      </c>
      <c r="E164" s="199">
        <v>12.423664262515183</v>
      </c>
      <c r="F164" s="199">
        <f t="shared" si="9"/>
        <v>222.6431166276104</v>
      </c>
      <c r="G164" s="199"/>
      <c r="H164" s="199">
        <v>19.0793043882808</v>
      </c>
      <c r="I164" s="199">
        <v>28.175147977326873</v>
      </c>
      <c r="J164" s="199">
        <f t="shared" si="10"/>
        <v>47.254452365607676</v>
      </c>
      <c r="K164" s="199"/>
      <c r="L164" s="199">
        <f t="shared" si="11"/>
        <v>37.27099284732347</v>
      </c>
      <c r="M164" s="199">
        <f t="shared" si="12"/>
        <v>84.525445212931146</v>
      </c>
    </row>
    <row r="165" spans="1:13" s="31" customFormat="1" ht="13.5" x14ac:dyDescent="0.25">
      <c r="A165" s="197">
        <v>190</v>
      </c>
      <c r="B165" s="198" t="s">
        <v>985</v>
      </c>
      <c r="C165" s="199">
        <v>943.45956724725181</v>
      </c>
      <c r="D165" s="199">
        <v>642.10035471469962</v>
      </c>
      <c r="E165" s="199">
        <v>17.371651514950173</v>
      </c>
      <c r="F165" s="199">
        <f t="shared" si="9"/>
        <v>659.47200622964976</v>
      </c>
      <c r="G165" s="199"/>
      <c r="H165" s="199">
        <v>71.746257458230161</v>
      </c>
      <c r="I165" s="199">
        <v>69.3007762464904</v>
      </c>
      <c r="J165" s="199">
        <f t="shared" si="10"/>
        <v>141.04703370472055</v>
      </c>
      <c r="K165" s="199"/>
      <c r="L165" s="199">
        <f t="shared" si="11"/>
        <v>142.9405273128815</v>
      </c>
      <c r="M165" s="199">
        <f t="shared" si="12"/>
        <v>283.98756101760205</v>
      </c>
    </row>
    <row r="166" spans="1:13" s="29" customFormat="1" ht="13.5" x14ac:dyDescent="0.25">
      <c r="A166" s="197">
        <v>191</v>
      </c>
      <c r="B166" s="198" t="s">
        <v>986</v>
      </c>
      <c r="C166" s="199">
        <v>104.79531787197601</v>
      </c>
      <c r="D166" s="199">
        <v>74.117854852620269</v>
      </c>
      <c r="E166" s="199">
        <v>1.9010177380110675</v>
      </c>
      <c r="F166" s="199">
        <f t="shared" si="9"/>
        <v>76.018872590631332</v>
      </c>
      <c r="G166" s="199"/>
      <c r="H166" s="199">
        <v>7.1445133590637004</v>
      </c>
      <c r="I166" s="199">
        <v>6.423783286548451</v>
      </c>
      <c r="J166" s="199">
        <f t="shared" si="10"/>
        <v>13.568296645612151</v>
      </c>
      <c r="K166" s="199"/>
      <c r="L166" s="199">
        <f t="shared" si="11"/>
        <v>15.208148635732528</v>
      </c>
      <c r="M166" s="199">
        <f t="shared" si="12"/>
        <v>28.776445281344678</v>
      </c>
    </row>
    <row r="167" spans="1:13" s="31" customFormat="1" ht="13.5" x14ac:dyDescent="0.25">
      <c r="A167" s="197">
        <v>192</v>
      </c>
      <c r="B167" s="198" t="s">
        <v>987</v>
      </c>
      <c r="C167" s="199">
        <v>740.06263431743389</v>
      </c>
      <c r="D167" s="199">
        <v>562.09379983378881</v>
      </c>
      <c r="E167" s="199">
        <v>37.090616566931466</v>
      </c>
      <c r="F167" s="199">
        <f t="shared" si="9"/>
        <v>599.18441640072024</v>
      </c>
      <c r="G167" s="199"/>
      <c r="H167" s="199">
        <v>38.578171225031653</v>
      </c>
      <c r="I167" s="199">
        <v>20.460009358737789</v>
      </c>
      <c r="J167" s="199">
        <f t="shared" si="10"/>
        <v>59.038180583769446</v>
      </c>
      <c r="K167" s="199"/>
      <c r="L167" s="199">
        <f t="shared" si="11"/>
        <v>81.840037332944206</v>
      </c>
      <c r="M167" s="199">
        <f t="shared" si="12"/>
        <v>140.87821791671365</v>
      </c>
    </row>
    <row r="168" spans="1:13" s="31" customFormat="1" ht="13.5" x14ac:dyDescent="0.25">
      <c r="A168" s="197">
        <v>193</v>
      </c>
      <c r="B168" s="198" t="s">
        <v>988</v>
      </c>
      <c r="C168" s="199">
        <v>72.874538665467938</v>
      </c>
      <c r="D168" s="199">
        <v>61.943357817073355</v>
      </c>
      <c r="E168" s="199">
        <v>0</v>
      </c>
      <c r="F168" s="199">
        <f t="shared" si="9"/>
        <v>61.943357817073355</v>
      </c>
      <c r="G168" s="199"/>
      <c r="H168" s="199">
        <v>7.2874538400516684</v>
      </c>
      <c r="I168" s="199">
        <v>3.6437270083429194</v>
      </c>
      <c r="J168" s="199">
        <f t="shared" si="10"/>
        <v>10.931180848394588</v>
      </c>
      <c r="K168" s="199"/>
      <c r="L168" s="199">
        <f t="shared" si="11"/>
        <v>-5.3290705182007514E-15</v>
      </c>
      <c r="M168" s="199">
        <f t="shared" si="12"/>
        <v>10.931180848394582</v>
      </c>
    </row>
    <row r="169" spans="1:13" s="29" customFormat="1" ht="13.5" x14ac:dyDescent="0.25">
      <c r="A169" s="197">
        <v>194</v>
      </c>
      <c r="B169" s="198" t="s">
        <v>989</v>
      </c>
      <c r="C169" s="199">
        <v>750.71845123211449</v>
      </c>
      <c r="D169" s="199">
        <v>583.20131410887359</v>
      </c>
      <c r="E169" s="199">
        <v>13.460478932906231</v>
      </c>
      <c r="F169" s="199">
        <f t="shared" si="9"/>
        <v>596.66179304177979</v>
      </c>
      <c r="G169" s="199"/>
      <c r="H169" s="199">
        <v>65.16810683762678</v>
      </c>
      <c r="I169" s="199">
        <v>52.774772222536555</v>
      </c>
      <c r="J169" s="199">
        <f t="shared" si="10"/>
        <v>117.94287906016334</v>
      </c>
      <c r="K169" s="199"/>
      <c r="L169" s="199">
        <f t="shared" si="11"/>
        <v>36.113779130171366</v>
      </c>
      <c r="M169" s="199">
        <f t="shared" si="12"/>
        <v>154.0566581903347</v>
      </c>
    </row>
    <row r="170" spans="1:13" s="29" customFormat="1" ht="13.5" x14ac:dyDescent="0.25">
      <c r="A170" s="197">
        <v>195</v>
      </c>
      <c r="B170" s="198" t="s">
        <v>990</v>
      </c>
      <c r="C170" s="199">
        <v>1852.2303177285962</v>
      </c>
      <c r="D170" s="199">
        <v>1497.0089310929295</v>
      </c>
      <c r="E170" s="199">
        <v>89.936328788208172</v>
      </c>
      <c r="F170" s="199">
        <f t="shared" si="9"/>
        <v>1586.9452598811376</v>
      </c>
      <c r="G170" s="199"/>
      <c r="H170" s="199">
        <v>87.849210762795906</v>
      </c>
      <c r="I170" s="199">
        <v>127.35901546784511</v>
      </c>
      <c r="J170" s="199">
        <f t="shared" si="10"/>
        <v>215.208226230641</v>
      </c>
      <c r="K170" s="199"/>
      <c r="L170" s="199">
        <f t="shared" si="11"/>
        <v>50.076831616817572</v>
      </c>
      <c r="M170" s="199">
        <f t="shared" si="12"/>
        <v>265.28505784745857</v>
      </c>
    </row>
    <row r="171" spans="1:13" s="29" customFormat="1" ht="13.5" x14ac:dyDescent="0.25">
      <c r="A171" s="197">
        <v>197</v>
      </c>
      <c r="B171" s="198" t="s">
        <v>991</v>
      </c>
      <c r="C171" s="199">
        <v>304.68940838334311</v>
      </c>
      <c r="D171" s="199">
        <v>255.12162242167778</v>
      </c>
      <c r="E171" s="199">
        <v>3.8443756411716778</v>
      </c>
      <c r="F171" s="199">
        <f t="shared" si="9"/>
        <v>258.96599806284945</v>
      </c>
      <c r="G171" s="199"/>
      <c r="H171" s="199">
        <v>26.637898074047179</v>
      </c>
      <c r="I171" s="199">
        <v>19.085512246446587</v>
      </c>
      <c r="J171" s="199">
        <f t="shared" si="10"/>
        <v>45.72341032049377</v>
      </c>
      <c r="K171" s="199"/>
      <c r="L171" s="199">
        <f t="shared" si="11"/>
        <v>-1.1368683772161603E-13</v>
      </c>
      <c r="M171" s="199">
        <f t="shared" si="12"/>
        <v>45.723410320493656</v>
      </c>
    </row>
    <row r="172" spans="1:13" s="31" customFormat="1" ht="13.5" x14ac:dyDescent="0.25">
      <c r="A172" s="197">
        <v>198</v>
      </c>
      <c r="B172" s="198" t="s">
        <v>992</v>
      </c>
      <c r="C172" s="199">
        <v>384.37503219575996</v>
      </c>
      <c r="D172" s="199">
        <v>233.09286344710409</v>
      </c>
      <c r="E172" s="199">
        <v>16.50074746530245</v>
      </c>
      <c r="F172" s="199">
        <f t="shared" si="9"/>
        <v>249.59361091240655</v>
      </c>
      <c r="G172" s="199"/>
      <c r="H172" s="199">
        <v>24.057166232830767</v>
      </c>
      <c r="I172" s="199">
        <v>36.779704227974364</v>
      </c>
      <c r="J172" s="199">
        <f t="shared" si="10"/>
        <v>60.83687046080513</v>
      </c>
      <c r="K172" s="199"/>
      <c r="L172" s="199">
        <f t="shared" si="11"/>
        <v>73.94455082254828</v>
      </c>
      <c r="M172" s="199">
        <f t="shared" si="12"/>
        <v>134.78142128335341</v>
      </c>
    </row>
    <row r="173" spans="1:13" s="31" customFormat="1" ht="13.5" x14ac:dyDescent="0.25">
      <c r="A173" s="197">
        <v>199</v>
      </c>
      <c r="B173" s="198" t="s">
        <v>993</v>
      </c>
      <c r="C173" s="199">
        <v>296.69875173672591</v>
      </c>
      <c r="D173" s="199">
        <v>240.36829655407729</v>
      </c>
      <c r="E173" s="199">
        <v>3.0753370664447881</v>
      </c>
      <c r="F173" s="199">
        <f t="shared" si="9"/>
        <v>243.44363362052206</v>
      </c>
      <c r="G173" s="199"/>
      <c r="H173" s="199">
        <v>16.47570147647415</v>
      </c>
      <c r="I173" s="199">
        <v>12.17672051210721</v>
      </c>
      <c r="J173" s="199">
        <f t="shared" si="10"/>
        <v>28.652421988581359</v>
      </c>
      <c r="K173" s="199"/>
      <c r="L173" s="199">
        <f t="shared" si="11"/>
        <v>24.602696127622487</v>
      </c>
      <c r="M173" s="199">
        <f t="shared" si="12"/>
        <v>53.255118116203846</v>
      </c>
    </row>
    <row r="174" spans="1:13" s="29" customFormat="1" ht="27" x14ac:dyDescent="0.25">
      <c r="A174" s="197">
        <v>200</v>
      </c>
      <c r="B174" s="198" t="s">
        <v>994</v>
      </c>
      <c r="C174" s="199">
        <v>1336.1311243103162</v>
      </c>
      <c r="D174" s="199">
        <v>801.80766892087581</v>
      </c>
      <c r="E174" s="199">
        <v>24.178943698249295</v>
      </c>
      <c r="F174" s="199">
        <f t="shared" si="9"/>
        <v>825.98661261912514</v>
      </c>
      <c r="G174" s="199"/>
      <c r="H174" s="199">
        <v>112.76839433614552</v>
      </c>
      <c r="I174" s="199">
        <v>136.94733803439482</v>
      </c>
      <c r="J174" s="199">
        <f t="shared" si="10"/>
        <v>249.71573237054034</v>
      </c>
      <c r="K174" s="199"/>
      <c r="L174" s="199">
        <f t="shared" si="11"/>
        <v>260.42877932065073</v>
      </c>
      <c r="M174" s="199">
        <f t="shared" si="12"/>
        <v>510.14451169119104</v>
      </c>
    </row>
    <row r="175" spans="1:13" s="29" customFormat="1" ht="13.5" x14ac:dyDescent="0.25">
      <c r="A175" s="197">
        <v>201</v>
      </c>
      <c r="B175" s="198" t="s">
        <v>995</v>
      </c>
      <c r="C175" s="199">
        <v>1692.9964812475405</v>
      </c>
      <c r="D175" s="199">
        <v>1062.4917781164477</v>
      </c>
      <c r="E175" s="199">
        <v>37.134453745802574</v>
      </c>
      <c r="F175" s="199">
        <f t="shared" si="9"/>
        <v>1099.6262318622503</v>
      </c>
      <c r="G175" s="199"/>
      <c r="H175" s="199">
        <v>137.16681352617942</v>
      </c>
      <c r="I175" s="199">
        <v>112.49324772960837</v>
      </c>
      <c r="J175" s="199">
        <f t="shared" si="10"/>
        <v>249.66006125578781</v>
      </c>
      <c r="K175" s="199"/>
      <c r="L175" s="199">
        <f t="shared" si="11"/>
        <v>343.7101881295024</v>
      </c>
      <c r="M175" s="199">
        <f t="shared" si="12"/>
        <v>593.37024938529021</v>
      </c>
    </row>
    <row r="176" spans="1:13" s="31" customFormat="1" ht="13.5" x14ac:dyDescent="0.25">
      <c r="A176" s="197">
        <v>202</v>
      </c>
      <c r="B176" s="198" t="s">
        <v>996</v>
      </c>
      <c r="C176" s="199">
        <v>2509.1759367333443</v>
      </c>
      <c r="D176" s="199">
        <v>1371.4011251698059</v>
      </c>
      <c r="E176" s="199">
        <v>77.027455515964633</v>
      </c>
      <c r="F176" s="199">
        <f t="shared" si="9"/>
        <v>1448.4285806857706</v>
      </c>
      <c r="G176" s="199"/>
      <c r="H176" s="199">
        <v>195.72887609121767</v>
      </c>
      <c r="I176" s="199">
        <v>272.75633160718235</v>
      </c>
      <c r="J176" s="199">
        <f t="shared" si="10"/>
        <v>468.48520769840002</v>
      </c>
      <c r="K176" s="199"/>
      <c r="L176" s="199">
        <f t="shared" si="11"/>
        <v>592.26214834917369</v>
      </c>
      <c r="M176" s="199">
        <f t="shared" si="12"/>
        <v>1060.7473560475737</v>
      </c>
    </row>
    <row r="177" spans="1:13" s="29" customFormat="1" ht="13.5" x14ac:dyDescent="0.25">
      <c r="A177" s="197">
        <v>203</v>
      </c>
      <c r="B177" s="198" t="s">
        <v>997</v>
      </c>
      <c r="C177" s="199">
        <v>705.84508917967071</v>
      </c>
      <c r="D177" s="199">
        <v>601.74883708280083</v>
      </c>
      <c r="E177" s="199">
        <v>8.6746876423802401</v>
      </c>
      <c r="F177" s="199">
        <f t="shared" si="9"/>
        <v>610.4235247251811</v>
      </c>
      <c r="G177" s="199"/>
      <c r="H177" s="199">
        <v>8.6746876423802401</v>
      </c>
      <c r="I177" s="199">
        <v>17.349375284760484</v>
      </c>
      <c r="J177" s="199">
        <f t="shared" si="10"/>
        <v>26.024062927140726</v>
      </c>
      <c r="K177" s="199"/>
      <c r="L177" s="199">
        <f t="shared" si="11"/>
        <v>69.397501527348879</v>
      </c>
      <c r="M177" s="199">
        <f t="shared" si="12"/>
        <v>95.421564454489612</v>
      </c>
    </row>
    <row r="178" spans="1:13" s="29" customFormat="1" ht="13.5" x14ac:dyDescent="0.25">
      <c r="A178" s="197">
        <v>204</v>
      </c>
      <c r="B178" s="198" t="s">
        <v>998</v>
      </c>
      <c r="C178" s="199">
        <v>2038.4450300838241</v>
      </c>
      <c r="D178" s="199">
        <v>1783.4974407217428</v>
      </c>
      <c r="E178" s="199">
        <v>84.819409898086803</v>
      </c>
      <c r="F178" s="199">
        <f t="shared" si="9"/>
        <v>1868.3168506198297</v>
      </c>
      <c r="G178" s="199"/>
      <c r="H178" s="199">
        <v>134.9825724998918</v>
      </c>
      <c r="I178" s="199">
        <v>35.14560696410345</v>
      </c>
      <c r="J178" s="199">
        <f t="shared" si="10"/>
        <v>170.12817946399525</v>
      </c>
      <c r="K178" s="199"/>
      <c r="L178" s="199">
        <f t="shared" si="11"/>
        <v>-7.9580786405131221E-13</v>
      </c>
      <c r="M178" s="199">
        <f t="shared" si="12"/>
        <v>170.12817946399446</v>
      </c>
    </row>
    <row r="179" spans="1:13" s="29" customFormat="1" ht="27" x14ac:dyDescent="0.25">
      <c r="A179" s="197">
        <v>205</v>
      </c>
      <c r="B179" s="198" t="s">
        <v>999</v>
      </c>
      <c r="C179" s="199">
        <v>2230.3765636933113</v>
      </c>
      <c r="D179" s="199">
        <v>2015.1979633567578</v>
      </c>
      <c r="E179" s="199">
        <v>33.259384305225062</v>
      </c>
      <c r="F179" s="199">
        <f t="shared" si="9"/>
        <v>2048.457347661983</v>
      </c>
      <c r="G179" s="199"/>
      <c r="H179" s="199">
        <v>151.20363717179848</v>
      </c>
      <c r="I179" s="199">
        <v>30.715578859529263</v>
      </c>
      <c r="J179" s="199">
        <f t="shared" si="10"/>
        <v>181.91921603132775</v>
      </c>
      <c r="K179" s="199"/>
      <c r="L179" s="199">
        <f t="shared" si="11"/>
        <v>4.8316906031686813E-13</v>
      </c>
      <c r="M179" s="199">
        <f t="shared" si="12"/>
        <v>181.91921603132823</v>
      </c>
    </row>
    <row r="180" spans="1:13" s="29" customFormat="1" ht="27" x14ac:dyDescent="0.25">
      <c r="A180" s="197">
        <v>206</v>
      </c>
      <c r="B180" s="198" t="s">
        <v>1461</v>
      </c>
      <c r="C180" s="199">
        <v>806.69770254705793</v>
      </c>
      <c r="D180" s="199">
        <v>766.36281753257549</v>
      </c>
      <c r="E180" s="199">
        <v>40.334885014482666</v>
      </c>
      <c r="F180" s="199">
        <f t="shared" si="9"/>
        <v>806.69770254705816</v>
      </c>
      <c r="G180" s="199"/>
      <c r="H180" s="199">
        <v>0</v>
      </c>
      <c r="I180" s="199">
        <v>0</v>
      </c>
      <c r="J180" s="199">
        <f t="shared" si="10"/>
        <v>0</v>
      </c>
      <c r="K180" s="199"/>
      <c r="L180" s="199">
        <f t="shared" si="11"/>
        <v>-2.2737367544323206E-13</v>
      </c>
      <c r="M180" s="199">
        <f t="shared" si="12"/>
        <v>-2.2737367544323206E-13</v>
      </c>
    </row>
    <row r="181" spans="1:13" s="29" customFormat="1" ht="13.5" x14ac:dyDescent="0.25">
      <c r="A181" s="197">
        <v>207</v>
      </c>
      <c r="B181" s="198" t="s">
        <v>1000</v>
      </c>
      <c r="C181" s="199">
        <v>917.72037384887199</v>
      </c>
      <c r="D181" s="199">
        <v>787.68180225350636</v>
      </c>
      <c r="E181" s="199">
        <v>28.983522671192901</v>
      </c>
      <c r="F181" s="199">
        <f t="shared" si="9"/>
        <v>816.66532492469923</v>
      </c>
      <c r="G181" s="199"/>
      <c r="H181" s="199">
        <v>60.112112170355857</v>
      </c>
      <c r="I181" s="199">
        <v>29.431718908526154</v>
      </c>
      <c r="J181" s="199">
        <f t="shared" si="10"/>
        <v>89.543831078882008</v>
      </c>
      <c r="K181" s="199"/>
      <c r="L181" s="199">
        <f t="shared" si="11"/>
        <v>11.511217845290744</v>
      </c>
      <c r="M181" s="199">
        <f t="shared" si="12"/>
        <v>101.05504892417275</v>
      </c>
    </row>
    <row r="182" spans="1:13" s="29" customFormat="1" ht="13.5" x14ac:dyDescent="0.25">
      <c r="A182" s="197">
        <v>208</v>
      </c>
      <c r="B182" s="198" t="s">
        <v>1001</v>
      </c>
      <c r="C182" s="199">
        <v>179.77907519477404</v>
      </c>
      <c r="D182" s="199">
        <v>107.86744723851083</v>
      </c>
      <c r="E182" s="199">
        <v>5.9926359079911578</v>
      </c>
      <c r="F182" s="199">
        <f t="shared" si="9"/>
        <v>113.86008314650199</v>
      </c>
      <c r="G182" s="199"/>
      <c r="H182" s="199">
        <v>5.9926359079911578</v>
      </c>
      <c r="I182" s="199">
        <v>11.98527181598231</v>
      </c>
      <c r="J182" s="199">
        <f t="shared" si="10"/>
        <v>17.977907723973466</v>
      </c>
      <c r="K182" s="199"/>
      <c r="L182" s="199">
        <f t="shared" si="11"/>
        <v>47.941084324298579</v>
      </c>
      <c r="M182" s="199">
        <f t="shared" si="12"/>
        <v>65.918992048272045</v>
      </c>
    </row>
    <row r="183" spans="1:13" s="29" customFormat="1" ht="13.5" x14ac:dyDescent="0.25">
      <c r="A183" s="197">
        <v>210</v>
      </c>
      <c r="B183" s="198" t="s">
        <v>1002</v>
      </c>
      <c r="C183" s="199">
        <v>2645.9482789252211</v>
      </c>
      <c r="D183" s="199">
        <v>2225.5736060079762</v>
      </c>
      <c r="E183" s="199">
        <v>15.461142064112295</v>
      </c>
      <c r="F183" s="199">
        <f t="shared" si="9"/>
        <v>2241.0347480720884</v>
      </c>
      <c r="G183" s="199"/>
      <c r="H183" s="199">
        <v>254.4812127858124</v>
      </c>
      <c r="I183" s="199">
        <v>150.43231806731987</v>
      </c>
      <c r="J183" s="199">
        <f t="shared" si="10"/>
        <v>404.91353085313227</v>
      </c>
      <c r="K183" s="199"/>
      <c r="L183" s="199">
        <f t="shared" si="11"/>
        <v>3.979039320256561E-13</v>
      </c>
      <c r="M183" s="199">
        <f t="shared" si="12"/>
        <v>404.91353085313267</v>
      </c>
    </row>
    <row r="184" spans="1:13" s="29" customFormat="1" ht="27" x14ac:dyDescent="0.25">
      <c r="A184" s="197">
        <v>211</v>
      </c>
      <c r="B184" s="198" t="s">
        <v>1003</v>
      </c>
      <c r="C184" s="199">
        <v>3491.5516320776328</v>
      </c>
      <c r="D184" s="199">
        <v>2757.4432655835758</v>
      </c>
      <c r="E184" s="199">
        <v>81.908221898227822</v>
      </c>
      <c r="F184" s="199">
        <f t="shared" si="9"/>
        <v>2839.3514874818038</v>
      </c>
      <c r="G184" s="199"/>
      <c r="H184" s="199">
        <v>271.79699212209681</v>
      </c>
      <c r="I184" s="199">
        <v>249.89691102293835</v>
      </c>
      <c r="J184" s="199">
        <f t="shared" si="10"/>
        <v>521.69390314503516</v>
      </c>
      <c r="K184" s="199"/>
      <c r="L184" s="199">
        <f t="shared" si="11"/>
        <v>130.50624145079382</v>
      </c>
      <c r="M184" s="199">
        <f t="shared" si="12"/>
        <v>652.20014459582899</v>
      </c>
    </row>
    <row r="185" spans="1:13" s="31" customFormat="1" ht="13.5" x14ac:dyDescent="0.25">
      <c r="A185" s="197">
        <v>213</v>
      </c>
      <c r="B185" s="198" t="s">
        <v>1055</v>
      </c>
      <c r="C185" s="199">
        <v>1162.9214286937804</v>
      </c>
      <c r="D185" s="199">
        <v>412.44957139205729</v>
      </c>
      <c r="E185" s="199">
        <v>37.866284153483946</v>
      </c>
      <c r="F185" s="205">
        <f>D185+E185</f>
        <v>450.31585554554124</v>
      </c>
      <c r="G185" s="199"/>
      <c r="H185" s="199">
        <v>62.346503749537085</v>
      </c>
      <c r="I185" s="199">
        <v>93.840298548368949</v>
      </c>
      <c r="J185" s="199">
        <f>I185+H185</f>
        <v>156.18680229790604</v>
      </c>
      <c r="K185" s="199"/>
      <c r="L185" s="206">
        <f>SUM(C185-F185-J185)</f>
        <v>556.41877085033309</v>
      </c>
      <c r="M185" s="206">
        <f>J185+L185</f>
        <v>712.60557314823916</v>
      </c>
    </row>
    <row r="186" spans="1:13" s="29" customFormat="1" ht="27" x14ac:dyDescent="0.25">
      <c r="A186" s="197">
        <v>215</v>
      </c>
      <c r="B186" s="198" t="s">
        <v>1004</v>
      </c>
      <c r="C186" s="199">
        <v>1189.0492257786282</v>
      </c>
      <c r="D186" s="199">
        <v>664.90021894379777</v>
      </c>
      <c r="E186" s="199">
        <v>33.523025206141938</v>
      </c>
      <c r="F186" s="199">
        <f t="shared" si="9"/>
        <v>698.42324414993971</v>
      </c>
      <c r="G186" s="199"/>
      <c r="H186" s="199">
        <v>79.509262725199278</v>
      </c>
      <c r="I186" s="199">
        <v>76.591409212331527</v>
      </c>
      <c r="J186" s="199">
        <f t="shared" si="10"/>
        <v>156.10067193753082</v>
      </c>
      <c r="K186" s="199"/>
      <c r="L186" s="199">
        <f t="shared" si="11"/>
        <v>334.52530969115764</v>
      </c>
      <c r="M186" s="199">
        <f t="shared" si="12"/>
        <v>490.62598162868846</v>
      </c>
    </row>
    <row r="187" spans="1:13" s="29" customFormat="1" ht="13.5" x14ac:dyDescent="0.25">
      <c r="A187" s="197">
        <v>216</v>
      </c>
      <c r="B187" s="202" t="s">
        <v>1005</v>
      </c>
      <c r="C187" s="199">
        <v>2882.3483398321505</v>
      </c>
      <c r="D187" s="199">
        <v>820.93218492215942</v>
      </c>
      <c r="E187" s="199">
        <v>144.80945217092389</v>
      </c>
      <c r="F187" s="199">
        <f t="shared" si="9"/>
        <v>965.74163709308334</v>
      </c>
      <c r="G187" s="199"/>
      <c r="H187" s="199">
        <v>144.80945217092389</v>
      </c>
      <c r="I187" s="199">
        <v>289.61890434184778</v>
      </c>
      <c r="J187" s="199">
        <f t="shared" si="10"/>
        <v>434.42835651277164</v>
      </c>
      <c r="K187" s="199"/>
      <c r="L187" s="199">
        <f t="shared" si="11"/>
        <v>1482.1783462262956</v>
      </c>
      <c r="M187" s="199">
        <f t="shared" si="12"/>
        <v>1916.6067027390673</v>
      </c>
    </row>
    <row r="188" spans="1:13" s="29" customFormat="1" ht="13.5" x14ac:dyDescent="0.25">
      <c r="A188" s="197">
        <v>217</v>
      </c>
      <c r="B188" s="198" t="s">
        <v>1006</v>
      </c>
      <c r="C188" s="199">
        <v>3037.1262237270848</v>
      </c>
      <c r="D188" s="199">
        <v>1198.1605361534498</v>
      </c>
      <c r="E188" s="199">
        <v>42.621377236656009</v>
      </c>
      <c r="F188" s="199">
        <f t="shared" si="9"/>
        <v>1240.7819133901057</v>
      </c>
      <c r="G188" s="199"/>
      <c r="H188" s="199">
        <v>205.53500544136514</v>
      </c>
      <c r="I188" s="199">
        <v>248.15638267802117</v>
      </c>
      <c r="J188" s="199">
        <f t="shared" si="10"/>
        <v>453.69138811938632</v>
      </c>
      <c r="K188" s="199"/>
      <c r="L188" s="199">
        <f t="shared" si="11"/>
        <v>1342.6529222175927</v>
      </c>
      <c r="M188" s="199">
        <f t="shared" si="12"/>
        <v>1796.3443103369791</v>
      </c>
    </row>
    <row r="189" spans="1:13" s="29" customFormat="1" ht="27" x14ac:dyDescent="0.25">
      <c r="A189" s="203">
        <v>218</v>
      </c>
      <c r="B189" s="198" t="s">
        <v>1007</v>
      </c>
      <c r="C189" s="199">
        <v>749.82335013924933</v>
      </c>
      <c r="D189" s="199">
        <v>658.42742904111162</v>
      </c>
      <c r="E189" s="199">
        <v>30.110830379063948</v>
      </c>
      <c r="F189" s="199">
        <f t="shared" si="9"/>
        <v>688.53825942017556</v>
      </c>
      <c r="G189" s="199"/>
      <c r="H189" s="199">
        <v>50.893670652032782</v>
      </c>
      <c r="I189" s="199">
        <v>10.391420067041146</v>
      </c>
      <c r="J189" s="199">
        <f t="shared" si="10"/>
        <v>61.285090719073928</v>
      </c>
      <c r="K189" s="199"/>
      <c r="L189" s="199">
        <f t="shared" si="11"/>
        <v>-1.6342482922482304E-13</v>
      </c>
      <c r="M189" s="199">
        <f t="shared" si="12"/>
        <v>61.285090719073764</v>
      </c>
    </row>
    <row r="190" spans="1:13" s="29" customFormat="1" ht="13.5" x14ac:dyDescent="0.25">
      <c r="A190" s="197">
        <v>219</v>
      </c>
      <c r="B190" s="198" t="s">
        <v>1008</v>
      </c>
      <c r="C190" s="199">
        <v>814.42966208511041</v>
      </c>
      <c r="D190" s="199">
        <v>570.10076347013285</v>
      </c>
      <c r="E190" s="199">
        <v>40.721483105009497</v>
      </c>
      <c r="F190" s="199">
        <f t="shared" si="9"/>
        <v>610.82224657514234</v>
      </c>
      <c r="G190" s="199"/>
      <c r="H190" s="199">
        <v>40.721483105009497</v>
      </c>
      <c r="I190" s="199">
        <v>81.44296621001898</v>
      </c>
      <c r="J190" s="199">
        <f t="shared" si="10"/>
        <v>122.16444931502848</v>
      </c>
      <c r="K190" s="199"/>
      <c r="L190" s="199">
        <f t="shared" si="11"/>
        <v>81.442966194939586</v>
      </c>
      <c r="M190" s="199">
        <f t="shared" si="12"/>
        <v>203.60741550996806</v>
      </c>
    </row>
    <row r="191" spans="1:13" s="33" customFormat="1" ht="13.5" x14ac:dyDescent="0.25">
      <c r="A191" s="197">
        <v>222</v>
      </c>
      <c r="B191" s="202" t="s">
        <v>1009</v>
      </c>
      <c r="C191" s="199">
        <v>20087.395826598367</v>
      </c>
      <c r="D191" s="199">
        <v>10706.466626958723</v>
      </c>
      <c r="E191" s="199">
        <v>756.64047484400021</v>
      </c>
      <c r="F191" s="199">
        <f t="shared" si="9"/>
        <v>11463.107101802723</v>
      </c>
      <c r="G191" s="199"/>
      <c r="H191" s="199">
        <v>1049.7352872818883</v>
      </c>
      <c r="I191" s="199">
        <v>1800.6535099367295</v>
      </c>
      <c r="J191" s="199">
        <f t="shared" si="10"/>
        <v>2850.3887972186176</v>
      </c>
      <c r="K191" s="199"/>
      <c r="L191" s="199">
        <f t="shared" si="11"/>
        <v>5773.8999275770266</v>
      </c>
      <c r="M191" s="199">
        <f t="shared" si="12"/>
        <v>8624.2887247956442</v>
      </c>
    </row>
    <row r="192" spans="1:13" s="29" customFormat="1" ht="13.5" x14ac:dyDescent="0.25">
      <c r="A192" s="203">
        <v>223</v>
      </c>
      <c r="B192" s="198" t="s">
        <v>1010</v>
      </c>
      <c r="C192" s="199">
        <v>82.912708626715542</v>
      </c>
      <c r="D192" s="199">
        <v>68.413628744374975</v>
      </c>
      <c r="E192" s="199">
        <v>0</v>
      </c>
      <c r="F192" s="199">
        <f t="shared" si="9"/>
        <v>68.413628744374975</v>
      </c>
      <c r="G192" s="199"/>
      <c r="H192" s="199">
        <v>9.6660532636971581</v>
      </c>
      <c r="I192" s="199">
        <v>4.8330266186434159</v>
      </c>
      <c r="J192" s="199">
        <f t="shared" si="10"/>
        <v>14.499079882340574</v>
      </c>
      <c r="K192" s="199"/>
      <c r="L192" s="199">
        <f t="shared" si="11"/>
        <v>-7.1054273576010019E-15</v>
      </c>
      <c r="M192" s="199">
        <f t="shared" si="12"/>
        <v>14.499079882340567</v>
      </c>
    </row>
    <row r="193" spans="1:16" s="29" customFormat="1" ht="27" x14ac:dyDescent="0.25">
      <c r="A193" s="203">
        <v>225</v>
      </c>
      <c r="B193" s="198" t="s">
        <v>1011</v>
      </c>
      <c r="C193" s="199">
        <v>23.718920057007089</v>
      </c>
      <c r="D193" s="199">
        <v>17.789189803353072</v>
      </c>
      <c r="E193" s="199">
        <v>1.1859459868902047</v>
      </c>
      <c r="F193" s="199">
        <f t="shared" si="9"/>
        <v>18.975135790243275</v>
      </c>
      <c r="G193" s="199"/>
      <c r="H193" s="199">
        <v>1.1859459868902047</v>
      </c>
      <c r="I193" s="199">
        <v>2.3718919737804094</v>
      </c>
      <c r="J193" s="199">
        <f t="shared" si="10"/>
        <v>3.5578379606706143</v>
      </c>
      <c r="K193" s="199"/>
      <c r="L193" s="199">
        <f t="shared" si="11"/>
        <v>1.1859463060932001</v>
      </c>
      <c r="M193" s="199">
        <f t="shared" si="12"/>
        <v>4.7437842667638144</v>
      </c>
    </row>
    <row r="194" spans="1:16" s="29" customFormat="1" ht="13.5" x14ac:dyDescent="0.25">
      <c r="A194" s="203">
        <v>226</v>
      </c>
      <c r="B194" s="198" t="s">
        <v>1012</v>
      </c>
      <c r="C194" s="199">
        <v>484.15681800000004</v>
      </c>
      <c r="D194" s="199">
        <v>121.03920450000001</v>
      </c>
      <c r="E194" s="199">
        <v>24.207840900000001</v>
      </c>
      <c r="F194" s="199">
        <f t="shared" si="9"/>
        <v>145.24704540000002</v>
      </c>
      <c r="G194" s="199"/>
      <c r="H194" s="199">
        <v>24.207840900000001</v>
      </c>
      <c r="I194" s="199">
        <v>48.415681800000002</v>
      </c>
      <c r="J194" s="199">
        <f t="shared" si="10"/>
        <v>72.623522699999995</v>
      </c>
      <c r="K194" s="199"/>
      <c r="L194" s="199">
        <f t="shared" si="11"/>
        <v>266.28624990000003</v>
      </c>
      <c r="M194" s="199">
        <f t="shared" si="12"/>
        <v>338.9097726</v>
      </c>
    </row>
    <row r="195" spans="1:16" s="29" customFormat="1" ht="13.5" x14ac:dyDescent="0.25">
      <c r="A195" s="203">
        <v>227</v>
      </c>
      <c r="B195" s="198" t="s">
        <v>1013</v>
      </c>
      <c r="C195" s="199">
        <v>2030.4452146570238</v>
      </c>
      <c r="D195" s="199">
        <v>1282.3864511557842</v>
      </c>
      <c r="E195" s="199">
        <v>106.86553759240823</v>
      </c>
      <c r="F195" s="199">
        <f t="shared" si="9"/>
        <v>1389.2519887481924</v>
      </c>
      <c r="G195" s="199"/>
      <c r="H195" s="199">
        <v>106.86553759240823</v>
      </c>
      <c r="I195" s="199">
        <v>213.73107518481646</v>
      </c>
      <c r="J195" s="199">
        <f t="shared" si="10"/>
        <v>320.59661277722466</v>
      </c>
      <c r="K195" s="199"/>
      <c r="L195" s="199">
        <f t="shared" si="11"/>
        <v>320.59661313160677</v>
      </c>
      <c r="M195" s="199">
        <f t="shared" si="12"/>
        <v>641.19322590883144</v>
      </c>
    </row>
    <row r="196" spans="1:16" s="33" customFormat="1" ht="13.5" x14ac:dyDescent="0.25">
      <c r="A196" s="203">
        <v>228</v>
      </c>
      <c r="B196" s="198" t="s">
        <v>1014</v>
      </c>
      <c r="C196" s="199">
        <v>373.40209178349102</v>
      </c>
      <c r="D196" s="199">
        <v>235.48760484359633</v>
      </c>
      <c r="E196" s="199">
        <v>19.641603125849294</v>
      </c>
      <c r="F196" s="199">
        <f t="shared" si="9"/>
        <v>255.12920796944562</v>
      </c>
      <c r="G196" s="199"/>
      <c r="H196" s="199">
        <v>19.641603125849294</v>
      </c>
      <c r="I196" s="199">
        <v>39.283206251698594</v>
      </c>
      <c r="J196" s="199">
        <f t="shared" si="10"/>
        <v>58.924809377547888</v>
      </c>
      <c r="K196" s="199"/>
      <c r="L196" s="199">
        <f t="shared" si="11"/>
        <v>59.348074436497512</v>
      </c>
      <c r="M196" s="199">
        <f t="shared" si="12"/>
        <v>118.2728838140454</v>
      </c>
    </row>
    <row r="197" spans="1:16" s="31" customFormat="1" ht="13.5" x14ac:dyDescent="0.25">
      <c r="A197" s="197">
        <v>229</v>
      </c>
      <c r="B197" s="202" t="s">
        <v>1015</v>
      </c>
      <c r="C197" s="199">
        <v>1988.4282418307764</v>
      </c>
      <c r="D197" s="199">
        <v>1085.2039657379053</v>
      </c>
      <c r="E197" s="199">
        <v>60.659896572350199</v>
      </c>
      <c r="F197" s="199">
        <f t="shared" si="9"/>
        <v>1145.8638623102554</v>
      </c>
      <c r="G197" s="199"/>
      <c r="H197" s="199">
        <v>156.38089657235025</v>
      </c>
      <c r="I197" s="199">
        <v>217.04079314470044</v>
      </c>
      <c r="J197" s="199">
        <f t="shared" si="10"/>
        <v>373.4216897170507</v>
      </c>
      <c r="K197" s="199"/>
      <c r="L197" s="199">
        <f t="shared" si="11"/>
        <v>469.14268980347032</v>
      </c>
      <c r="M197" s="199">
        <f t="shared" si="12"/>
        <v>842.56437952052102</v>
      </c>
    </row>
    <row r="198" spans="1:16" s="31" customFormat="1" ht="13.5" x14ac:dyDescent="0.25">
      <c r="A198" s="197">
        <v>231</v>
      </c>
      <c r="B198" s="202" t="s">
        <v>1016</v>
      </c>
      <c r="C198" s="199">
        <v>122.88627216563808</v>
      </c>
      <c r="D198" s="199">
        <v>104.4533309305595</v>
      </c>
      <c r="E198" s="199">
        <v>0</v>
      </c>
      <c r="F198" s="199">
        <f t="shared" si="9"/>
        <v>104.4533309305595</v>
      </c>
      <c r="G198" s="199"/>
      <c r="H198" s="199">
        <v>12.288627125400952</v>
      </c>
      <c r="I198" s="199">
        <v>6.1443141096776195</v>
      </c>
      <c r="J198" s="199">
        <f t="shared" si="10"/>
        <v>18.432941235078573</v>
      </c>
      <c r="K198" s="199"/>
      <c r="L198" s="199">
        <f t="shared" si="11"/>
        <v>0</v>
      </c>
      <c r="M198" s="199">
        <f t="shared" si="12"/>
        <v>18.432941235078573</v>
      </c>
    </row>
    <row r="199" spans="1:16" s="31" customFormat="1" ht="13.5" x14ac:dyDescent="0.25">
      <c r="A199" s="197">
        <v>233</v>
      </c>
      <c r="B199" s="198" t="s">
        <v>1017</v>
      </c>
      <c r="C199" s="199">
        <v>164.18969272503381</v>
      </c>
      <c r="D199" s="199">
        <v>139.56123864838716</v>
      </c>
      <c r="E199" s="199">
        <v>0</v>
      </c>
      <c r="F199" s="199">
        <f t="shared" si="9"/>
        <v>139.56123864838716</v>
      </c>
      <c r="G199" s="199"/>
      <c r="H199" s="199">
        <v>16.418969252751427</v>
      </c>
      <c r="I199" s="199">
        <v>8.2094848238952398</v>
      </c>
      <c r="J199" s="199">
        <f t="shared" si="10"/>
        <v>24.628454076646669</v>
      </c>
      <c r="K199" s="199"/>
      <c r="L199" s="199">
        <f t="shared" si="11"/>
        <v>-2.1316282072803006E-14</v>
      </c>
      <c r="M199" s="199">
        <f t="shared" si="12"/>
        <v>24.628454076646648</v>
      </c>
    </row>
    <row r="200" spans="1:16" s="31" customFormat="1" ht="13.5" x14ac:dyDescent="0.25">
      <c r="A200" s="197">
        <v>234</v>
      </c>
      <c r="B200" s="198" t="s">
        <v>1018</v>
      </c>
      <c r="C200" s="199">
        <v>685.47049740895636</v>
      </c>
      <c r="D200" s="199">
        <v>36.306986912942257</v>
      </c>
      <c r="E200" s="199">
        <v>0</v>
      </c>
      <c r="F200" s="199">
        <f t="shared" si="9"/>
        <v>36.306986912942257</v>
      </c>
      <c r="G200" s="199"/>
      <c r="H200" s="199">
        <v>30.539540726661507</v>
      </c>
      <c r="I200" s="199">
        <v>30.539540726661507</v>
      </c>
      <c r="J200" s="199">
        <f t="shared" si="10"/>
        <v>61.079081453323013</v>
      </c>
      <c r="K200" s="199"/>
      <c r="L200" s="199">
        <f t="shared" si="11"/>
        <v>588.084429042691</v>
      </c>
      <c r="M200" s="199">
        <f t="shared" si="12"/>
        <v>649.16351049601406</v>
      </c>
    </row>
    <row r="201" spans="1:16" s="31" customFormat="1" ht="13.5" x14ac:dyDescent="0.25">
      <c r="A201" s="197">
        <v>235</v>
      </c>
      <c r="B201" s="198" t="s">
        <v>1019</v>
      </c>
      <c r="C201" s="199">
        <v>1873.4496407777103</v>
      </c>
      <c r="D201" s="199">
        <v>839.34411868332165</v>
      </c>
      <c r="E201" s="199">
        <v>94.009592964362326</v>
      </c>
      <c r="F201" s="199">
        <f t="shared" si="9"/>
        <v>933.35371164768401</v>
      </c>
      <c r="G201" s="199"/>
      <c r="H201" s="199">
        <v>94.009592964362326</v>
      </c>
      <c r="I201" s="199">
        <v>188.01918592872465</v>
      </c>
      <c r="J201" s="199">
        <f t="shared" si="10"/>
        <v>282.02877889308695</v>
      </c>
      <c r="K201" s="199"/>
      <c r="L201" s="199">
        <f t="shared" si="11"/>
        <v>658.06715023693937</v>
      </c>
      <c r="M201" s="199">
        <f t="shared" si="12"/>
        <v>940.09592913002632</v>
      </c>
    </row>
    <row r="202" spans="1:16" s="31" customFormat="1" ht="13.5" x14ac:dyDescent="0.25">
      <c r="A202" s="197">
        <v>236</v>
      </c>
      <c r="B202" s="198" t="s">
        <v>1020</v>
      </c>
      <c r="C202" s="199">
        <v>1759.34182304469</v>
      </c>
      <c r="D202" s="199">
        <v>1143.5721849790489</v>
      </c>
      <c r="E202" s="199">
        <v>0</v>
      </c>
      <c r="F202" s="199">
        <f t="shared" si="9"/>
        <v>1143.5721849790489</v>
      </c>
      <c r="G202" s="199"/>
      <c r="H202" s="199">
        <v>175.93418230446906</v>
      </c>
      <c r="I202" s="199">
        <v>175.93418230446906</v>
      </c>
      <c r="J202" s="199">
        <f t="shared" si="10"/>
        <v>351.86836460893812</v>
      </c>
      <c r="K202" s="199"/>
      <c r="L202" s="199">
        <f t="shared" si="11"/>
        <v>263.90127345670305</v>
      </c>
      <c r="M202" s="199">
        <f t="shared" si="12"/>
        <v>615.76963806564117</v>
      </c>
    </row>
    <row r="203" spans="1:16" s="31" customFormat="1" ht="13.5" x14ac:dyDescent="0.25">
      <c r="A203" s="197">
        <v>237</v>
      </c>
      <c r="B203" s="202" t="s">
        <v>1021</v>
      </c>
      <c r="C203" s="199">
        <v>220.7667072791125</v>
      </c>
      <c r="D203" s="199">
        <v>59.685121115356687</v>
      </c>
      <c r="E203" s="199">
        <v>7.7658898177577136</v>
      </c>
      <c r="F203" s="199">
        <f t="shared" si="9"/>
        <v>67.451010933114404</v>
      </c>
      <c r="G203" s="199"/>
      <c r="H203" s="199">
        <v>14.310780922162914</v>
      </c>
      <c r="I203" s="199">
        <v>22.076670739920626</v>
      </c>
      <c r="J203" s="199">
        <f t="shared" si="10"/>
        <v>36.387451662083542</v>
      </c>
      <c r="K203" s="199"/>
      <c r="L203" s="199">
        <f t="shared" si="11"/>
        <v>116.92824468391456</v>
      </c>
      <c r="M203" s="199">
        <f t="shared" si="12"/>
        <v>153.31569634599811</v>
      </c>
    </row>
    <row r="204" spans="1:16" s="35" customFormat="1" ht="15" x14ac:dyDescent="0.25">
      <c r="A204" s="197">
        <v>243</v>
      </c>
      <c r="B204" s="202" t="s">
        <v>1022</v>
      </c>
      <c r="C204" s="199">
        <v>1629.2338141106027</v>
      </c>
      <c r="D204" s="199">
        <v>575.24136030179818</v>
      </c>
      <c r="E204" s="199">
        <v>80.229374775871719</v>
      </c>
      <c r="F204" s="199">
        <f t="shared" si="9"/>
        <v>655.47073507766993</v>
      </c>
      <c r="G204" s="199"/>
      <c r="H204" s="199">
        <v>91.336475415675082</v>
      </c>
      <c r="I204" s="199">
        <v>166.01229977361888</v>
      </c>
      <c r="J204" s="199">
        <f t="shared" si="10"/>
        <v>257.34877518929397</v>
      </c>
      <c r="K204" s="199"/>
      <c r="L204" s="199">
        <f t="shared" si="11"/>
        <v>716.41430384363878</v>
      </c>
      <c r="M204" s="199">
        <f t="shared" si="12"/>
        <v>973.76307903293275</v>
      </c>
      <c r="N204" s="34"/>
      <c r="O204" s="34"/>
      <c r="P204" s="34"/>
    </row>
    <row r="205" spans="1:16" s="31" customFormat="1" ht="13.5" x14ac:dyDescent="0.25">
      <c r="A205" s="197">
        <v>244</v>
      </c>
      <c r="B205" s="204" t="s">
        <v>1023</v>
      </c>
      <c r="C205" s="199">
        <v>1308.5573370697077</v>
      </c>
      <c r="D205" s="199">
        <v>738.28651437062945</v>
      </c>
      <c r="E205" s="199">
        <v>42.88948301016574</v>
      </c>
      <c r="F205" s="199">
        <f t="shared" si="9"/>
        <v>781.17599738079514</v>
      </c>
      <c r="G205" s="199"/>
      <c r="H205" s="199">
        <v>91.221841197778744</v>
      </c>
      <c r="I205" s="199">
        <v>110.35059984092744</v>
      </c>
      <c r="J205" s="199">
        <f t="shared" si="10"/>
        <v>201.57244103870619</v>
      </c>
      <c r="K205" s="199"/>
      <c r="L205" s="199">
        <f t="shared" si="11"/>
        <v>325.8088986502064</v>
      </c>
      <c r="M205" s="199">
        <f t="shared" si="12"/>
        <v>527.38133968891259</v>
      </c>
    </row>
    <row r="206" spans="1:16" s="31" customFormat="1" ht="13.5" x14ac:dyDescent="0.25">
      <c r="A206" s="197">
        <v>247</v>
      </c>
      <c r="B206" s="198" t="s">
        <v>1024</v>
      </c>
      <c r="C206" s="199">
        <v>362.69234071356976</v>
      </c>
      <c r="D206" s="199">
        <v>203.81256351095558</v>
      </c>
      <c r="E206" s="199">
        <v>6.4812825157114684</v>
      </c>
      <c r="F206" s="199">
        <f t="shared" si="9"/>
        <v>210.29384602666704</v>
      </c>
      <c r="G206" s="199"/>
      <c r="H206" s="199">
        <v>32.504891119705107</v>
      </c>
      <c r="I206" s="199">
        <v>38.986173635416577</v>
      </c>
      <c r="J206" s="199">
        <f t="shared" si="10"/>
        <v>71.491064755121684</v>
      </c>
      <c r="K206" s="199"/>
      <c r="L206" s="199">
        <f t="shared" si="11"/>
        <v>80.907429931781039</v>
      </c>
      <c r="M206" s="199">
        <f t="shared" si="12"/>
        <v>152.39849468690272</v>
      </c>
    </row>
    <row r="207" spans="1:16" s="31" customFormat="1" ht="27" x14ac:dyDescent="0.25">
      <c r="A207" s="197">
        <v>248</v>
      </c>
      <c r="B207" s="198" t="s">
        <v>1025</v>
      </c>
      <c r="C207" s="199">
        <v>1189.1813564078577</v>
      </c>
      <c r="D207" s="199">
        <v>815.60945632762105</v>
      </c>
      <c r="E207" s="199">
        <v>30.487308232647475</v>
      </c>
      <c r="F207" s="199">
        <f t="shared" si="9"/>
        <v>846.09676456026853</v>
      </c>
      <c r="G207" s="199"/>
      <c r="H207" s="199">
        <v>90.586863298456862</v>
      </c>
      <c r="I207" s="199">
        <v>113.88738513461516</v>
      </c>
      <c r="J207" s="199">
        <f t="shared" si="10"/>
        <v>204.47424843307203</v>
      </c>
      <c r="K207" s="199"/>
      <c r="L207" s="199">
        <f t="shared" si="11"/>
        <v>138.61034341451716</v>
      </c>
      <c r="M207" s="199">
        <f t="shared" si="12"/>
        <v>343.08459184758919</v>
      </c>
    </row>
    <row r="208" spans="1:16" s="31" customFormat="1" ht="27" x14ac:dyDescent="0.25">
      <c r="A208" s="197">
        <v>250</v>
      </c>
      <c r="B208" s="198" t="s">
        <v>1026</v>
      </c>
      <c r="C208" s="199">
        <v>857.87934379298508</v>
      </c>
      <c r="D208" s="199">
        <v>673.93066978255229</v>
      </c>
      <c r="E208" s="199">
        <v>13.178319675241687</v>
      </c>
      <c r="F208" s="199">
        <f t="shared" si="9"/>
        <v>687.108989457794</v>
      </c>
      <c r="G208" s="199"/>
      <c r="H208" s="199">
        <v>83.097490293694378</v>
      </c>
      <c r="I208" s="199">
        <v>61.316224718778017</v>
      </c>
      <c r="J208" s="199">
        <f t="shared" si="10"/>
        <v>144.41371501247238</v>
      </c>
      <c r="K208" s="199"/>
      <c r="L208" s="199">
        <f t="shared" si="11"/>
        <v>26.356639322718706</v>
      </c>
      <c r="M208" s="199">
        <f t="shared" si="12"/>
        <v>170.77035433519109</v>
      </c>
    </row>
    <row r="209" spans="1:13" s="31" customFormat="1" ht="13.5" x14ac:dyDescent="0.25">
      <c r="A209" s="197">
        <v>251</v>
      </c>
      <c r="B209" s="204" t="s">
        <v>1027</v>
      </c>
      <c r="C209" s="199">
        <v>491.16140107662306</v>
      </c>
      <c r="D209" s="199">
        <v>179.89112452397956</v>
      </c>
      <c r="E209" s="199">
        <v>19.830765730049531</v>
      </c>
      <c r="F209" s="199">
        <f t="shared" si="9"/>
        <v>199.72189025402909</v>
      </c>
      <c r="G209" s="199"/>
      <c r="H209" s="199">
        <v>24.207829953443529</v>
      </c>
      <c r="I209" s="199">
        <v>44.038595683493064</v>
      </c>
      <c r="J209" s="199">
        <f t="shared" si="10"/>
        <v>68.246425636936593</v>
      </c>
      <c r="K209" s="199"/>
      <c r="L209" s="199">
        <f t="shared" si="11"/>
        <v>223.19308518565742</v>
      </c>
      <c r="M209" s="199">
        <f t="shared" si="12"/>
        <v>291.439510822594</v>
      </c>
    </row>
    <row r="210" spans="1:13" s="31" customFormat="1" ht="27" x14ac:dyDescent="0.25">
      <c r="A210" s="197">
        <v>252</v>
      </c>
      <c r="B210" s="198" t="s">
        <v>1028</v>
      </c>
      <c r="C210" s="199">
        <v>151.57640064129112</v>
      </c>
      <c r="D210" s="199">
        <v>127.64328507077587</v>
      </c>
      <c r="E210" s="199">
        <v>0</v>
      </c>
      <c r="F210" s="199">
        <f t="shared" ref="F210:F236" si="13">+D210+E210</f>
        <v>127.64328507077587</v>
      </c>
      <c r="G210" s="199"/>
      <c r="H210" s="199">
        <v>15.9554105662005</v>
      </c>
      <c r="I210" s="199">
        <v>7.9777050043147586</v>
      </c>
      <c r="J210" s="199">
        <f t="shared" ref="J210:J232" si="14">+H210+I210</f>
        <v>23.933115570515259</v>
      </c>
      <c r="K210" s="199"/>
      <c r="L210" s="199">
        <f t="shared" ref="L210:L232" si="15">SUM(C210-F210-J210)</f>
        <v>-1.7763568394002505E-14</v>
      </c>
      <c r="M210" s="199">
        <f t="shared" ref="M210:M232" si="16">J210+L210</f>
        <v>23.933115570515241</v>
      </c>
    </row>
    <row r="211" spans="1:13" s="31" customFormat="1" ht="13.5" x14ac:dyDescent="0.25">
      <c r="A211" s="197">
        <v>253</v>
      </c>
      <c r="B211" s="198" t="s">
        <v>1029</v>
      </c>
      <c r="C211" s="199">
        <v>631.61371410194249</v>
      </c>
      <c r="D211" s="199">
        <v>187.00729633391748</v>
      </c>
      <c r="E211" s="199">
        <v>21.249050674265572</v>
      </c>
      <c r="F211" s="199">
        <f t="shared" si="13"/>
        <v>208.25634700818304</v>
      </c>
      <c r="G211" s="199"/>
      <c r="H211" s="199">
        <v>38.57078819529336</v>
      </c>
      <c r="I211" s="199">
        <v>59.819838869558922</v>
      </c>
      <c r="J211" s="199">
        <f t="shared" si="14"/>
        <v>98.390627064852282</v>
      </c>
      <c r="K211" s="199"/>
      <c r="L211" s="199">
        <f t="shared" si="15"/>
        <v>324.96674002890711</v>
      </c>
      <c r="M211" s="199">
        <f t="shared" si="16"/>
        <v>423.35736709375942</v>
      </c>
    </row>
    <row r="212" spans="1:13" s="31" customFormat="1" ht="13.5" x14ac:dyDescent="0.25">
      <c r="A212" s="197">
        <v>259</v>
      </c>
      <c r="B212" s="204" t="s">
        <v>1030</v>
      </c>
      <c r="C212" s="199">
        <v>641.20861438231259</v>
      </c>
      <c r="D212" s="199">
        <v>135.8405851632121</v>
      </c>
      <c r="E212" s="199">
        <v>19.691788839031585</v>
      </c>
      <c r="F212" s="205">
        <f>D212+E212</f>
        <v>155.53237400224367</v>
      </c>
      <c r="G212" s="199"/>
      <c r="H212" s="199">
        <v>29.67787956540684</v>
      </c>
      <c r="I212" s="199">
        <v>49.369668404438421</v>
      </c>
      <c r="J212" s="199">
        <f>I212+H212</f>
        <v>79.047547969845255</v>
      </c>
      <c r="K212" s="199"/>
      <c r="L212" s="206">
        <f>SUM(C212-F212-J212)</f>
        <v>406.62869241022366</v>
      </c>
      <c r="M212" s="206">
        <f>J212+L212</f>
        <v>485.67624038006892</v>
      </c>
    </row>
    <row r="213" spans="1:13" s="31" customFormat="1" ht="13.5" x14ac:dyDescent="0.25">
      <c r="A213" s="197">
        <v>260</v>
      </c>
      <c r="B213" s="198" t="s">
        <v>1060</v>
      </c>
      <c r="C213" s="199">
        <v>200.87150342789008</v>
      </c>
      <c r="D213" s="199">
        <v>13.076520421807707</v>
      </c>
      <c r="E213" s="199">
        <v>0.60017066267095431</v>
      </c>
      <c r="F213" s="205">
        <f>D213+E213</f>
        <v>13.676691084478662</v>
      </c>
      <c r="G213" s="199"/>
      <c r="H213" s="199">
        <v>6.9980822999464269</v>
      </c>
      <c r="I213" s="199">
        <v>7.5982529626173809</v>
      </c>
      <c r="J213" s="199">
        <f>I213+H213</f>
        <v>14.596335262563809</v>
      </c>
      <c r="K213" s="199"/>
      <c r="L213" s="206">
        <f>SUM(C213-F213-J213)</f>
        <v>172.5984770808476</v>
      </c>
      <c r="M213" s="206">
        <f>J213+L213</f>
        <v>187.1948123434114</v>
      </c>
    </row>
    <row r="214" spans="1:13" s="31" customFormat="1" ht="27" x14ac:dyDescent="0.25">
      <c r="A214" s="197">
        <v>262</v>
      </c>
      <c r="B214" s="198" t="s">
        <v>1031</v>
      </c>
      <c r="C214" s="199">
        <v>720.46350303945087</v>
      </c>
      <c r="D214" s="199">
        <v>400.64268429254201</v>
      </c>
      <c r="E214" s="199">
        <v>7.3139671990090953</v>
      </c>
      <c r="F214" s="199">
        <f t="shared" si="13"/>
        <v>407.9566514915511</v>
      </c>
      <c r="G214" s="199"/>
      <c r="H214" s="199">
        <v>68.974404230809668</v>
      </c>
      <c r="I214" s="199">
        <v>76.288371429818767</v>
      </c>
      <c r="J214" s="199">
        <f t="shared" si="14"/>
        <v>145.26277566062845</v>
      </c>
      <c r="K214" s="199"/>
      <c r="L214" s="199">
        <f t="shared" si="15"/>
        <v>167.24407588727132</v>
      </c>
      <c r="M214" s="199">
        <f t="shared" si="16"/>
        <v>312.50685154789977</v>
      </c>
    </row>
    <row r="215" spans="1:13" s="31" customFormat="1" ht="13.5" x14ac:dyDescent="0.25">
      <c r="A215" s="197">
        <v>267</v>
      </c>
      <c r="B215" s="198" t="s">
        <v>1032</v>
      </c>
      <c r="C215" s="199">
        <v>456.57773148669497</v>
      </c>
      <c r="D215" s="199">
        <v>168.68624297959431</v>
      </c>
      <c r="E215" s="199">
        <v>23.990957379561582</v>
      </c>
      <c r="F215" s="199">
        <f t="shared" si="13"/>
        <v>192.6772003591559</v>
      </c>
      <c r="G215" s="199"/>
      <c r="H215" s="199">
        <v>23.990957379561582</v>
      </c>
      <c r="I215" s="199">
        <v>47.981914759123164</v>
      </c>
      <c r="J215" s="199">
        <f t="shared" si="14"/>
        <v>71.97287213868475</v>
      </c>
      <c r="K215" s="199"/>
      <c r="L215" s="199">
        <f t="shared" si="15"/>
        <v>191.92765898885432</v>
      </c>
      <c r="M215" s="199">
        <f t="shared" si="16"/>
        <v>263.90053112753907</v>
      </c>
    </row>
    <row r="216" spans="1:13" s="31" customFormat="1" ht="27" x14ac:dyDescent="0.25">
      <c r="A216" s="197">
        <v>269</v>
      </c>
      <c r="B216" s="198" t="s">
        <v>1033</v>
      </c>
      <c r="C216" s="199">
        <v>55.191157596840178</v>
      </c>
      <c r="D216" s="199">
        <v>20.333584377783229</v>
      </c>
      <c r="E216" s="199">
        <v>2.9047977682547463</v>
      </c>
      <c r="F216" s="199">
        <f t="shared" si="13"/>
        <v>23.238382146037974</v>
      </c>
      <c r="G216" s="199"/>
      <c r="H216" s="199">
        <v>2.9047977682547463</v>
      </c>
      <c r="I216" s="199">
        <v>5.8095955365094927</v>
      </c>
      <c r="J216" s="199">
        <f t="shared" si="14"/>
        <v>8.7143933047642399</v>
      </c>
      <c r="K216" s="199"/>
      <c r="L216" s="199">
        <f t="shared" si="15"/>
        <v>23.238382146037964</v>
      </c>
      <c r="M216" s="199">
        <f t="shared" si="16"/>
        <v>31.952775450802203</v>
      </c>
    </row>
    <row r="217" spans="1:13" s="31" customFormat="1" ht="13.5" x14ac:dyDescent="0.25">
      <c r="A217" s="105">
        <v>275</v>
      </c>
      <c r="B217" s="198" t="s">
        <v>1034</v>
      </c>
      <c r="C217" s="199">
        <v>1336.2651600000002</v>
      </c>
      <c r="D217" s="199">
        <v>492.30821681023019</v>
      </c>
      <c r="E217" s="199">
        <v>70.329745258604305</v>
      </c>
      <c r="F217" s="199">
        <f t="shared" si="13"/>
        <v>562.63796206883444</v>
      </c>
      <c r="G217" s="199"/>
      <c r="H217" s="199">
        <v>70.329745258604305</v>
      </c>
      <c r="I217" s="199">
        <v>140.65949051720861</v>
      </c>
      <c r="J217" s="199">
        <f t="shared" si="14"/>
        <v>210.98923577581292</v>
      </c>
      <c r="K217" s="199"/>
      <c r="L217" s="199">
        <f t="shared" si="15"/>
        <v>562.63796215535285</v>
      </c>
      <c r="M217" s="199">
        <f t="shared" si="16"/>
        <v>773.62719793116571</v>
      </c>
    </row>
    <row r="218" spans="1:13" s="31" customFormat="1" ht="13.5" x14ac:dyDescent="0.25">
      <c r="A218" s="105">
        <v>283</v>
      </c>
      <c r="B218" s="198" t="s">
        <v>51</v>
      </c>
      <c r="C218" s="199">
        <v>397.93368430120796</v>
      </c>
      <c r="D218" s="199">
        <v>0</v>
      </c>
      <c r="E218" s="199">
        <v>0</v>
      </c>
      <c r="F218" s="199">
        <f t="shared" si="13"/>
        <v>0</v>
      </c>
      <c r="G218" s="199"/>
      <c r="H218" s="199">
        <v>19.896684213574048</v>
      </c>
      <c r="I218" s="199">
        <v>39.79336842714811</v>
      </c>
      <c r="J218" s="199">
        <f t="shared" si="14"/>
        <v>59.690052640722158</v>
      </c>
      <c r="K218" s="199"/>
      <c r="L218" s="199">
        <f t="shared" si="15"/>
        <v>338.24363166048579</v>
      </c>
      <c r="M218" s="199">
        <f t="shared" si="16"/>
        <v>397.93368430120796</v>
      </c>
    </row>
    <row r="219" spans="1:13" s="33" customFormat="1" ht="13.5" x14ac:dyDescent="0.25">
      <c r="A219" s="197">
        <v>286</v>
      </c>
      <c r="B219" s="202" t="s">
        <v>1035</v>
      </c>
      <c r="C219" s="199">
        <v>2046.5413224156493</v>
      </c>
      <c r="D219" s="199">
        <v>511.63533059651439</v>
      </c>
      <c r="E219" s="199">
        <v>102.32706611930287</v>
      </c>
      <c r="F219" s="199">
        <f t="shared" si="13"/>
        <v>613.96239671581725</v>
      </c>
      <c r="G219" s="199"/>
      <c r="H219" s="199">
        <v>102.32706611930287</v>
      </c>
      <c r="I219" s="199">
        <v>204.65413223860574</v>
      </c>
      <c r="J219" s="199">
        <f t="shared" si="14"/>
        <v>306.98119835790862</v>
      </c>
      <c r="K219" s="199"/>
      <c r="L219" s="199">
        <f t="shared" si="15"/>
        <v>1125.5977273419235</v>
      </c>
      <c r="M219" s="199">
        <f t="shared" si="16"/>
        <v>1432.5789256998321</v>
      </c>
    </row>
    <row r="220" spans="1:13" s="33" customFormat="1" ht="13.5" x14ac:dyDescent="0.25">
      <c r="A220" s="197">
        <v>292</v>
      </c>
      <c r="B220" s="202" t="s">
        <v>1036</v>
      </c>
      <c r="C220" s="199">
        <v>1173.9997975280032</v>
      </c>
      <c r="D220" s="199">
        <v>161.36616950220537</v>
      </c>
      <c r="E220" s="199">
        <v>0.98037272403119646</v>
      </c>
      <c r="F220" s="199">
        <f t="shared" si="13"/>
        <v>162.34654222623655</v>
      </c>
      <c r="G220" s="199"/>
      <c r="H220" s="199">
        <v>79.70271202707147</v>
      </c>
      <c r="I220" s="199">
        <v>80.683084751102669</v>
      </c>
      <c r="J220" s="199">
        <f t="shared" si="14"/>
        <v>160.38579677817415</v>
      </c>
      <c r="K220" s="199"/>
      <c r="L220" s="199">
        <f t="shared" si="15"/>
        <v>851.2674585235925</v>
      </c>
      <c r="M220" s="199">
        <f t="shared" si="16"/>
        <v>1011.6532553017666</v>
      </c>
    </row>
    <row r="221" spans="1:13" s="31" customFormat="1" ht="13.5" x14ac:dyDescent="0.25">
      <c r="A221" s="105">
        <v>293</v>
      </c>
      <c r="B221" s="198" t="s">
        <v>1037</v>
      </c>
      <c r="C221" s="199">
        <v>1343.0749803868298</v>
      </c>
      <c r="D221" s="199">
        <v>494.81709827087553</v>
      </c>
      <c r="E221" s="199">
        <v>70.688156895839384</v>
      </c>
      <c r="F221" s="199">
        <f t="shared" si="13"/>
        <v>565.50525516671496</v>
      </c>
      <c r="G221" s="199"/>
      <c r="H221" s="199">
        <v>70.688156895839384</v>
      </c>
      <c r="I221" s="199">
        <v>141.37631379167874</v>
      </c>
      <c r="J221" s="199">
        <f t="shared" si="14"/>
        <v>212.06447068751811</v>
      </c>
      <c r="K221" s="199"/>
      <c r="L221" s="199">
        <f t="shared" si="15"/>
        <v>565.50525453259672</v>
      </c>
      <c r="M221" s="199">
        <f t="shared" si="16"/>
        <v>777.56972522011483</v>
      </c>
    </row>
    <row r="222" spans="1:13" s="31" customFormat="1" ht="13.5" x14ac:dyDescent="0.25">
      <c r="A222" s="197">
        <v>294</v>
      </c>
      <c r="B222" s="202" t="s">
        <v>1038</v>
      </c>
      <c r="C222" s="199">
        <v>1000.6457409016036</v>
      </c>
      <c r="D222" s="199">
        <v>406.44577592379926</v>
      </c>
      <c r="E222" s="199">
        <v>52.99389486654195</v>
      </c>
      <c r="F222" s="199">
        <f t="shared" si="13"/>
        <v>459.43967079034121</v>
      </c>
      <c r="G222" s="199"/>
      <c r="H222" s="199">
        <v>52.99389486654195</v>
      </c>
      <c r="I222" s="199">
        <v>105.9877897330839</v>
      </c>
      <c r="J222" s="199">
        <f t="shared" si="14"/>
        <v>158.98168459962585</v>
      </c>
      <c r="K222" s="199"/>
      <c r="L222" s="199">
        <f t="shared" si="15"/>
        <v>382.22438551163657</v>
      </c>
      <c r="M222" s="199">
        <f t="shared" si="16"/>
        <v>541.20607011126242</v>
      </c>
    </row>
    <row r="223" spans="1:13" s="31" customFormat="1" ht="27" x14ac:dyDescent="0.25">
      <c r="A223" s="105">
        <v>295</v>
      </c>
      <c r="B223" s="198" t="s">
        <v>1039</v>
      </c>
      <c r="C223" s="199">
        <v>384.00104797927162</v>
      </c>
      <c r="D223" s="199">
        <v>147.80300562671422</v>
      </c>
      <c r="E223" s="199">
        <v>20.220164217641408</v>
      </c>
      <c r="F223" s="199">
        <f t="shared" si="13"/>
        <v>168.02316984435564</v>
      </c>
      <c r="G223" s="199"/>
      <c r="H223" s="199">
        <v>20.220164217641408</v>
      </c>
      <c r="I223" s="199">
        <v>40.440328435282815</v>
      </c>
      <c r="J223" s="199">
        <f t="shared" si="14"/>
        <v>60.660492652924219</v>
      </c>
      <c r="K223" s="199"/>
      <c r="L223" s="199">
        <f t="shared" si="15"/>
        <v>155.31738548199178</v>
      </c>
      <c r="M223" s="199">
        <f t="shared" si="16"/>
        <v>215.97787813491601</v>
      </c>
    </row>
    <row r="224" spans="1:13" s="31" customFormat="1" ht="13.5" x14ac:dyDescent="0.25">
      <c r="A224" s="197">
        <v>305</v>
      </c>
      <c r="B224" s="204" t="s">
        <v>1040</v>
      </c>
      <c r="C224" s="199">
        <v>154.44075186372893</v>
      </c>
      <c r="D224" s="199">
        <v>58.871870316567495</v>
      </c>
      <c r="E224" s="199">
        <v>7.9640732592719612</v>
      </c>
      <c r="F224" s="199">
        <f t="shared" si="13"/>
        <v>66.835943575839451</v>
      </c>
      <c r="G224" s="199"/>
      <c r="H224" s="199">
        <v>7.9640732592719612</v>
      </c>
      <c r="I224" s="199">
        <v>15.928146518543922</v>
      </c>
      <c r="J224" s="199">
        <f t="shared" si="14"/>
        <v>23.892219777815882</v>
      </c>
      <c r="K224" s="199"/>
      <c r="L224" s="199">
        <f t="shared" si="15"/>
        <v>63.712588510073601</v>
      </c>
      <c r="M224" s="199">
        <f t="shared" si="16"/>
        <v>87.604808287889483</v>
      </c>
    </row>
    <row r="225" spans="1:13" s="33" customFormat="1" ht="13.5" x14ac:dyDescent="0.25">
      <c r="A225" s="197">
        <v>306</v>
      </c>
      <c r="B225" s="204" t="s">
        <v>1041</v>
      </c>
      <c r="C225" s="199">
        <v>1355.1593248821621</v>
      </c>
      <c r="D225" s="199">
        <v>234.18365156181801</v>
      </c>
      <c r="E225" s="199">
        <v>35.605271623155907</v>
      </c>
      <c r="F225" s="199">
        <f t="shared" si="13"/>
        <v>269.7889231849739</v>
      </c>
      <c r="G225" s="199"/>
      <c r="H225" s="199">
        <v>64.0390237154499</v>
      </c>
      <c r="I225" s="199">
        <v>99.644295338605843</v>
      </c>
      <c r="J225" s="199">
        <f t="shared" si="14"/>
        <v>163.68331905405574</v>
      </c>
      <c r="K225" s="199"/>
      <c r="L225" s="199">
        <f t="shared" si="15"/>
        <v>921.6870826431325</v>
      </c>
      <c r="M225" s="199">
        <f t="shared" si="16"/>
        <v>1085.3704016971883</v>
      </c>
    </row>
    <row r="226" spans="1:13" s="33" customFormat="1" ht="13.5" x14ac:dyDescent="0.25">
      <c r="A226" s="197">
        <v>307</v>
      </c>
      <c r="B226" s="204" t="s">
        <v>1042</v>
      </c>
      <c r="C226" s="199">
        <v>1517.9704749137318</v>
      </c>
      <c r="D226" s="199">
        <v>211.66581913686366</v>
      </c>
      <c r="E226" s="199">
        <v>21.402023150426533</v>
      </c>
      <c r="F226" s="199">
        <f t="shared" si="13"/>
        <v>233.0678422872902</v>
      </c>
      <c r="G226" s="199"/>
      <c r="H226" s="199">
        <v>87.267802634120031</v>
      </c>
      <c r="I226" s="199">
        <v>108.6698257845466</v>
      </c>
      <c r="J226" s="199">
        <f t="shared" si="14"/>
        <v>195.93762841866663</v>
      </c>
      <c r="K226" s="199"/>
      <c r="L226" s="206">
        <f t="shared" si="15"/>
        <v>1088.9650042077749</v>
      </c>
      <c r="M226" s="206">
        <f t="shared" si="16"/>
        <v>1284.9026326264416</v>
      </c>
    </row>
    <row r="227" spans="1:13" s="27" customFormat="1" ht="13.5" x14ac:dyDescent="0.25">
      <c r="A227" s="197">
        <v>308</v>
      </c>
      <c r="B227" s="204" t="s">
        <v>1043</v>
      </c>
      <c r="C227" s="199">
        <v>992.67445033643173</v>
      </c>
      <c r="D227" s="199">
        <v>258.75650190263252</v>
      </c>
      <c r="E227" s="199">
        <v>44.436540979416719</v>
      </c>
      <c r="F227" s="199">
        <f t="shared" si="13"/>
        <v>303.19304288204921</v>
      </c>
      <c r="G227" s="199"/>
      <c r="H227" s="199">
        <v>57.650951861241488</v>
      </c>
      <c r="I227" s="199">
        <v>102.08749284065819</v>
      </c>
      <c r="J227" s="199">
        <f t="shared" si="14"/>
        <v>159.73844470189968</v>
      </c>
      <c r="K227" s="199"/>
      <c r="L227" s="199">
        <f t="shared" si="15"/>
        <v>529.74296275248287</v>
      </c>
      <c r="M227" s="199">
        <f t="shared" si="16"/>
        <v>689.48140745438252</v>
      </c>
    </row>
    <row r="228" spans="1:13" s="33" customFormat="1" ht="13.5" x14ac:dyDescent="0.25">
      <c r="A228" s="197">
        <v>309</v>
      </c>
      <c r="B228" s="198" t="s">
        <v>58</v>
      </c>
      <c r="C228" s="199">
        <v>928.8052976843735</v>
      </c>
      <c r="D228" s="199">
        <v>21.01439412269665</v>
      </c>
      <c r="E228" s="199">
        <v>20.756497073383482</v>
      </c>
      <c r="F228" s="205">
        <f>D228+E228</f>
        <v>41.770891196080129</v>
      </c>
      <c r="G228" s="199"/>
      <c r="H228" s="199">
        <v>26.709119980714028</v>
      </c>
      <c r="I228" s="199">
        <v>53.176782610980901</v>
      </c>
      <c r="J228" s="199">
        <f>I228+H228</f>
        <v>79.885902591694929</v>
      </c>
      <c r="K228" s="199"/>
      <c r="L228" s="206">
        <f>SUM(C228-F228-J228)</f>
        <v>807.14850389659841</v>
      </c>
      <c r="M228" s="206">
        <f>J228+L228</f>
        <v>887.03440648829337</v>
      </c>
    </row>
    <row r="229" spans="1:13" s="27" customFormat="1" ht="13.5" x14ac:dyDescent="0.25">
      <c r="A229" s="197">
        <v>314</v>
      </c>
      <c r="B229" s="204" t="s">
        <v>1044</v>
      </c>
      <c r="C229" s="199">
        <v>1833.1514032011407</v>
      </c>
      <c r="D229" s="199">
        <v>72.449138443298239</v>
      </c>
      <c r="E229" s="199">
        <v>0.36957284629799997</v>
      </c>
      <c r="F229" s="199">
        <f t="shared" si="13"/>
        <v>72.818711289596237</v>
      </c>
      <c r="G229" s="199"/>
      <c r="H229" s="199">
        <v>67.429135368545502</v>
      </c>
      <c r="I229" s="199">
        <v>67.798708214843515</v>
      </c>
      <c r="J229" s="199">
        <f t="shared" si="14"/>
        <v>135.22784358338902</v>
      </c>
      <c r="K229" s="199"/>
      <c r="L229" s="199">
        <f t="shared" si="15"/>
        <v>1625.1048483281556</v>
      </c>
      <c r="M229" s="199">
        <f t="shared" si="16"/>
        <v>1760.3326919115448</v>
      </c>
    </row>
    <row r="230" spans="1:13" s="27" customFormat="1" ht="13.5" x14ac:dyDescent="0.25">
      <c r="A230" s="197">
        <v>316</v>
      </c>
      <c r="B230" s="204" t="s">
        <v>1045</v>
      </c>
      <c r="C230" s="199">
        <v>341.99525517751766</v>
      </c>
      <c r="D230" s="199">
        <v>40.503593354116163</v>
      </c>
      <c r="E230" s="199">
        <v>0.65558301282087028</v>
      </c>
      <c r="F230" s="199">
        <f t="shared" si="13"/>
        <v>41.159176366937032</v>
      </c>
      <c r="G230" s="199"/>
      <c r="H230" s="199">
        <v>22.647631576717231</v>
      </c>
      <c r="I230" s="199">
        <v>23.303214589538101</v>
      </c>
      <c r="J230" s="199">
        <f t="shared" si="14"/>
        <v>45.950846166255332</v>
      </c>
      <c r="K230" s="199"/>
      <c r="L230" s="199">
        <f t="shared" si="15"/>
        <v>254.88523264432527</v>
      </c>
      <c r="M230" s="199">
        <f t="shared" si="16"/>
        <v>300.8360788105806</v>
      </c>
    </row>
    <row r="231" spans="1:13" s="27" customFormat="1" ht="13.5" x14ac:dyDescent="0.25">
      <c r="A231" s="197">
        <v>317</v>
      </c>
      <c r="B231" s="204" t="s">
        <v>1046</v>
      </c>
      <c r="C231" s="199">
        <v>1285.0947240732532</v>
      </c>
      <c r="D231" s="199">
        <v>205.65028376226363</v>
      </c>
      <c r="E231" s="199">
        <v>24.66731573948298</v>
      </c>
      <c r="F231" s="199">
        <f t="shared" si="13"/>
        <v>230.3175995017466</v>
      </c>
      <c r="G231" s="199"/>
      <c r="H231" s="199">
        <v>65.824799067388099</v>
      </c>
      <c r="I231" s="199">
        <v>90.492114806871072</v>
      </c>
      <c r="J231" s="199">
        <f t="shared" si="14"/>
        <v>156.31691387425917</v>
      </c>
      <c r="K231" s="199"/>
      <c r="L231" s="199">
        <f t="shared" si="15"/>
        <v>898.46021069724748</v>
      </c>
      <c r="M231" s="199">
        <f t="shared" si="16"/>
        <v>1054.7771245715066</v>
      </c>
    </row>
    <row r="232" spans="1:13" s="27" customFormat="1" ht="13.5" x14ac:dyDescent="0.25">
      <c r="A232" s="197">
        <v>318</v>
      </c>
      <c r="B232" s="204" t="s">
        <v>1047</v>
      </c>
      <c r="C232" s="199">
        <v>288.03099107413379</v>
      </c>
      <c r="D232" s="199">
        <v>74.550178789052879</v>
      </c>
      <c r="E232" s="199">
        <v>14.910035757810574</v>
      </c>
      <c r="F232" s="199">
        <f t="shared" si="13"/>
        <v>89.460214546863455</v>
      </c>
      <c r="G232" s="199"/>
      <c r="H232" s="199">
        <v>14.910035757810574</v>
      </c>
      <c r="I232" s="199">
        <v>29.820071515621155</v>
      </c>
      <c r="J232" s="199">
        <f t="shared" si="14"/>
        <v>44.730107273431727</v>
      </c>
      <c r="K232" s="199"/>
      <c r="L232" s="199">
        <f t="shared" si="15"/>
        <v>153.8406692538386</v>
      </c>
      <c r="M232" s="199">
        <f t="shared" si="16"/>
        <v>198.57077652727031</v>
      </c>
    </row>
    <row r="233" spans="1:13" s="27" customFormat="1" ht="13.5" x14ac:dyDescent="0.25">
      <c r="A233" s="197">
        <v>319</v>
      </c>
      <c r="B233" s="204" t="s">
        <v>1048</v>
      </c>
      <c r="C233" s="199">
        <v>862.50805467617317</v>
      </c>
      <c r="D233" s="199">
        <v>172.50161093726163</v>
      </c>
      <c r="E233" s="199">
        <v>0</v>
      </c>
      <c r="F233" s="199">
        <f t="shared" si="13"/>
        <v>172.50161093726163</v>
      </c>
      <c r="G233" s="199"/>
      <c r="H233" s="199">
        <v>86.250805468630801</v>
      </c>
      <c r="I233" s="199">
        <v>86.250805468630816</v>
      </c>
      <c r="J233" s="199">
        <f>+H233+I233</f>
        <v>172.5016109372616</v>
      </c>
      <c r="K233" s="199"/>
      <c r="L233" s="199">
        <f>SUM(C233-F233-J233)</f>
        <v>517.50483280164997</v>
      </c>
      <c r="M233" s="199">
        <f>J233+L233</f>
        <v>690.00644373891157</v>
      </c>
    </row>
    <row r="234" spans="1:13" s="27" customFormat="1" ht="13.5" x14ac:dyDescent="0.25">
      <c r="A234" s="197">
        <v>320</v>
      </c>
      <c r="B234" s="204" t="s">
        <v>1049</v>
      </c>
      <c r="C234" s="199">
        <v>1159.3961627771048</v>
      </c>
      <c r="D234" s="199">
        <v>151.60644527665445</v>
      </c>
      <c r="E234" s="199">
        <v>6.5247723684911936</v>
      </c>
      <c r="F234" s="199">
        <f t="shared" si="13"/>
        <v>158.13121764514565</v>
      </c>
      <c r="G234" s="199"/>
      <c r="H234" s="199">
        <v>66.769926154028653</v>
      </c>
      <c r="I234" s="199">
        <v>73.294698522519852</v>
      </c>
      <c r="J234" s="199">
        <f>+H234+I234</f>
        <v>140.0646246765485</v>
      </c>
      <c r="K234" s="199"/>
      <c r="L234" s="199">
        <f>SUM(C234-F234-J234)</f>
        <v>861.20032045541063</v>
      </c>
      <c r="M234" s="199">
        <f>J234+L234</f>
        <v>1001.2649451319592</v>
      </c>
    </row>
    <row r="235" spans="1:13" s="27" customFormat="1" ht="27" x14ac:dyDescent="0.25">
      <c r="A235" s="197">
        <v>328</v>
      </c>
      <c r="B235" s="202" t="s">
        <v>1050</v>
      </c>
      <c r="C235" s="199">
        <v>86.769549614744619</v>
      </c>
      <c r="D235" s="199">
        <v>0.10270637926912723</v>
      </c>
      <c r="E235" s="199">
        <v>2.8597946726760002</v>
      </c>
      <c r="F235" s="199">
        <f t="shared" si="13"/>
        <v>2.9625010519451274</v>
      </c>
      <c r="G235" s="199"/>
      <c r="H235" s="199">
        <v>0.10270637926912721</v>
      </c>
      <c r="I235" s="199">
        <v>2.9625010519451274</v>
      </c>
      <c r="J235" s="199">
        <f t="shared" ref="J235:J236" si="17">+H235+I235</f>
        <v>3.0652074312142545</v>
      </c>
      <c r="K235" s="199"/>
      <c r="L235" s="199">
        <f t="shared" ref="L235:L236" si="18">SUM(C235-F235-J235)</f>
        <v>80.741841131585232</v>
      </c>
      <c r="M235" s="199">
        <f t="shared" ref="M235:M236" si="19">J235+L235</f>
        <v>83.80704856279948</v>
      </c>
    </row>
    <row r="236" spans="1:13" s="27" customFormat="1" ht="13.5" x14ac:dyDescent="0.25">
      <c r="A236" s="197">
        <v>339</v>
      </c>
      <c r="B236" s="204" t="s">
        <v>1051</v>
      </c>
      <c r="C236" s="199">
        <v>10464.950066875479</v>
      </c>
      <c r="D236" s="199">
        <v>265.80413723211791</v>
      </c>
      <c r="E236" s="199">
        <v>281.58524027190526</v>
      </c>
      <c r="F236" s="199">
        <f t="shared" si="13"/>
        <v>547.38937750402317</v>
      </c>
      <c r="G236" s="199"/>
      <c r="H236" s="199">
        <v>279.74476508992393</v>
      </c>
      <c r="I236" s="199">
        <v>561.33000536182908</v>
      </c>
      <c r="J236" s="199">
        <f t="shared" si="17"/>
        <v>841.07477045175301</v>
      </c>
      <c r="K236" s="199"/>
      <c r="L236" s="199">
        <f t="shared" si="18"/>
        <v>9076.4859189197032</v>
      </c>
      <c r="M236" s="199">
        <f t="shared" si="19"/>
        <v>9917.5606893714557</v>
      </c>
    </row>
    <row r="237" spans="1:13" s="31" customFormat="1" ht="13.5" x14ac:dyDescent="0.25">
      <c r="A237" s="207">
        <f>COUNT(A238:A266)</f>
        <v>29</v>
      </c>
      <c r="B237" s="208" t="s">
        <v>1052</v>
      </c>
      <c r="C237" s="196">
        <f>SUM(C238:C268)</f>
        <v>73855.934072709337</v>
      </c>
      <c r="D237" s="196">
        <f t="shared" ref="D237:M237" si="20">SUM(D238:D268)</f>
        <v>12924.591926442539</v>
      </c>
      <c r="E237" s="196">
        <f t="shared" si="20"/>
        <v>1713.1406542696434</v>
      </c>
      <c r="F237" s="196">
        <f t="shared" si="20"/>
        <v>14637.732580712185</v>
      </c>
      <c r="G237" s="196"/>
      <c r="H237" s="196">
        <f t="shared" si="20"/>
        <v>3284.5940604856737</v>
      </c>
      <c r="I237" s="196">
        <f t="shared" si="20"/>
        <v>5258.2895050523011</v>
      </c>
      <c r="J237" s="196">
        <f t="shared" si="20"/>
        <v>8542.8835655379735</v>
      </c>
      <c r="K237" s="196"/>
      <c r="L237" s="196">
        <f t="shared" si="20"/>
        <v>50675.317926459167</v>
      </c>
      <c r="M237" s="196">
        <f t="shared" si="20"/>
        <v>59218.201491997148</v>
      </c>
    </row>
    <row r="238" spans="1:13" s="31" customFormat="1" ht="13.5" x14ac:dyDescent="0.25">
      <c r="A238" s="197">
        <v>171</v>
      </c>
      <c r="B238" s="198" t="s">
        <v>1053</v>
      </c>
      <c r="C238" s="199">
        <v>8991.6178342312542</v>
      </c>
      <c r="D238" s="199">
        <v>1231.098768040179</v>
      </c>
      <c r="E238" s="199">
        <v>112.07887094543644</v>
      </c>
      <c r="F238" s="205">
        <f>D238+E238</f>
        <v>1343.1776389856154</v>
      </c>
      <c r="G238" s="199"/>
      <c r="H238" s="199">
        <v>469.66042678343103</v>
      </c>
      <c r="I238" s="199">
        <v>581.73929772886743</v>
      </c>
      <c r="J238" s="199">
        <f t="shared" ref="J238:J268" si="21">I238+H238</f>
        <v>1051.3997245122985</v>
      </c>
      <c r="K238" s="199"/>
      <c r="L238" s="206">
        <f t="shared" ref="L238:L268" si="22">SUM(C238-F238-J238)</f>
        <v>6597.040470733341</v>
      </c>
      <c r="M238" s="206">
        <f t="shared" ref="M238:M268" si="23">J238+L238</f>
        <v>7648.4401952456392</v>
      </c>
    </row>
    <row r="239" spans="1:13" s="31" customFormat="1" ht="13.5" x14ac:dyDescent="0.25">
      <c r="A239" s="197">
        <v>188</v>
      </c>
      <c r="B239" s="198" t="s">
        <v>29</v>
      </c>
      <c r="C239" s="199">
        <v>3364.5381640551982</v>
      </c>
      <c r="D239" s="199">
        <v>2558.6670890441492</v>
      </c>
      <c r="E239" s="199">
        <v>98.115135977849462</v>
      </c>
      <c r="F239" s="205">
        <f t="shared" ref="F239:F268" si="24">D239+E239</f>
        <v>2656.7822250219988</v>
      </c>
      <c r="G239" s="199"/>
      <c r="H239" s="199">
        <v>220.44388635604801</v>
      </c>
      <c r="I239" s="199">
        <v>290.5107280143244</v>
      </c>
      <c r="J239" s="199">
        <f t="shared" si="21"/>
        <v>510.95461437037238</v>
      </c>
      <c r="K239" s="199"/>
      <c r="L239" s="206">
        <f t="shared" si="22"/>
        <v>196.80132466282703</v>
      </c>
      <c r="M239" s="206">
        <f t="shared" si="23"/>
        <v>707.75593903319941</v>
      </c>
    </row>
    <row r="240" spans="1:13" s="31" customFormat="1" ht="13.5" x14ac:dyDescent="0.25">
      <c r="A240" s="197">
        <v>209</v>
      </c>
      <c r="B240" s="198" t="s">
        <v>1462</v>
      </c>
      <c r="C240" s="199">
        <v>1012.0996567042333</v>
      </c>
      <c r="D240" s="199">
        <v>584.17548123659401</v>
      </c>
      <c r="E240" s="199">
        <v>37.079764084144379</v>
      </c>
      <c r="F240" s="205">
        <f t="shared" si="24"/>
        <v>621.25524532073837</v>
      </c>
      <c r="G240" s="199"/>
      <c r="H240" s="199">
        <v>61.158760892356867</v>
      </c>
      <c r="I240" s="199">
        <v>89.64462658619972</v>
      </c>
      <c r="J240" s="199">
        <f t="shared" si="21"/>
        <v>150.8033874785566</v>
      </c>
      <c r="K240" s="199"/>
      <c r="L240" s="206">
        <f t="shared" si="22"/>
        <v>240.04102390493836</v>
      </c>
      <c r="M240" s="206">
        <f t="shared" si="23"/>
        <v>390.84441138349496</v>
      </c>
    </row>
    <row r="241" spans="1:13" s="31" customFormat="1" ht="13.5" x14ac:dyDescent="0.25">
      <c r="A241" s="197">
        <v>212</v>
      </c>
      <c r="B241" s="198" t="s">
        <v>1054</v>
      </c>
      <c r="C241" s="199">
        <v>702.50661216739752</v>
      </c>
      <c r="D241" s="199">
        <v>608.74679880795975</v>
      </c>
      <c r="E241" s="199">
        <v>20.38021102150455</v>
      </c>
      <c r="F241" s="205">
        <f t="shared" si="24"/>
        <v>629.12700982946433</v>
      </c>
      <c r="G241" s="199"/>
      <c r="H241" s="199">
        <v>55.713138482716175</v>
      </c>
      <c r="I241" s="199">
        <v>17.666463855217074</v>
      </c>
      <c r="J241" s="199">
        <f t="shared" si="21"/>
        <v>73.37960233793325</v>
      </c>
      <c r="K241" s="199"/>
      <c r="L241" s="206">
        <f t="shared" si="22"/>
        <v>-5.6843418860808015E-14</v>
      </c>
      <c r="M241" s="206">
        <f t="shared" si="23"/>
        <v>73.379602337933193</v>
      </c>
    </row>
    <row r="242" spans="1:13" s="31" customFormat="1" ht="13.5" x14ac:dyDescent="0.25">
      <c r="A242" s="197">
        <v>214</v>
      </c>
      <c r="B242" s="198" t="s">
        <v>1056</v>
      </c>
      <c r="C242" s="199">
        <v>2118.2853856220236</v>
      </c>
      <c r="D242" s="199">
        <v>1440.4632433865149</v>
      </c>
      <c r="E242" s="199">
        <v>34.848697584899242</v>
      </c>
      <c r="F242" s="205">
        <f t="shared" si="24"/>
        <v>1475.3119409714141</v>
      </c>
      <c r="G242" s="199"/>
      <c r="H242" s="199">
        <v>187.88204858822527</v>
      </c>
      <c r="I242" s="199">
        <v>163.88717506236588</v>
      </c>
      <c r="J242" s="199">
        <f t="shared" si="21"/>
        <v>351.76922365059113</v>
      </c>
      <c r="K242" s="199"/>
      <c r="L242" s="206">
        <f t="shared" si="22"/>
        <v>291.20422100001838</v>
      </c>
      <c r="M242" s="206">
        <f t="shared" si="23"/>
        <v>642.97344465060951</v>
      </c>
    </row>
    <row r="243" spans="1:13" s="31" customFormat="1" ht="13.5" x14ac:dyDescent="0.25">
      <c r="A243" s="197">
        <v>242</v>
      </c>
      <c r="B243" s="198" t="s">
        <v>1057</v>
      </c>
      <c r="C243" s="199">
        <v>464.36030537270818</v>
      </c>
      <c r="D243" s="199">
        <v>230.06248489929678</v>
      </c>
      <c r="E243" s="199">
        <v>6.3011864976041601</v>
      </c>
      <c r="F243" s="205">
        <f t="shared" si="24"/>
        <v>236.36367139690094</v>
      </c>
      <c r="G243" s="199"/>
      <c r="H243" s="199">
        <v>30.733054784092108</v>
      </c>
      <c r="I243" s="199">
        <v>21.701208375884114</v>
      </c>
      <c r="J243" s="199">
        <f t="shared" si="21"/>
        <v>52.434263159976226</v>
      </c>
      <c r="K243" s="199"/>
      <c r="L243" s="206">
        <f t="shared" si="22"/>
        <v>175.562370815831</v>
      </c>
      <c r="M243" s="206">
        <f t="shared" si="23"/>
        <v>227.99663397580724</v>
      </c>
    </row>
    <row r="244" spans="1:13" s="31" customFormat="1" ht="13.5" x14ac:dyDescent="0.25">
      <c r="A244" s="197">
        <v>245</v>
      </c>
      <c r="B244" s="198" t="s">
        <v>1058</v>
      </c>
      <c r="C244" s="199">
        <v>766.60340133304067</v>
      </c>
      <c r="D244" s="199">
        <v>428.20934236688555</v>
      </c>
      <c r="E244" s="199">
        <v>17.030736262057477</v>
      </c>
      <c r="F244" s="205">
        <f t="shared" si="24"/>
        <v>445.24007862894302</v>
      </c>
      <c r="G244" s="199"/>
      <c r="H244" s="199">
        <v>63.995801025516869</v>
      </c>
      <c r="I244" s="199">
        <v>74.611237771791281</v>
      </c>
      <c r="J244" s="199">
        <f t="shared" si="21"/>
        <v>138.60703879730815</v>
      </c>
      <c r="K244" s="199"/>
      <c r="L244" s="206">
        <f t="shared" si="22"/>
        <v>182.75628390678949</v>
      </c>
      <c r="M244" s="206">
        <f t="shared" si="23"/>
        <v>321.36332270409764</v>
      </c>
    </row>
    <row r="245" spans="1:13" s="31" customFormat="1" ht="27" x14ac:dyDescent="0.25">
      <c r="A245" s="197">
        <v>249</v>
      </c>
      <c r="B245" s="198" t="s">
        <v>1059</v>
      </c>
      <c r="C245" s="199">
        <v>850.19021429247334</v>
      </c>
      <c r="D245" s="199">
        <v>343.36902149472485</v>
      </c>
      <c r="E245" s="199">
        <v>29.075018674276535</v>
      </c>
      <c r="F245" s="205">
        <f t="shared" si="24"/>
        <v>372.44404016900137</v>
      </c>
      <c r="G245" s="199"/>
      <c r="H245" s="199">
        <v>61.549971630583215</v>
      </c>
      <c r="I245" s="199">
        <v>90.62499030485975</v>
      </c>
      <c r="J245" s="199">
        <f t="shared" si="21"/>
        <v>152.17496193544298</v>
      </c>
      <c r="K245" s="199"/>
      <c r="L245" s="206">
        <f t="shared" si="22"/>
        <v>325.57121218802899</v>
      </c>
      <c r="M245" s="206">
        <f t="shared" si="23"/>
        <v>477.74617412347197</v>
      </c>
    </row>
    <row r="246" spans="1:13" s="31" customFormat="1" ht="13.5" x14ac:dyDescent="0.25">
      <c r="A246" s="197">
        <v>261</v>
      </c>
      <c r="B246" s="198" t="s">
        <v>1061</v>
      </c>
      <c r="C246" s="199">
        <v>7215.9859891565848</v>
      </c>
      <c r="D246" s="199">
        <v>2433.0438333117318</v>
      </c>
      <c r="E246" s="199">
        <v>313.54313708001308</v>
      </c>
      <c r="F246" s="205">
        <f t="shared" si="24"/>
        <v>2746.5869703917447</v>
      </c>
      <c r="G246" s="199"/>
      <c r="H246" s="199">
        <v>415.16463804971505</v>
      </c>
      <c r="I246" s="199">
        <v>728.70777512972825</v>
      </c>
      <c r="J246" s="199">
        <f t="shared" si="21"/>
        <v>1143.8724131794434</v>
      </c>
      <c r="K246" s="199"/>
      <c r="L246" s="206">
        <f t="shared" si="22"/>
        <v>3325.5266055853963</v>
      </c>
      <c r="M246" s="206">
        <f t="shared" si="23"/>
        <v>4469.3990187648396</v>
      </c>
    </row>
    <row r="247" spans="1:13" s="33" customFormat="1" ht="13.5" x14ac:dyDescent="0.25">
      <c r="A247" s="197">
        <v>264</v>
      </c>
      <c r="B247" s="198" t="s">
        <v>41</v>
      </c>
      <c r="C247" s="199">
        <v>11436.773206966696</v>
      </c>
      <c r="D247" s="199">
        <v>1244.8795833666074</v>
      </c>
      <c r="E247" s="199">
        <v>343.93286194733446</v>
      </c>
      <c r="F247" s="205">
        <f t="shared" si="24"/>
        <v>1588.8124453139419</v>
      </c>
      <c r="G247" s="199"/>
      <c r="H247" s="199">
        <v>549.09026958814059</v>
      </c>
      <c r="I247" s="199">
        <v>893.02313153547504</v>
      </c>
      <c r="J247" s="199">
        <f t="shared" si="21"/>
        <v>1442.1134011236156</v>
      </c>
      <c r="K247" s="199"/>
      <c r="L247" s="206">
        <f t="shared" si="22"/>
        <v>8405.8473605291383</v>
      </c>
      <c r="M247" s="206">
        <f t="shared" si="23"/>
        <v>9847.9607616527537</v>
      </c>
    </row>
    <row r="248" spans="1:13" s="33" customFormat="1" ht="13.5" x14ac:dyDescent="0.25">
      <c r="A248" s="197">
        <v>266</v>
      </c>
      <c r="B248" s="198" t="s">
        <v>42</v>
      </c>
      <c r="C248" s="199">
        <v>603.350550367251</v>
      </c>
      <c r="D248" s="199">
        <v>0</v>
      </c>
      <c r="E248" s="199">
        <v>1.8327217436159999</v>
      </c>
      <c r="F248" s="205">
        <f t="shared" si="24"/>
        <v>1.8327217436159999</v>
      </c>
      <c r="G248" s="199"/>
      <c r="H248" s="199">
        <v>25.391945128487333</v>
      </c>
      <c r="I248" s="199">
        <v>52.616612000590671</v>
      </c>
      <c r="J248" s="199">
        <f t="shared" si="21"/>
        <v>78.008557129078</v>
      </c>
      <c r="K248" s="199"/>
      <c r="L248" s="206">
        <f t="shared" si="22"/>
        <v>523.50927149455697</v>
      </c>
      <c r="M248" s="206">
        <f t="shared" si="23"/>
        <v>601.51782862363495</v>
      </c>
    </row>
    <row r="249" spans="1:13" s="33" customFormat="1" ht="13.5" x14ac:dyDescent="0.25">
      <c r="A249" s="197">
        <v>273</v>
      </c>
      <c r="B249" s="198" t="s">
        <v>1062</v>
      </c>
      <c r="C249" s="199">
        <v>640.37514388486477</v>
      </c>
      <c r="D249" s="199">
        <v>124.51249975646785</v>
      </c>
      <c r="E249" s="199">
        <v>20.384721582329828</v>
      </c>
      <c r="F249" s="205">
        <f t="shared" si="24"/>
        <v>144.89722133879766</v>
      </c>
      <c r="G249" s="199"/>
      <c r="H249" s="199">
        <v>39.469512015746275</v>
      </c>
      <c r="I249" s="199">
        <v>59.854233598076114</v>
      </c>
      <c r="J249" s="199">
        <f t="shared" si="21"/>
        <v>99.323745613822382</v>
      </c>
      <c r="K249" s="199"/>
      <c r="L249" s="206">
        <f t="shared" si="22"/>
        <v>396.15417693224475</v>
      </c>
      <c r="M249" s="206">
        <f t="shared" si="23"/>
        <v>495.47792254606713</v>
      </c>
    </row>
    <row r="250" spans="1:13" s="33" customFormat="1" ht="13.5" x14ac:dyDescent="0.25">
      <c r="A250" s="197">
        <v>274</v>
      </c>
      <c r="B250" s="198" t="s">
        <v>45</v>
      </c>
      <c r="C250" s="199">
        <v>1722.1316792415291</v>
      </c>
      <c r="D250" s="199">
        <v>529.96524053208168</v>
      </c>
      <c r="E250" s="199">
        <v>70.13418017714875</v>
      </c>
      <c r="F250" s="205">
        <f t="shared" si="24"/>
        <v>600.09942070923046</v>
      </c>
      <c r="G250" s="199"/>
      <c r="H250" s="199">
        <v>92.737023217829503</v>
      </c>
      <c r="I250" s="199">
        <v>170.32874631914402</v>
      </c>
      <c r="J250" s="199">
        <f t="shared" si="21"/>
        <v>263.06576953697351</v>
      </c>
      <c r="K250" s="199"/>
      <c r="L250" s="206">
        <f t="shared" si="22"/>
        <v>858.96648899532534</v>
      </c>
      <c r="M250" s="206">
        <f t="shared" si="23"/>
        <v>1122.0322585322988</v>
      </c>
    </row>
    <row r="251" spans="1:13" s="33" customFormat="1" ht="13.5" x14ac:dyDescent="0.25">
      <c r="A251" s="197">
        <v>278</v>
      </c>
      <c r="B251" s="198" t="s">
        <v>47</v>
      </c>
      <c r="C251" s="199">
        <v>3072.6441000000004</v>
      </c>
      <c r="D251" s="199">
        <v>34.140489936186</v>
      </c>
      <c r="E251" s="199">
        <v>68.280979872372001</v>
      </c>
      <c r="F251" s="205">
        <f t="shared" si="24"/>
        <v>102.421469808558</v>
      </c>
      <c r="G251" s="199"/>
      <c r="H251" s="199">
        <v>34.140489936186</v>
      </c>
      <c r="I251" s="199">
        <v>102.42146980855802</v>
      </c>
      <c r="J251" s="199">
        <f t="shared" si="21"/>
        <v>136.561959744744</v>
      </c>
      <c r="K251" s="199"/>
      <c r="L251" s="206">
        <f t="shared" si="22"/>
        <v>2833.6606704466985</v>
      </c>
      <c r="M251" s="206">
        <f t="shared" si="23"/>
        <v>2970.2226301914425</v>
      </c>
    </row>
    <row r="252" spans="1:13" s="33" customFormat="1" ht="13.5" x14ac:dyDescent="0.25">
      <c r="A252" s="197">
        <v>280</v>
      </c>
      <c r="B252" s="198" t="s">
        <v>1063</v>
      </c>
      <c r="C252" s="199">
        <v>372.2744077641305</v>
      </c>
      <c r="D252" s="199">
        <v>61.374212373479075</v>
      </c>
      <c r="E252" s="199">
        <v>15.870617234716182</v>
      </c>
      <c r="F252" s="205">
        <f t="shared" si="24"/>
        <v>77.244829608195261</v>
      </c>
      <c r="G252" s="199"/>
      <c r="H252" s="199">
        <v>13.221773925231709</v>
      </c>
      <c r="I252" s="199">
        <v>29.092391159947887</v>
      </c>
      <c r="J252" s="199">
        <f t="shared" si="21"/>
        <v>42.314165085179596</v>
      </c>
      <c r="K252" s="199"/>
      <c r="L252" s="206">
        <f t="shared" si="22"/>
        <v>252.71541307075569</v>
      </c>
      <c r="M252" s="206">
        <f t="shared" si="23"/>
        <v>295.02957815593527</v>
      </c>
    </row>
    <row r="253" spans="1:13" s="33" customFormat="1" ht="13.5" x14ac:dyDescent="0.25">
      <c r="A253" s="197">
        <v>281</v>
      </c>
      <c r="B253" s="198" t="s">
        <v>1064</v>
      </c>
      <c r="C253" s="199">
        <v>1506.0240359205359</v>
      </c>
      <c r="D253" s="199">
        <v>77.061518767146865</v>
      </c>
      <c r="E253" s="199">
        <v>28.272588803026622</v>
      </c>
      <c r="F253" s="205">
        <f t="shared" si="24"/>
        <v>105.33410757017349</v>
      </c>
      <c r="G253" s="199"/>
      <c r="H253" s="199">
        <v>100.8308534122248</v>
      </c>
      <c r="I253" s="199">
        <v>129.10344221525142</v>
      </c>
      <c r="J253" s="199">
        <f t="shared" si="21"/>
        <v>229.93429562747622</v>
      </c>
      <c r="K253" s="199"/>
      <c r="L253" s="206">
        <f t="shared" si="22"/>
        <v>1170.7556327228863</v>
      </c>
      <c r="M253" s="206">
        <f t="shared" si="23"/>
        <v>1400.6899283503626</v>
      </c>
    </row>
    <row r="254" spans="1:13" s="33" customFormat="1" ht="13.5" x14ac:dyDescent="0.25">
      <c r="A254" s="197">
        <v>282</v>
      </c>
      <c r="B254" s="198" t="s">
        <v>50</v>
      </c>
      <c r="C254" s="199">
        <v>305.69988692966348</v>
      </c>
      <c r="D254" s="199">
        <v>3.1376181654735058</v>
      </c>
      <c r="E254" s="199">
        <v>11.235869000449506</v>
      </c>
      <c r="F254" s="205">
        <f t="shared" si="24"/>
        <v>14.373487165923013</v>
      </c>
      <c r="G254" s="199"/>
      <c r="H254" s="199">
        <v>3.1376181654735058</v>
      </c>
      <c r="I254" s="199">
        <v>14.373487165923013</v>
      </c>
      <c r="J254" s="199">
        <f t="shared" si="21"/>
        <v>17.511105331396518</v>
      </c>
      <c r="K254" s="199"/>
      <c r="L254" s="206">
        <f t="shared" si="22"/>
        <v>273.81529443234399</v>
      </c>
      <c r="M254" s="206">
        <f t="shared" si="23"/>
        <v>291.32639976374048</v>
      </c>
    </row>
    <row r="255" spans="1:13" s="33" customFormat="1" ht="13.5" x14ac:dyDescent="0.25">
      <c r="A255" s="197">
        <v>284</v>
      </c>
      <c r="B255" s="198" t="s">
        <v>1065</v>
      </c>
      <c r="C255" s="199">
        <v>823.00915800000007</v>
      </c>
      <c r="D255" s="199">
        <v>129.94881448150801</v>
      </c>
      <c r="E255" s="199">
        <v>43.316271493835998</v>
      </c>
      <c r="F255" s="205">
        <f t="shared" si="24"/>
        <v>173.26508597534399</v>
      </c>
      <c r="G255" s="199"/>
      <c r="H255" s="199">
        <v>43.316271493835998</v>
      </c>
      <c r="I255" s="199">
        <v>86.632542987671997</v>
      </c>
      <c r="J255" s="199">
        <f t="shared" si="21"/>
        <v>129.94881448150801</v>
      </c>
      <c r="K255" s="199"/>
      <c r="L255" s="206">
        <f t="shared" si="22"/>
        <v>519.79525754314818</v>
      </c>
      <c r="M255" s="206">
        <f t="shared" si="23"/>
        <v>649.74407202465613</v>
      </c>
    </row>
    <row r="256" spans="1:13" s="33" customFormat="1" ht="13.5" x14ac:dyDescent="0.25">
      <c r="A256" s="197">
        <v>288</v>
      </c>
      <c r="B256" s="198" t="s">
        <v>1066</v>
      </c>
      <c r="C256" s="199">
        <v>366.82417103849531</v>
      </c>
      <c r="D256" s="199">
        <v>52.256651699966461</v>
      </c>
      <c r="E256" s="199">
        <v>14.685286201875755</v>
      </c>
      <c r="F256" s="205">
        <f t="shared" si="24"/>
        <v>66.941937901842209</v>
      </c>
      <c r="G256" s="199"/>
      <c r="H256" s="199">
        <v>12.342467137489542</v>
      </c>
      <c r="I256" s="199">
        <v>27.845423878760393</v>
      </c>
      <c r="J256" s="199">
        <f t="shared" si="21"/>
        <v>40.187891016249935</v>
      </c>
      <c r="K256" s="199"/>
      <c r="L256" s="206">
        <f t="shared" si="22"/>
        <v>259.69434212040318</v>
      </c>
      <c r="M256" s="206">
        <f t="shared" si="23"/>
        <v>299.8822331366531</v>
      </c>
    </row>
    <row r="257" spans="1:22" s="33" customFormat="1" ht="13.5" x14ac:dyDescent="0.25">
      <c r="A257" s="197">
        <v>296</v>
      </c>
      <c r="B257" s="198" t="s">
        <v>54</v>
      </c>
      <c r="C257" s="199">
        <v>9122.1664110587426</v>
      </c>
      <c r="D257" s="199">
        <v>0</v>
      </c>
      <c r="E257" s="199">
        <v>0</v>
      </c>
      <c r="F257" s="205">
        <f t="shared" si="24"/>
        <v>0</v>
      </c>
      <c r="G257" s="199"/>
      <c r="H257" s="199">
        <v>361.50007443782442</v>
      </c>
      <c r="I257" s="199">
        <v>723.00014887564885</v>
      </c>
      <c r="J257" s="199">
        <f t="shared" si="21"/>
        <v>1084.5002233134733</v>
      </c>
      <c r="K257" s="199"/>
      <c r="L257" s="206">
        <f t="shared" si="22"/>
        <v>8037.6661877452698</v>
      </c>
      <c r="M257" s="206">
        <f t="shared" si="23"/>
        <v>9122.1664110587426</v>
      </c>
    </row>
    <row r="258" spans="1:22" s="33" customFormat="1" ht="13.5" x14ac:dyDescent="0.25">
      <c r="A258" s="197">
        <v>297</v>
      </c>
      <c r="B258" s="198" t="s">
        <v>1067</v>
      </c>
      <c r="C258" s="199">
        <v>1812.7165596376062</v>
      </c>
      <c r="D258" s="199">
        <v>71.584107354453181</v>
      </c>
      <c r="E258" s="199">
        <v>8.9224598798054391</v>
      </c>
      <c r="F258" s="205">
        <f t="shared" si="24"/>
        <v>80.506567234258625</v>
      </c>
      <c r="G258" s="199"/>
      <c r="H258" s="199">
        <v>73.301804469319563</v>
      </c>
      <c r="I258" s="199">
        <v>82.224264349124979</v>
      </c>
      <c r="J258" s="199">
        <f t="shared" si="21"/>
        <v>155.52606881844454</v>
      </c>
      <c r="K258" s="199"/>
      <c r="L258" s="206">
        <f t="shared" si="22"/>
        <v>1576.6839235849029</v>
      </c>
      <c r="M258" s="206">
        <f t="shared" si="23"/>
        <v>1732.2099924033475</v>
      </c>
    </row>
    <row r="259" spans="1:22" s="33" customFormat="1" ht="13.5" x14ac:dyDescent="0.25">
      <c r="A259" s="197">
        <v>310</v>
      </c>
      <c r="B259" s="198" t="s">
        <v>59</v>
      </c>
      <c r="C259" s="199">
        <v>322.0009470954526</v>
      </c>
      <c r="D259" s="199">
        <v>16.649202146682629</v>
      </c>
      <c r="E259" s="199">
        <v>6.3654618841171757</v>
      </c>
      <c r="F259" s="205">
        <f t="shared" si="24"/>
        <v>23.014664030799807</v>
      </c>
      <c r="G259" s="199"/>
      <c r="H259" s="199">
        <v>18.811296132337599</v>
      </c>
      <c r="I259" s="199">
        <v>25.176758016454777</v>
      </c>
      <c r="J259" s="199">
        <f t="shared" si="21"/>
        <v>43.988054148792372</v>
      </c>
      <c r="K259" s="199"/>
      <c r="L259" s="206">
        <f t="shared" si="22"/>
        <v>254.99822891586044</v>
      </c>
      <c r="M259" s="206">
        <f t="shared" si="23"/>
        <v>298.98628306465281</v>
      </c>
    </row>
    <row r="260" spans="1:22" s="33" customFormat="1" ht="13.5" x14ac:dyDescent="0.25">
      <c r="A260" s="197">
        <v>311</v>
      </c>
      <c r="B260" s="198" t="s">
        <v>1068</v>
      </c>
      <c r="C260" s="199">
        <v>3078.478889185968</v>
      </c>
      <c r="D260" s="199">
        <v>0</v>
      </c>
      <c r="E260" s="199">
        <v>150.47646301115401</v>
      </c>
      <c r="F260" s="205">
        <f t="shared" si="24"/>
        <v>150.47646301115401</v>
      </c>
      <c r="G260" s="199"/>
      <c r="H260" s="199">
        <v>0</v>
      </c>
      <c r="I260" s="199">
        <v>150.47646301115401</v>
      </c>
      <c r="J260" s="199">
        <f t="shared" si="21"/>
        <v>150.47646301115401</v>
      </c>
      <c r="K260" s="199"/>
      <c r="L260" s="206">
        <f t="shared" si="22"/>
        <v>2777.52596316366</v>
      </c>
      <c r="M260" s="206">
        <f t="shared" si="23"/>
        <v>2928.002426174814</v>
      </c>
    </row>
    <row r="261" spans="1:22" s="33" customFormat="1" ht="13.5" x14ac:dyDescent="0.25">
      <c r="A261" s="197">
        <v>312</v>
      </c>
      <c r="B261" s="198" t="s">
        <v>1069</v>
      </c>
      <c r="C261" s="199">
        <v>380.05111307448612</v>
      </c>
      <c r="D261" s="199">
        <v>20.002690163453696</v>
      </c>
      <c r="E261" s="199">
        <v>8.4455802267360003</v>
      </c>
      <c r="F261" s="205">
        <f t="shared" si="24"/>
        <v>28.448270390189698</v>
      </c>
      <c r="G261" s="199"/>
      <c r="H261" s="199">
        <v>13.335126775635798</v>
      </c>
      <c r="I261" s="199">
        <v>21.780707002371795</v>
      </c>
      <c r="J261" s="199">
        <f t="shared" si="21"/>
        <v>35.115833778007591</v>
      </c>
      <c r="K261" s="199"/>
      <c r="L261" s="206">
        <f t="shared" si="22"/>
        <v>316.48700890628885</v>
      </c>
      <c r="M261" s="206">
        <f t="shared" si="23"/>
        <v>351.60284268429643</v>
      </c>
    </row>
    <row r="262" spans="1:22" s="33" customFormat="1" ht="13.5" x14ac:dyDescent="0.25">
      <c r="A262" s="197">
        <v>321</v>
      </c>
      <c r="B262" s="198" t="s">
        <v>1070</v>
      </c>
      <c r="C262" s="199">
        <v>463.30074240687929</v>
      </c>
      <c r="D262" s="199">
        <v>25.690038823491772</v>
      </c>
      <c r="E262" s="199">
        <v>10.321898901952704</v>
      </c>
      <c r="F262" s="205">
        <f t="shared" si="24"/>
        <v>36.011937725444476</v>
      </c>
      <c r="G262" s="199"/>
      <c r="H262" s="199">
        <v>14.097289278515518</v>
      </c>
      <c r="I262" s="199">
        <v>27.278806156068448</v>
      </c>
      <c r="J262" s="199">
        <f t="shared" si="21"/>
        <v>41.376095434583966</v>
      </c>
      <c r="K262" s="199"/>
      <c r="L262" s="206">
        <f t="shared" si="22"/>
        <v>385.91270924685085</v>
      </c>
      <c r="M262" s="206">
        <f t="shared" si="23"/>
        <v>427.28880468143484</v>
      </c>
    </row>
    <row r="263" spans="1:22" s="27" customFormat="1" ht="27" x14ac:dyDescent="0.25">
      <c r="A263" s="197">
        <v>322</v>
      </c>
      <c r="B263" s="198" t="s">
        <v>1071</v>
      </c>
      <c r="C263" s="199">
        <v>8474.5323876676066</v>
      </c>
      <c r="D263" s="199">
        <v>641.483863546414</v>
      </c>
      <c r="E263" s="199">
        <v>150.45371527672592</v>
      </c>
      <c r="F263" s="205">
        <f t="shared" si="24"/>
        <v>791.93757882313992</v>
      </c>
      <c r="G263" s="199"/>
      <c r="H263" s="199">
        <v>251.49525329771961</v>
      </c>
      <c r="I263" s="199">
        <v>401.94896857444559</v>
      </c>
      <c r="J263" s="199">
        <f t="shared" si="21"/>
        <v>653.44422187216514</v>
      </c>
      <c r="K263" s="199"/>
      <c r="L263" s="206">
        <f t="shared" si="22"/>
        <v>7029.1505869723014</v>
      </c>
      <c r="M263" s="206">
        <f t="shared" si="23"/>
        <v>7682.5948088444666</v>
      </c>
    </row>
    <row r="264" spans="1:22" s="27" customFormat="1" ht="27" x14ac:dyDescent="0.25">
      <c r="A264" s="197">
        <v>336</v>
      </c>
      <c r="B264" s="198" t="s">
        <v>1072</v>
      </c>
      <c r="C264" s="199">
        <v>915.74362717998065</v>
      </c>
      <c r="D264" s="199">
        <v>29.890404934121605</v>
      </c>
      <c r="E264" s="199">
        <v>6.3505279619348718</v>
      </c>
      <c r="F264" s="205">
        <f t="shared" si="24"/>
        <v>36.240932896056478</v>
      </c>
      <c r="G264" s="199"/>
      <c r="H264" s="199">
        <v>44.583756024354109</v>
      </c>
      <c r="I264" s="199">
        <v>67.558088743908655</v>
      </c>
      <c r="J264" s="199">
        <f t="shared" si="21"/>
        <v>112.14184476826276</v>
      </c>
      <c r="K264" s="199"/>
      <c r="L264" s="206">
        <f t="shared" si="22"/>
        <v>767.36084951566136</v>
      </c>
      <c r="M264" s="206">
        <f t="shared" si="23"/>
        <v>879.50269428392414</v>
      </c>
    </row>
    <row r="265" spans="1:22" s="27" customFormat="1" ht="27" x14ac:dyDescent="0.25">
      <c r="A265" s="197">
        <v>337</v>
      </c>
      <c r="B265" s="198" t="s">
        <v>1073</v>
      </c>
      <c r="C265" s="199">
        <v>987.64395984275359</v>
      </c>
      <c r="D265" s="199">
        <v>3.6492074644767549</v>
      </c>
      <c r="E265" s="199">
        <v>25.232512570346817</v>
      </c>
      <c r="F265" s="205">
        <f t="shared" si="24"/>
        <v>28.881720034823573</v>
      </c>
      <c r="G265" s="199"/>
      <c r="H265" s="199">
        <v>18.722202103803792</v>
      </c>
      <c r="I265" s="199">
        <v>57.31274754787357</v>
      </c>
      <c r="J265" s="199">
        <f t="shared" si="21"/>
        <v>76.034949651677366</v>
      </c>
      <c r="K265" s="199"/>
      <c r="L265" s="206">
        <f t="shared" si="22"/>
        <v>882.72729015625259</v>
      </c>
      <c r="M265" s="206">
        <f t="shared" si="23"/>
        <v>958.76223980792997</v>
      </c>
    </row>
    <row r="266" spans="1:22" s="33" customFormat="1" ht="13.5" x14ac:dyDescent="0.25">
      <c r="A266" s="197">
        <v>338</v>
      </c>
      <c r="B266" s="198" t="s">
        <v>1074</v>
      </c>
      <c r="C266" s="199">
        <v>428.71415706635543</v>
      </c>
      <c r="D266" s="199">
        <v>0</v>
      </c>
      <c r="E266" s="199">
        <v>8.8190829535310389</v>
      </c>
      <c r="F266" s="205">
        <f t="shared" si="24"/>
        <v>8.8190829535310389</v>
      </c>
      <c r="G266" s="199"/>
      <c r="H266" s="199">
        <v>8.2327218060445766</v>
      </c>
      <c r="I266" s="199">
        <v>25.258888310975156</v>
      </c>
      <c r="J266" s="199">
        <f t="shared" si="21"/>
        <v>33.491610117019732</v>
      </c>
      <c r="K266" s="199"/>
      <c r="L266" s="206">
        <f t="shared" si="22"/>
        <v>386.40346399580466</v>
      </c>
      <c r="M266" s="206">
        <f t="shared" si="23"/>
        <v>419.89507411282437</v>
      </c>
    </row>
    <row r="267" spans="1:22" s="33" customFormat="1" ht="13.5" x14ac:dyDescent="0.25">
      <c r="A267" s="197">
        <v>349</v>
      </c>
      <c r="B267" s="198" t="s">
        <v>1075</v>
      </c>
      <c r="C267" s="199">
        <v>114.41678734736831</v>
      </c>
      <c r="D267" s="199">
        <v>0</v>
      </c>
      <c r="E267" s="199">
        <v>3.8150356563997154</v>
      </c>
      <c r="F267" s="205">
        <f t="shared" si="24"/>
        <v>3.8150356563997154</v>
      </c>
      <c r="G267" s="199"/>
      <c r="H267" s="199">
        <v>3.4284994717151186E-3</v>
      </c>
      <c r="I267" s="199">
        <v>3.8184641558714301</v>
      </c>
      <c r="J267" s="199">
        <f t="shared" si="21"/>
        <v>3.8218926553431452</v>
      </c>
      <c r="K267" s="199"/>
      <c r="L267" s="206">
        <f t="shared" si="22"/>
        <v>106.77985903562545</v>
      </c>
      <c r="M267" s="206">
        <f t="shared" si="23"/>
        <v>110.6017516909686</v>
      </c>
    </row>
    <row r="268" spans="1:22" s="33" customFormat="1" ht="27.75" thickBot="1" x14ac:dyDescent="0.3">
      <c r="A268" s="209">
        <v>350</v>
      </c>
      <c r="B268" s="210" t="s">
        <v>770</v>
      </c>
      <c r="C268" s="211">
        <v>1420.8745880980564</v>
      </c>
      <c r="D268" s="211">
        <v>0.5297203424925494</v>
      </c>
      <c r="E268" s="211">
        <v>47.539059762449419</v>
      </c>
      <c r="F268" s="212">
        <f t="shared" si="24"/>
        <v>48.068780104941972</v>
      </c>
      <c r="G268" s="211"/>
      <c r="H268" s="211">
        <v>0.53115704731741842</v>
      </c>
      <c r="I268" s="211">
        <v>48.070216809766833</v>
      </c>
      <c r="J268" s="211">
        <f t="shared" si="21"/>
        <v>48.601373857084255</v>
      </c>
      <c r="K268" s="211"/>
      <c r="L268" s="213">
        <f t="shared" si="22"/>
        <v>1324.2044341360302</v>
      </c>
      <c r="M268" s="213">
        <f t="shared" si="23"/>
        <v>1372.8058079931145</v>
      </c>
    </row>
    <row r="269" spans="1:22" s="33" customFormat="1" ht="15" hidden="1" customHeight="1" x14ac:dyDescent="0.25">
      <c r="A269" s="182" t="s">
        <v>1076</v>
      </c>
      <c r="B269" s="186"/>
      <c r="C269" s="181"/>
      <c r="D269" s="181"/>
      <c r="E269" s="181"/>
      <c r="F269" s="187"/>
      <c r="G269" s="181"/>
      <c r="H269" s="181"/>
      <c r="I269" s="181"/>
      <c r="J269" s="181"/>
      <c r="K269" s="181"/>
      <c r="L269" s="188"/>
      <c r="M269" s="188"/>
    </row>
    <row r="270" spans="1:22" s="33" customFormat="1" ht="15" customHeight="1" x14ac:dyDescent="0.25">
      <c r="A270" s="182" t="s">
        <v>1440</v>
      </c>
      <c r="B270" s="186"/>
      <c r="C270" s="181"/>
      <c r="D270" s="181"/>
      <c r="E270" s="181"/>
      <c r="F270" s="187"/>
      <c r="G270" s="181"/>
      <c r="H270" s="181"/>
      <c r="I270" s="181"/>
      <c r="J270" s="181"/>
      <c r="K270" s="181"/>
      <c r="L270" s="188"/>
      <c r="M270" s="188"/>
    </row>
    <row r="271" spans="1:22" s="28" customFormat="1" ht="13.9" customHeight="1" x14ac:dyDescent="0.25">
      <c r="A271" s="182" t="s">
        <v>1480</v>
      </c>
      <c r="B271" s="182"/>
      <c r="C271" s="182"/>
      <c r="D271" s="182"/>
      <c r="E271" s="182"/>
      <c r="F271" s="182"/>
      <c r="G271" s="182"/>
      <c r="H271" s="182"/>
      <c r="I271" s="182"/>
      <c r="J271" s="181"/>
      <c r="K271" s="182"/>
      <c r="L271" s="182"/>
      <c r="M271" s="182"/>
    </row>
    <row r="272" spans="1:22" s="28" customFormat="1" ht="13.9" customHeight="1" x14ac:dyDescent="0.25">
      <c r="A272" s="182" t="s">
        <v>1442</v>
      </c>
      <c r="B272" s="182"/>
      <c r="C272" s="182"/>
      <c r="D272" s="182"/>
      <c r="E272" s="182"/>
      <c r="F272" s="182"/>
      <c r="G272" s="182"/>
      <c r="H272" s="182"/>
      <c r="I272" s="181"/>
      <c r="J272" s="181"/>
      <c r="K272" s="182"/>
      <c r="L272" s="182"/>
      <c r="M272" s="182"/>
      <c r="N272" s="27"/>
      <c r="O272" s="27"/>
      <c r="P272" s="27"/>
      <c r="Q272" s="27"/>
      <c r="R272" s="27"/>
      <c r="S272" s="27"/>
      <c r="T272" s="27"/>
      <c r="U272" s="27"/>
      <c r="V272" s="27"/>
    </row>
    <row r="273" spans="1:22" s="27" customFormat="1" ht="13.9" customHeight="1" x14ac:dyDescent="0.25">
      <c r="A273" s="129" t="s">
        <v>773</v>
      </c>
      <c r="B273" s="189"/>
      <c r="C273" s="189"/>
      <c r="D273" s="189"/>
      <c r="E273" s="189"/>
      <c r="F273" s="189"/>
      <c r="G273" s="189"/>
      <c r="H273" s="189"/>
      <c r="I273" s="189"/>
      <c r="J273" s="189"/>
      <c r="K273" s="189"/>
      <c r="L273" s="189"/>
      <c r="M273" s="189"/>
      <c r="N273" s="28"/>
      <c r="O273" s="28"/>
      <c r="P273" s="28"/>
      <c r="Q273" s="28"/>
      <c r="R273" s="28"/>
      <c r="S273" s="28"/>
      <c r="T273" s="28"/>
      <c r="U273" s="28"/>
      <c r="V273" s="28"/>
    </row>
    <row r="274" spans="1:22" s="27" customFormat="1" ht="13.9" customHeight="1" x14ac:dyDescent="0.25"/>
    <row r="275" spans="1:22" s="27" customFormat="1" ht="13.9" customHeight="1" x14ac:dyDescent="0.25">
      <c r="C275" s="28"/>
      <c r="D275" s="28"/>
      <c r="E275" s="28"/>
      <c r="F275" s="28"/>
      <c r="G275" s="28"/>
      <c r="H275" s="28"/>
      <c r="I275" s="28"/>
      <c r="J275" s="28"/>
      <c r="K275" s="28"/>
      <c r="L275" s="28"/>
      <c r="M275" s="28"/>
    </row>
    <row r="276" spans="1:22" s="27" customFormat="1" ht="15" customHeight="1" x14ac:dyDescent="0.25">
      <c r="C276" s="352"/>
      <c r="D276" s="352"/>
      <c r="E276" s="352"/>
      <c r="F276" s="352"/>
      <c r="G276" s="352"/>
      <c r="H276" s="352"/>
      <c r="I276" s="352"/>
      <c r="J276" s="352"/>
      <c r="K276" s="352"/>
      <c r="L276" s="352"/>
      <c r="M276" s="352"/>
    </row>
    <row r="277" spans="1:22" s="27" customFormat="1" ht="15" customHeight="1" x14ac:dyDescent="0.25"/>
    <row r="278" spans="1:22" s="27" customFormat="1" ht="15" customHeight="1" x14ac:dyDescent="0.25">
      <c r="C278" s="28"/>
      <c r="D278" s="28"/>
      <c r="E278" s="28"/>
      <c r="F278" s="28"/>
      <c r="G278" s="28"/>
      <c r="H278" s="28"/>
      <c r="I278" s="28"/>
      <c r="J278" s="28"/>
      <c r="K278" s="28"/>
      <c r="L278" s="28"/>
      <c r="M278" s="28"/>
    </row>
    <row r="279" spans="1:22" s="27" customFormat="1" ht="15" customHeight="1" x14ac:dyDescent="0.25">
      <c r="C279" s="28"/>
      <c r="D279" s="28"/>
      <c r="E279" s="28"/>
      <c r="F279" s="28"/>
      <c r="G279" s="28"/>
      <c r="H279" s="28"/>
      <c r="I279" s="28"/>
      <c r="J279" s="28"/>
      <c r="K279" s="28"/>
      <c r="L279" s="28"/>
      <c r="M279" s="28"/>
    </row>
    <row r="280" spans="1:22" s="27" customFormat="1" ht="15" customHeight="1" x14ac:dyDescent="0.25">
      <c r="C280" s="353"/>
      <c r="D280" s="353"/>
      <c r="E280" s="353"/>
      <c r="F280" s="353"/>
      <c r="G280" s="353"/>
      <c r="H280" s="353"/>
      <c r="I280" s="353"/>
      <c r="J280" s="353"/>
      <c r="K280" s="353"/>
      <c r="L280" s="353"/>
      <c r="M280" s="353"/>
    </row>
    <row r="281" spans="1:22" s="27" customFormat="1" ht="15" customHeight="1" x14ac:dyDescent="0.25"/>
    <row r="282" spans="1:22" s="27" customFormat="1" ht="15" customHeight="1" x14ac:dyDescent="0.25"/>
    <row r="283" spans="1:22" s="27" customFormat="1" ht="15" customHeight="1" x14ac:dyDescent="0.25">
      <c r="A283" s="28"/>
      <c r="B283" s="28"/>
      <c r="C283" s="28"/>
      <c r="D283" s="28"/>
      <c r="E283" s="28"/>
      <c r="F283" s="28"/>
      <c r="G283" s="28"/>
      <c r="H283" s="28"/>
      <c r="I283" s="28"/>
      <c r="J283" s="28"/>
      <c r="K283" s="28"/>
      <c r="L283" s="28"/>
      <c r="M283" s="28"/>
    </row>
    <row r="284" spans="1:22" s="27" customFormat="1" ht="15" customHeight="1" x14ac:dyDescent="0.25">
      <c r="A284" s="28"/>
      <c r="B284" s="28"/>
      <c r="C284" s="28"/>
      <c r="D284" s="28"/>
      <c r="E284" s="28"/>
      <c r="F284" s="28"/>
      <c r="G284" s="28"/>
      <c r="H284" s="28"/>
      <c r="I284" s="28"/>
      <c r="J284" s="28"/>
      <c r="K284" s="28"/>
      <c r="L284" s="28"/>
      <c r="M284" s="28"/>
    </row>
    <row r="285" spans="1:22" s="27" customFormat="1" x14ac:dyDescent="0.25">
      <c r="A285" s="28"/>
      <c r="B285" s="28"/>
      <c r="C285" s="28"/>
      <c r="D285" s="28"/>
      <c r="E285" s="28"/>
      <c r="F285" s="28"/>
      <c r="G285" s="28"/>
      <c r="H285" s="28"/>
      <c r="I285" s="28"/>
      <c r="J285" s="28"/>
      <c r="K285" s="28"/>
      <c r="L285" s="28"/>
      <c r="M285" s="28"/>
    </row>
    <row r="286" spans="1:22" s="27" customFormat="1" x14ac:dyDescent="0.25"/>
    <row r="287" spans="1:22" s="27" customFormat="1" x14ac:dyDescent="0.25"/>
    <row r="288" spans="1:22" s="27" customFormat="1" x14ac:dyDescent="0.25"/>
    <row r="289" spans="2:2" s="27" customFormat="1" x14ac:dyDescent="0.25"/>
    <row r="290" spans="2:2" s="27" customFormat="1" x14ac:dyDescent="0.25"/>
    <row r="291" spans="2:2" s="27" customFormat="1" x14ac:dyDescent="0.25"/>
    <row r="292" spans="2:2" s="27" customFormat="1" x14ac:dyDescent="0.25">
      <c r="B292" s="354"/>
    </row>
    <row r="293" spans="2:2" s="27" customFormat="1" x14ac:dyDescent="0.25"/>
    <row r="294" spans="2:2" s="27" customFormat="1" x14ac:dyDescent="0.25"/>
    <row r="295" spans="2:2" s="27" customFormat="1" x14ac:dyDescent="0.25"/>
    <row r="296" spans="2:2" s="27" customFormat="1" x14ac:dyDescent="0.25"/>
    <row r="297" spans="2:2" s="27" customFormat="1" x14ac:dyDescent="0.25"/>
    <row r="298" spans="2:2" s="27" customFormat="1" x14ac:dyDescent="0.25"/>
    <row r="299" spans="2:2" s="27" customFormat="1" x14ac:dyDescent="0.25"/>
    <row r="300" spans="2:2" s="27" customFormat="1" x14ac:dyDescent="0.25"/>
    <row r="301" spans="2:2" s="27" customFormat="1" x14ac:dyDescent="0.25"/>
    <row r="302" spans="2:2" s="27" customFormat="1" x14ac:dyDescent="0.25"/>
    <row r="303" spans="2:2" s="27" customFormat="1" x14ac:dyDescent="0.25"/>
    <row r="304" spans="2:2" s="27" customFormat="1" x14ac:dyDescent="0.25"/>
    <row r="305" s="27" customFormat="1" x14ac:dyDescent="0.25"/>
    <row r="306" s="27" customFormat="1" x14ac:dyDescent="0.25"/>
    <row r="307" s="27" customFormat="1" x14ac:dyDescent="0.25"/>
    <row r="308" s="27" customFormat="1" x14ac:dyDescent="0.25"/>
    <row r="309" s="27" customFormat="1" x14ac:dyDescent="0.25"/>
    <row r="310" s="27" customFormat="1" x14ac:dyDescent="0.25"/>
    <row r="311" s="27" customFormat="1" x14ac:dyDescent="0.25"/>
    <row r="312" s="27" customFormat="1" x14ac:dyDescent="0.25"/>
    <row r="313" s="27" customFormat="1" x14ac:dyDescent="0.25"/>
    <row r="314" s="27" customFormat="1" x14ac:dyDescent="0.25"/>
    <row r="315" s="27" customFormat="1" x14ac:dyDescent="0.25"/>
    <row r="316" s="27" customFormat="1" x14ac:dyDescent="0.25"/>
    <row r="317" s="27" customFormat="1" x14ac:dyDescent="0.25"/>
    <row r="318" s="27" customFormat="1" x14ac:dyDescent="0.25"/>
    <row r="319" s="27" customFormat="1" x14ac:dyDescent="0.25"/>
    <row r="320" s="27" customFormat="1" x14ac:dyDescent="0.25"/>
    <row r="321" s="27" customFormat="1" x14ac:dyDescent="0.25"/>
    <row r="322" s="27" customFormat="1" x14ac:dyDescent="0.25"/>
    <row r="323" s="27" customFormat="1" x14ac:dyDescent="0.25"/>
    <row r="324" s="27" customFormat="1" x14ac:dyDescent="0.25"/>
    <row r="325" s="27" customFormat="1" x14ac:dyDescent="0.25"/>
    <row r="326" s="27" customFormat="1" x14ac:dyDescent="0.25"/>
    <row r="327" s="27" customFormat="1" x14ac:dyDescent="0.25"/>
    <row r="328" s="27" customFormat="1" x14ac:dyDescent="0.25"/>
    <row r="329" s="27" customFormat="1" x14ac:dyDescent="0.25"/>
    <row r="330" s="27" customFormat="1" x14ac:dyDescent="0.25"/>
    <row r="331" s="27" customFormat="1" x14ac:dyDescent="0.25"/>
    <row r="332" s="27" customFormat="1" x14ac:dyDescent="0.25"/>
    <row r="333" s="27" customFormat="1" x14ac:dyDescent="0.25"/>
    <row r="334" s="27" customFormat="1" x14ac:dyDescent="0.25"/>
    <row r="335" s="27" customFormat="1" x14ac:dyDescent="0.25"/>
    <row r="336" s="27" customFormat="1" x14ac:dyDescent="0.25"/>
    <row r="337" spans="1:13" s="27" customFormat="1" x14ac:dyDescent="0.25"/>
    <row r="338" spans="1:13" s="27" customFormat="1" x14ac:dyDescent="0.25">
      <c r="A338" s="37"/>
      <c r="B338" s="37"/>
      <c r="C338" s="37"/>
      <c r="D338" s="37"/>
      <c r="E338" s="37"/>
      <c r="F338" s="37"/>
      <c r="G338" s="37"/>
      <c r="H338" s="37"/>
      <c r="I338" s="37"/>
      <c r="J338" s="37"/>
      <c r="K338" s="37"/>
      <c r="L338" s="37"/>
      <c r="M338" s="37"/>
    </row>
    <row r="339" spans="1:13" s="27" customFormat="1" x14ac:dyDescent="0.25">
      <c r="A339" s="37"/>
      <c r="B339" s="37"/>
      <c r="C339" s="37"/>
      <c r="D339" s="37"/>
      <c r="E339" s="37"/>
      <c r="F339" s="37"/>
      <c r="G339" s="37"/>
      <c r="H339" s="37"/>
      <c r="I339" s="37"/>
      <c r="J339" s="37"/>
      <c r="K339" s="37"/>
      <c r="L339" s="37"/>
      <c r="M339" s="37"/>
    </row>
    <row r="355" spans="1:1" x14ac:dyDescent="0.25">
      <c r="A355" s="355"/>
    </row>
  </sheetData>
  <mergeCells count="10">
    <mergeCell ref="A1:B1"/>
    <mergeCell ref="A2:M2"/>
    <mergeCell ref="A3:F3"/>
    <mergeCell ref="G3:L3"/>
    <mergeCell ref="A9:A11"/>
    <mergeCell ref="B9:B11"/>
    <mergeCell ref="C9:C10"/>
    <mergeCell ref="D9:F9"/>
    <mergeCell ref="H9:J9"/>
    <mergeCell ref="L9:M9"/>
  </mergeCells>
  <printOptions horizontalCentered="1"/>
  <pageMargins left="0.59055118110236227" right="0.39370078740157483" top="0.39370078740157483" bottom="0.39370078740157483" header="0" footer="0"/>
  <pageSetup scale="65" fitToHeight="4" orientation="landscape" r:id="rId1"/>
  <headerFooter>
    <oddHeader xml:space="preserve">&amp;L
</oddHeader>
  </headerFooter>
  <ignoredErrors>
    <ignoredError sqref="C13:L13 C11:L11 C14:F17 H14:J17 L14:L17"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6"/>
  <sheetViews>
    <sheetView showGridLines="0" zoomScale="90" zoomScaleNormal="90" zoomScaleSheetLayoutView="70" workbookViewId="0">
      <selection activeCell="C5" sqref="C5"/>
    </sheetView>
  </sheetViews>
  <sheetFormatPr baseColWidth="10" defaultColWidth="12.85546875" defaultRowHeight="11.25" x14ac:dyDescent="0.25"/>
  <cols>
    <col min="1" max="1" width="15" style="55" customWidth="1"/>
    <col min="2" max="2" width="5.28515625" style="56" customWidth="1"/>
    <col min="3" max="3" width="50.7109375" style="57" customWidth="1"/>
    <col min="4" max="8" width="15.7109375" style="55" customWidth="1"/>
    <col min="9" max="9" width="13.28515625" style="55" customWidth="1"/>
    <col min="10" max="10" width="0.85546875" style="55" customWidth="1"/>
    <col min="11" max="11" width="16.7109375" style="55" customWidth="1"/>
    <col min="12" max="12" width="15.7109375" style="55" customWidth="1"/>
    <col min="13" max="13" width="15.7109375" style="49" customWidth="1"/>
    <col min="14" max="14" width="26.5703125" style="19" customWidth="1"/>
    <col min="15" max="15" width="1.42578125" style="19" customWidth="1"/>
    <col min="16" max="242" width="11.42578125" style="19" customWidth="1"/>
    <col min="243" max="243" width="4.28515625" style="19" customWidth="1"/>
    <col min="244" max="244" width="4.85546875" style="19" customWidth="1"/>
    <col min="245" max="245" width="46.42578125" style="19" customWidth="1"/>
    <col min="246" max="16384" width="12.85546875" style="19"/>
  </cols>
  <sheetData>
    <row r="1" spans="1:16" s="143" customFormat="1" ht="63.75" customHeight="1" x14ac:dyDescent="0.2">
      <c r="A1" s="462" t="s">
        <v>1433</v>
      </c>
      <c r="B1" s="462"/>
      <c r="C1" s="462"/>
      <c r="D1" s="84" t="s">
        <v>1466</v>
      </c>
      <c r="E1" s="84"/>
      <c r="F1" s="142"/>
      <c r="G1" s="142"/>
      <c r="H1" s="142"/>
      <c r="I1" s="142"/>
      <c r="J1" s="142"/>
      <c r="K1" s="142"/>
      <c r="L1" s="142"/>
      <c r="M1" s="142"/>
      <c r="N1" s="142"/>
      <c r="O1" s="177"/>
    </row>
    <row r="2" spans="1:16" s="1" customFormat="1" ht="36" customHeight="1" thickBot="1" x14ac:dyDescent="0.45">
      <c r="A2" s="485" t="s">
        <v>1434</v>
      </c>
      <c r="B2" s="485"/>
      <c r="C2" s="485"/>
      <c r="D2" s="485"/>
      <c r="E2" s="485"/>
      <c r="F2" s="485"/>
      <c r="G2" s="485"/>
      <c r="H2" s="485"/>
      <c r="I2" s="485"/>
      <c r="J2" s="485"/>
      <c r="K2" s="485"/>
      <c r="L2" s="485"/>
      <c r="M2" s="217"/>
      <c r="N2" s="5"/>
      <c r="O2" s="178"/>
      <c r="P2" s="178"/>
    </row>
    <row r="3" spans="1:16" customFormat="1" ht="6" customHeight="1" x14ac:dyDescent="0.4">
      <c r="A3" s="464"/>
      <c r="B3" s="464"/>
      <c r="C3" s="464"/>
      <c r="D3" s="464"/>
      <c r="E3" s="464"/>
      <c r="F3" s="464"/>
      <c r="G3" s="464"/>
      <c r="H3" s="464"/>
      <c r="I3" s="464"/>
      <c r="J3" s="464"/>
      <c r="K3" s="464"/>
      <c r="L3" s="464"/>
      <c r="M3" s="499"/>
      <c r="N3" s="499"/>
      <c r="O3" s="499"/>
      <c r="P3" s="499"/>
    </row>
    <row r="4" spans="1:16" s="39" customFormat="1" ht="17.649999999999999" customHeight="1" x14ac:dyDescent="0.25">
      <c r="A4" s="449" t="s">
        <v>1470</v>
      </c>
      <c r="B4" s="450"/>
      <c r="C4" s="451"/>
      <c r="D4" s="426"/>
      <c r="E4" s="426"/>
      <c r="F4" s="426"/>
      <c r="G4" s="426"/>
      <c r="H4" s="426"/>
      <c r="I4" s="426"/>
      <c r="J4" s="426"/>
      <c r="K4" s="426"/>
      <c r="L4" s="426"/>
      <c r="M4" s="38"/>
    </row>
    <row r="5" spans="1:16" s="39" customFormat="1" ht="17.649999999999999" customHeight="1" x14ac:dyDescent="0.25">
      <c r="A5" s="449" t="s">
        <v>823</v>
      </c>
      <c r="B5" s="450"/>
      <c r="C5" s="451"/>
      <c r="D5" s="426"/>
      <c r="E5" s="426"/>
      <c r="F5" s="426"/>
      <c r="G5" s="426"/>
      <c r="H5" s="426"/>
      <c r="I5" s="426"/>
      <c r="J5" s="426"/>
      <c r="K5" s="426"/>
      <c r="L5" s="426"/>
      <c r="M5" s="38"/>
    </row>
    <row r="6" spans="1:16" s="39" customFormat="1" ht="17.649999999999999" customHeight="1" x14ac:dyDescent="0.25">
      <c r="A6" s="449" t="s">
        <v>1</v>
      </c>
      <c r="B6" s="452"/>
      <c r="C6" s="453"/>
      <c r="D6" s="454"/>
      <c r="E6" s="454"/>
      <c r="F6" s="454"/>
      <c r="G6" s="454"/>
      <c r="H6" s="454"/>
      <c r="I6" s="454"/>
      <c r="J6" s="454"/>
      <c r="K6" s="454"/>
      <c r="L6" s="454"/>
      <c r="M6" s="38"/>
    </row>
    <row r="7" spans="1:16" s="39" customFormat="1" ht="17.649999999999999" customHeight="1" x14ac:dyDescent="0.25">
      <c r="A7" s="449" t="s">
        <v>1472</v>
      </c>
      <c r="B7" s="452"/>
      <c r="C7" s="453"/>
      <c r="D7" s="454"/>
      <c r="E7" s="454"/>
      <c r="F7" s="454"/>
      <c r="G7" s="454"/>
      <c r="H7" s="454"/>
      <c r="I7" s="454"/>
      <c r="J7" s="454"/>
      <c r="K7" s="454"/>
      <c r="L7" s="454"/>
    </row>
    <row r="8" spans="1:16" s="39" customFormat="1" ht="17.649999999999999" customHeight="1" x14ac:dyDescent="0.25">
      <c r="A8" s="449" t="s">
        <v>1416</v>
      </c>
      <c r="B8" s="452"/>
      <c r="C8" s="453"/>
      <c r="D8" s="454"/>
      <c r="E8" s="454"/>
      <c r="F8" s="454"/>
      <c r="G8" s="454"/>
      <c r="H8" s="454"/>
      <c r="I8" s="454"/>
      <c r="J8" s="454"/>
      <c r="K8" s="454"/>
      <c r="L8" s="454"/>
    </row>
    <row r="9" spans="1:16" s="41" customFormat="1" ht="35.25" customHeight="1" x14ac:dyDescent="0.25">
      <c r="A9" s="497" t="s">
        <v>777</v>
      </c>
      <c r="B9" s="455" t="s">
        <v>825</v>
      </c>
      <c r="C9" s="455"/>
      <c r="D9" s="458" t="s">
        <v>1077</v>
      </c>
      <c r="E9" s="458"/>
      <c r="F9" s="458"/>
      <c r="G9" s="457" t="s">
        <v>1078</v>
      </c>
      <c r="H9" s="458" t="s">
        <v>1079</v>
      </c>
      <c r="I9" s="458"/>
      <c r="J9" s="100"/>
      <c r="K9" s="458" t="s">
        <v>1080</v>
      </c>
      <c r="L9" s="458"/>
      <c r="M9" s="40"/>
    </row>
    <row r="10" spans="1:16" s="41" customFormat="1" ht="49.9" customHeight="1" x14ac:dyDescent="0.25">
      <c r="A10" s="497"/>
      <c r="B10" s="455"/>
      <c r="C10" s="455"/>
      <c r="D10" s="100" t="s">
        <v>1463</v>
      </c>
      <c r="E10" s="100" t="s">
        <v>1081</v>
      </c>
      <c r="F10" s="100" t="s">
        <v>466</v>
      </c>
      <c r="G10" s="457"/>
      <c r="H10" s="100" t="s">
        <v>1082</v>
      </c>
      <c r="I10" s="100" t="s">
        <v>1464</v>
      </c>
      <c r="J10" s="100"/>
      <c r="K10" s="100" t="s">
        <v>1083</v>
      </c>
      <c r="L10" s="100" t="s">
        <v>1084</v>
      </c>
      <c r="M10" s="42" t="s">
        <v>1085</v>
      </c>
      <c r="N10" s="39"/>
    </row>
    <row r="11" spans="1:16" s="43" customFormat="1" ht="17.100000000000001" customHeight="1" thickBot="1" x14ac:dyDescent="0.3">
      <c r="A11" s="498"/>
      <c r="B11" s="465"/>
      <c r="C11" s="465"/>
      <c r="D11" s="431" t="s">
        <v>476</v>
      </c>
      <c r="E11" s="431" t="s">
        <v>477</v>
      </c>
      <c r="F11" s="97" t="s">
        <v>1086</v>
      </c>
      <c r="G11" s="431" t="s">
        <v>479</v>
      </c>
      <c r="H11" s="97" t="s">
        <v>1087</v>
      </c>
      <c r="I11" s="97" t="s">
        <v>1088</v>
      </c>
      <c r="J11" s="96"/>
      <c r="K11" s="431" t="s">
        <v>482</v>
      </c>
      <c r="L11" s="431" t="s">
        <v>1089</v>
      </c>
      <c r="M11" s="351">
        <v>19.144200000000001</v>
      </c>
      <c r="N11" s="39" t="s">
        <v>1465</v>
      </c>
    </row>
    <row r="12" spans="1:16" s="43" customFormat="1" ht="5.25" customHeight="1" thickBot="1" x14ac:dyDescent="0.3">
      <c r="A12" s="190"/>
      <c r="B12" s="191"/>
      <c r="C12" s="191"/>
      <c r="D12" s="192"/>
      <c r="E12" s="192"/>
      <c r="F12" s="191"/>
      <c r="G12" s="192"/>
      <c r="H12" s="191"/>
      <c r="I12" s="191"/>
      <c r="J12" s="219"/>
      <c r="K12" s="192"/>
      <c r="L12" s="192"/>
      <c r="M12" s="179"/>
      <c r="N12" s="246"/>
    </row>
    <row r="13" spans="1:16" s="41" customFormat="1" ht="17.649999999999999" customHeight="1" x14ac:dyDescent="0.25">
      <c r="A13" s="500" t="s">
        <v>832</v>
      </c>
      <c r="B13" s="500"/>
      <c r="C13" s="500"/>
      <c r="D13" s="436">
        <f>+D14+D276</f>
        <v>791327.01577443664</v>
      </c>
      <c r="E13" s="436">
        <f>+E14+E276</f>
        <v>788724.47046516964</v>
      </c>
      <c r="F13" s="220">
        <f>+F14+F276</f>
        <v>-0.48797917984670391</v>
      </c>
      <c r="G13" s="436">
        <f>+G14+G276</f>
        <v>682020.66134150524</v>
      </c>
      <c r="H13" s="436">
        <f>+H14+H276</f>
        <v>415251.50265451334</v>
      </c>
      <c r="I13" s="437">
        <f>H13/E13*100</f>
        <v>52.648487298689815</v>
      </c>
      <c r="J13" s="438"/>
      <c r="K13" s="436">
        <f>+K14+K276</f>
        <v>83440.107223598025</v>
      </c>
      <c r="L13" s="436">
        <f>+L14+L276</f>
        <v>331811.39543091529</v>
      </c>
      <c r="M13" s="356"/>
      <c r="N13" s="40"/>
    </row>
    <row r="14" spans="1:16" s="44" customFormat="1" ht="14.25" x14ac:dyDescent="0.25">
      <c r="A14" s="501" t="s">
        <v>1090</v>
      </c>
      <c r="B14" s="501"/>
      <c r="C14" s="501"/>
      <c r="D14" s="221">
        <f>SUM(D15:D275)</f>
        <v>533331.21938416502</v>
      </c>
      <c r="E14" s="221">
        <f>SUM(E15:E275)</f>
        <v>530728.67407578847</v>
      </c>
      <c r="F14" s="220">
        <f>E14/D14*100-100</f>
        <v>-0.48797917950156489</v>
      </c>
      <c r="G14" s="221">
        <f>SUM(G15:G275)</f>
        <v>473346.55543607048</v>
      </c>
      <c r="H14" s="221">
        <f>SUM(H15:H275)</f>
        <v>206574.08441859356</v>
      </c>
      <c r="I14" s="222">
        <f t="shared" ref="I14:I77" si="0">+H14/E14*100</f>
        <v>38.922729166333795</v>
      </c>
      <c r="J14" s="223"/>
      <c r="K14" s="221">
        <f>SUM(K15:K275)</f>
        <v>59093.648608350821</v>
      </c>
      <c r="L14" s="221">
        <f t="shared" ref="L14" si="1">SUM(L15:L275)</f>
        <v>147480.43581024269</v>
      </c>
      <c r="M14" s="30"/>
      <c r="N14" s="30"/>
    </row>
    <row r="15" spans="1:16" s="44" customFormat="1" ht="14.25" x14ac:dyDescent="0.25">
      <c r="A15" s="224">
        <v>1</v>
      </c>
      <c r="B15" s="105" t="s">
        <v>492</v>
      </c>
      <c r="C15" s="225" t="s">
        <v>493</v>
      </c>
      <c r="D15" s="226">
        <v>1978.2850512000002</v>
      </c>
      <c r="E15" s="226">
        <v>1978.2850512000002</v>
      </c>
      <c r="F15" s="227">
        <f>E15/D15*100-100</f>
        <v>0</v>
      </c>
      <c r="G15" s="226">
        <v>1978.2850512000002</v>
      </c>
      <c r="H15" s="206">
        <f>K15+L15</f>
        <v>0</v>
      </c>
      <c r="I15" s="206">
        <f t="shared" si="0"/>
        <v>0</v>
      </c>
      <c r="J15" s="228"/>
      <c r="K15" s="226">
        <v>0</v>
      </c>
      <c r="L15" s="229">
        <v>0</v>
      </c>
      <c r="M15" s="30"/>
      <c r="N15" s="45"/>
      <c r="P15" s="46"/>
    </row>
    <row r="16" spans="1:16" s="44" customFormat="1" ht="14.25" x14ac:dyDescent="0.25">
      <c r="A16" s="224">
        <v>2</v>
      </c>
      <c r="B16" s="105" t="s">
        <v>494</v>
      </c>
      <c r="C16" s="225" t="s">
        <v>1091</v>
      </c>
      <c r="D16" s="226">
        <v>5309.9495071530009</v>
      </c>
      <c r="E16" s="226">
        <v>5309.9495071530009</v>
      </c>
      <c r="F16" s="227">
        <f t="shared" ref="F16:F79" si="2">E16/D16*100-100</f>
        <v>0</v>
      </c>
      <c r="G16" s="226">
        <v>5309.9495605653165</v>
      </c>
      <c r="H16" s="206">
        <f t="shared" ref="H16:H79" si="3">K16+L16</f>
        <v>-2.1764435587101618E-12</v>
      </c>
      <c r="I16" s="206">
        <f t="shared" si="0"/>
        <v>-4.0988027396085173E-14</v>
      </c>
      <c r="J16" s="228"/>
      <c r="K16" s="226">
        <v>0</v>
      </c>
      <c r="L16" s="229">
        <v>-2.1764435587101618E-12</v>
      </c>
      <c r="M16" s="30"/>
      <c r="N16" s="45"/>
      <c r="P16" s="46"/>
    </row>
    <row r="17" spans="1:16" s="44" customFormat="1" ht="14.25" x14ac:dyDescent="0.25">
      <c r="A17" s="224">
        <v>3</v>
      </c>
      <c r="B17" s="105" t="s">
        <v>496</v>
      </c>
      <c r="C17" s="225" t="s">
        <v>497</v>
      </c>
      <c r="D17" s="226">
        <v>525.83115693299999</v>
      </c>
      <c r="E17" s="226">
        <v>525.83115693299999</v>
      </c>
      <c r="F17" s="227">
        <f t="shared" si="2"/>
        <v>0</v>
      </c>
      <c r="G17" s="226">
        <v>525.83117224073771</v>
      </c>
      <c r="H17" s="206">
        <f t="shared" si="3"/>
        <v>-1.3602772241938511E-13</v>
      </c>
      <c r="I17" s="206">
        <f t="shared" si="0"/>
        <v>-2.5869087562781566E-14</v>
      </c>
      <c r="J17" s="228"/>
      <c r="K17" s="226">
        <v>0</v>
      </c>
      <c r="L17" s="229">
        <v>-1.3602772241938511E-13</v>
      </c>
      <c r="M17" s="30"/>
      <c r="N17" s="45"/>
      <c r="P17" s="46"/>
    </row>
    <row r="18" spans="1:16" s="44" customFormat="1" ht="14.25" x14ac:dyDescent="0.25">
      <c r="A18" s="224">
        <v>4</v>
      </c>
      <c r="B18" s="105" t="s">
        <v>494</v>
      </c>
      <c r="C18" s="225" t="s">
        <v>1092</v>
      </c>
      <c r="D18" s="226">
        <v>6338.393850124201</v>
      </c>
      <c r="E18" s="226">
        <v>6338.393850124201</v>
      </c>
      <c r="F18" s="227">
        <f t="shared" si="2"/>
        <v>0</v>
      </c>
      <c r="G18" s="226">
        <v>5518.1872601884688</v>
      </c>
      <c r="H18" s="206">
        <f t="shared" si="3"/>
        <v>1.0882217793550809E-12</v>
      </c>
      <c r="I18" s="206">
        <f t="shared" si="0"/>
        <v>1.7168730834448813E-14</v>
      </c>
      <c r="J18" s="228"/>
      <c r="K18" s="226">
        <v>0</v>
      </c>
      <c r="L18" s="229">
        <v>1.0882217793550809E-12</v>
      </c>
      <c r="M18" s="30"/>
      <c r="N18" s="45"/>
      <c r="P18" s="46"/>
    </row>
    <row r="19" spans="1:16" s="44" customFormat="1" ht="14.25" x14ac:dyDescent="0.25">
      <c r="A19" s="224">
        <v>5</v>
      </c>
      <c r="B19" s="105" t="s">
        <v>499</v>
      </c>
      <c r="C19" s="225" t="s">
        <v>1093</v>
      </c>
      <c r="D19" s="226">
        <v>1172.9967793626001</v>
      </c>
      <c r="E19" s="226">
        <v>1172.9967793626001</v>
      </c>
      <c r="F19" s="227">
        <f t="shared" si="2"/>
        <v>0</v>
      </c>
      <c r="G19" s="226">
        <v>1171.7714931300002</v>
      </c>
      <c r="H19" s="206">
        <f t="shared" si="3"/>
        <v>1.3602772241938511E-13</v>
      </c>
      <c r="I19" s="206">
        <f t="shared" si="0"/>
        <v>1.1596598116262673E-14</v>
      </c>
      <c r="J19" s="228"/>
      <c r="K19" s="226">
        <v>0</v>
      </c>
      <c r="L19" s="229">
        <v>1.3602772241938511E-13</v>
      </c>
      <c r="M19" s="30"/>
      <c r="N19" s="45"/>
      <c r="P19" s="46"/>
    </row>
    <row r="20" spans="1:16" s="44" customFormat="1" ht="14.25" x14ac:dyDescent="0.25">
      <c r="A20" s="224">
        <v>6</v>
      </c>
      <c r="B20" s="105" t="s">
        <v>494</v>
      </c>
      <c r="C20" s="225" t="s">
        <v>501</v>
      </c>
      <c r="D20" s="226">
        <v>5893.6062945120002</v>
      </c>
      <c r="E20" s="226">
        <v>5893.6062945120002</v>
      </c>
      <c r="F20" s="227">
        <f t="shared" si="2"/>
        <v>0</v>
      </c>
      <c r="G20" s="226">
        <v>5893.6062966178633</v>
      </c>
      <c r="H20" s="206">
        <f t="shared" si="3"/>
        <v>0</v>
      </c>
      <c r="I20" s="206">
        <f t="shared" si="0"/>
        <v>0</v>
      </c>
      <c r="J20" s="228"/>
      <c r="K20" s="226">
        <v>0</v>
      </c>
      <c r="L20" s="229">
        <v>0</v>
      </c>
      <c r="M20" s="30"/>
      <c r="N20" s="45"/>
      <c r="P20" s="46"/>
    </row>
    <row r="21" spans="1:16" s="44" customFormat="1" ht="14.25" x14ac:dyDescent="0.25">
      <c r="A21" s="224">
        <v>7</v>
      </c>
      <c r="B21" s="105" t="s">
        <v>502</v>
      </c>
      <c r="C21" s="225" t="s">
        <v>503</v>
      </c>
      <c r="D21" s="226">
        <v>13424.293148091003</v>
      </c>
      <c r="E21" s="226">
        <v>13424.293148091003</v>
      </c>
      <c r="F21" s="227">
        <f t="shared" si="2"/>
        <v>0</v>
      </c>
      <c r="G21" s="226">
        <v>13424.293163789243</v>
      </c>
      <c r="H21" s="206">
        <f t="shared" si="3"/>
        <v>0</v>
      </c>
      <c r="I21" s="206">
        <f t="shared" si="0"/>
        <v>0</v>
      </c>
      <c r="J21" s="228"/>
      <c r="K21" s="226">
        <v>0</v>
      </c>
      <c r="L21" s="229">
        <v>0</v>
      </c>
      <c r="M21" s="30"/>
      <c r="N21" s="45"/>
      <c r="P21" s="46"/>
    </row>
    <row r="22" spans="1:16" s="44" customFormat="1" ht="14.25" x14ac:dyDescent="0.25">
      <c r="A22" s="224">
        <v>9</v>
      </c>
      <c r="B22" s="105" t="s">
        <v>504</v>
      </c>
      <c r="C22" s="225" t="s">
        <v>505</v>
      </c>
      <c r="D22" s="226">
        <v>1914.7822656966002</v>
      </c>
      <c r="E22" s="226">
        <v>1914.7822656966002</v>
      </c>
      <c r="F22" s="227">
        <f t="shared" si="2"/>
        <v>0</v>
      </c>
      <c r="G22" s="226">
        <v>1914.7822656966002</v>
      </c>
      <c r="H22" s="206">
        <f t="shared" si="3"/>
        <v>0</v>
      </c>
      <c r="I22" s="206">
        <f t="shared" si="0"/>
        <v>0</v>
      </c>
      <c r="J22" s="228"/>
      <c r="K22" s="226">
        <v>0</v>
      </c>
      <c r="L22" s="229">
        <v>0</v>
      </c>
      <c r="M22" s="30"/>
      <c r="N22" s="45"/>
      <c r="P22" s="46"/>
    </row>
    <row r="23" spans="1:16" s="44" customFormat="1" ht="14.25" x14ac:dyDescent="0.25">
      <c r="A23" s="224">
        <v>10</v>
      </c>
      <c r="B23" s="105" t="s">
        <v>504</v>
      </c>
      <c r="C23" s="225" t="s">
        <v>1094</v>
      </c>
      <c r="D23" s="226">
        <v>2539.8202751424001</v>
      </c>
      <c r="E23" s="226">
        <v>2539.8202751424001</v>
      </c>
      <c r="F23" s="227">
        <f t="shared" si="2"/>
        <v>0</v>
      </c>
      <c r="G23" s="226">
        <v>2512.1019944506565</v>
      </c>
      <c r="H23" s="206">
        <f t="shared" si="3"/>
        <v>0</v>
      </c>
      <c r="I23" s="206">
        <f t="shared" si="0"/>
        <v>0</v>
      </c>
      <c r="J23" s="228"/>
      <c r="K23" s="226">
        <v>0</v>
      </c>
      <c r="L23" s="229">
        <v>0</v>
      </c>
      <c r="M23" s="30"/>
      <c r="N23" s="45"/>
      <c r="P23" s="46"/>
    </row>
    <row r="24" spans="1:16" s="44" customFormat="1" ht="14.25" x14ac:dyDescent="0.25">
      <c r="A24" s="134">
        <v>11</v>
      </c>
      <c r="B24" s="105" t="s">
        <v>504</v>
      </c>
      <c r="C24" s="225" t="s">
        <v>507</v>
      </c>
      <c r="D24" s="226">
        <v>2037.1256113890001</v>
      </c>
      <c r="E24" s="230">
        <v>2037.1256113890001</v>
      </c>
      <c r="F24" s="227">
        <f t="shared" si="2"/>
        <v>0</v>
      </c>
      <c r="G24" s="226">
        <v>2037.125607751602</v>
      </c>
      <c r="H24" s="206">
        <f t="shared" si="3"/>
        <v>0</v>
      </c>
      <c r="I24" s="206">
        <f t="shared" si="0"/>
        <v>0</v>
      </c>
      <c r="J24" s="228"/>
      <c r="K24" s="226">
        <v>0</v>
      </c>
      <c r="L24" s="229">
        <v>0</v>
      </c>
      <c r="M24" s="30"/>
      <c r="N24" s="45"/>
      <c r="P24" s="46"/>
    </row>
    <row r="25" spans="1:16" s="44" customFormat="1" ht="14.25" x14ac:dyDescent="0.25">
      <c r="A25" s="134">
        <v>12</v>
      </c>
      <c r="B25" s="105" t="s">
        <v>508</v>
      </c>
      <c r="C25" s="225" t="s">
        <v>509</v>
      </c>
      <c r="D25" s="226">
        <v>3353.6437779636003</v>
      </c>
      <c r="E25" s="230">
        <v>3353.6437779636003</v>
      </c>
      <c r="F25" s="227">
        <f t="shared" si="2"/>
        <v>0</v>
      </c>
      <c r="G25" s="226">
        <v>3353.6440030993926</v>
      </c>
      <c r="H25" s="206">
        <f t="shared" si="3"/>
        <v>5.4411088967754044E-13</v>
      </c>
      <c r="I25" s="206">
        <f t="shared" si="0"/>
        <v>1.6224468837532155E-14</v>
      </c>
      <c r="J25" s="228"/>
      <c r="K25" s="226">
        <v>0</v>
      </c>
      <c r="L25" s="229">
        <v>5.4411088967754044E-13</v>
      </c>
      <c r="M25" s="30"/>
      <c r="N25" s="45"/>
      <c r="P25" s="46"/>
    </row>
    <row r="26" spans="1:16" s="44" customFormat="1" ht="14.25" x14ac:dyDescent="0.25">
      <c r="A26" s="134">
        <v>13</v>
      </c>
      <c r="B26" s="105" t="s">
        <v>508</v>
      </c>
      <c r="C26" s="225" t="s">
        <v>510</v>
      </c>
      <c r="D26" s="226">
        <v>969.78599727780011</v>
      </c>
      <c r="E26" s="230">
        <v>969.78599727780011</v>
      </c>
      <c r="F26" s="227">
        <f t="shared" si="2"/>
        <v>0</v>
      </c>
      <c r="G26" s="226">
        <v>969.78599727780011</v>
      </c>
      <c r="H26" s="206">
        <f t="shared" si="3"/>
        <v>0</v>
      </c>
      <c r="I26" s="206">
        <f t="shared" si="0"/>
        <v>0</v>
      </c>
      <c r="J26" s="228"/>
      <c r="K26" s="226">
        <v>0</v>
      </c>
      <c r="L26" s="229">
        <v>0</v>
      </c>
      <c r="M26" s="30"/>
      <c r="N26" s="45"/>
      <c r="P26" s="46"/>
    </row>
    <row r="27" spans="1:16" s="44" customFormat="1" ht="14.25" x14ac:dyDescent="0.25">
      <c r="A27" s="134">
        <v>14</v>
      </c>
      <c r="B27" s="105" t="s">
        <v>508</v>
      </c>
      <c r="C27" s="225" t="s">
        <v>1095</v>
      </c>
      <c r="D27" s="226">
        <v>646.30962781500011</v>
      </c>
      <c r="E27" s="230">
        <v>646.30962781500011</v>
      </c>
      <c r="F27" s="227">
        <f t="shared" si="2"/>
        <v>0</v>
      </c>
      <c r="G27" s="226">
        <v>646.30962226318195</v>
      </c>
      <c r="H27" s="206">
        <f t="shared" si="3"/>
        <v>0</v>
      </c>
      <c r="I27" s="206">
        <f t="shared" si="0"/>
        <v>0</v>
      </c>
      <c r="J27" s="228"/>
      <c r="K27" s="226">
        <v>0</v>
      </c>
      <c r="L27" s="229">
        <v>0</v>
      </c>
      <c r="M27" s="30"/>
      <c r="N27" s="45"/>
      <c r="P27" s="46"/>
    </row>
    <row r="28" spans="1:16" s="44" customFormat="1" ht="14.25" x14ac:dyDescent="0.25">
      <c r="A28" s="134">
        <v>15</v>
      </c>
      <c r="B28" s="105" t="s">
        <v>508</v>
      </c>
      <c r="C28" s="225" t="s">
        <v>1096</v>
      </c>
      <c r="D28" s="226">
        <v>1203.1851343332</v>
      </c>
      <c r="E28" s="230">
        <v>1203.1851343332</v>
      </c>
      <c r="F28" s="227">
        <f t="shared" si="2"/>
        <v>0</v>
      </c>
      <c r="G28" s="226">
        <v>1203.1851343332</v>
      </c>
      <c r="H28" s="206">
        <f t="shared" si="3"/>
        <v>0</v>
      </c>
      <c r="I28" s="206">
        <f t="shared" si="0"/>
        <v>0</v>
      </c>
      <c r="J28" s="228"/>
      <c r="K28" s="226">
        <v>0</v>
      </c>
      <c r="L28" s="229">
        <v>0</v>
      </c>
      <c r="M28" s="30"/>
      <c r="N28" s="45"/>
      <c r="P28" s="46"/>
    </row>
    <row r="29" spans="1:16" s="44" customFormat="1" ht="14.25" x14ac:dyDescent="0.25">
      <c r="A29" s="134">
        <v>16</v>
      </c>
      <c r="B29" s="105" t="s">
        <v>508</v>
      </c>
      <c r="C29" s="225" t="s">
        <v>513</v>
      </c>
      <c r="D29" s="226">
        <v>1388.1642247110001</v>
      </c>
      <c r="E29" s="230">
        <v>1388.1642247110001</v>
      </c>
      <c r="F29" s="227">
        <f t="shared" si="2"/>
        <v>0</v>
      </c>
      <c r="G29" s="226">
        <v>1388.1634861277644</v>
      </c>
      <c r="H29" s="206">
        <f t="shared" si="3"/>
        <v>2.7205544483877022E-13</v>
      </c>
      <c r="I29" s="206">
        <f t="shared" si="0"/>
        <v>1.959821755926674E-14</v>
      </c>
      <c r="J29" s="228"/>
      <c r="K29" s="226">
        <v>0</v>
      </c>
      <c r="L29" s="229">
        <v>2.7205544483877022E-13</v>
      </c>
      <c r="M29" s="30"/>
      <c r="N29" s="45"/>
      <c r="P29" s="46"/>
    </row>
    <row r="30" spans="1:16" s="44" customFormat="1" ht="14.25" x14ac:dyDescent="0.25">
      <c r="A30" s="134">
        <v>17</v>
      </c>
      <c r="B30" s="105" t="s">
        <v>504</v>
      </c>
      <c r="C30" s="225" t="s">
        <v>514</v>
      </c>
      <c r="D30" s="226">
        <v>852.75765583140003</v>
      </c>
      <c r="E30" s="230">
        <v>852.75765583140003</v>
      </c>
      <c r="F30" s="227">
        <f t="shared" si="2"/>
        <v>0</v>
      </c>
      <c r="G30" s="226">
        <v>852.75770254324812</v>
      </c>
      <c r="H30" s="206">
        <f t="shared" si="3"/>
        <v>0</v>
      </c>
      <c r="I30" s="206">
        <f t="shared" si="0"/>
        <v>0</v>
      </c>
      <c r="J30" s="228"/>
      <c r="K30" s="226">
        <v>0</v>
      </c>
      <c r="L30" s="229">
        <v>0</v>
      </c>
      <c r="M30" s="30"/>
      <c r="N30" s="45"/>
      <c r="P30" s="46"/>
    </row>
    <row r="31" spans="1:16" s="44" customFormat="1" ht="14.25" x14ac:dyDescent="0.25">
      <c r="A31" s="134">
        <v>18</v>
      </c>
      <c r="B31" s="105" t="s">
        <v>504</v>
      </c>
      <c r="C31" s="225" t="s">
        <v>515</v>
      </c>
      <c r="D31" s="226">
        <v>787.91127293940008</v>
      </c>
      <c r="E31" s="230">
        <v>787.91127293940008</v>
      </c>
      <c r="F31" s="227">
        <f t="shared" si="2"/>
        <v>0</v>
      </c>
      <c r="G31" s="226">
        <v>787.91127887410209</v>
      </c>
      <c r="H31" s="206">
        <f t="shared" si="3"/>
        <v>1.3602772241938511E-13</v>
      </c>
      <c r="I31" s="206">
        <f t="shared" si="0"/>
        <v>1.7264345249423443E-14</v>
      </c>
      <c r="J31" s="228"/>
      <c r="K31" s="226">
        <v>0</v>
      </c>
      <c r="L31" s="229">
        <v>1.3602772241938511E-13</v>
      </c>
      <c r="M31" s="30"/>
      <c r="N31" s="45"/>
      <c r="P31" s="46"/>
    </row>
    <row r="32" spans="1:16" s="44" customFormat="1" ht="14.25" x14ac:dyDescent="0.25">
      <c r="A32" s="134">
        <v>19</v>
      </c>
      <c r="B32" s="105" t="s">
        <v>504</v>
      </c>
      <c r="C32" s="225" t="s">
        <v>516</v>
      </c>
      <c r="D32" s="226">
        <v>529.90226678400006</v>
      </c>
      <c r="E32" s="230">
        <v>529.90226678400006</v>
      </c>
      <c r="F32" s="227">
        <f t="shared" si="2"/>
        <v>0</v>
      </c>
      <c r="G32" s="226">
        <v>529.90220265093001</v>
      </c>
      <c r="H32" s="206">
        <f t="shared" si="3"/>
        <v>0</v>
      </c>
      <c r="I32" s="206">
        <f t="shared" si="0"/>
        <v>0</v>
      </c>
      <c r="J32" s="228"/>
      <c r="K32" s="226">
        <v>0</v>
      </c>
      <c r="L32" s="229">
        <v>0</v>
      </c>
      <c r="M32" s="30"/>
      <c r="N32" s="45"/>
      <c r="P32" s="46"/>
    </row>
    <row r="33" spans="1:16" s="44" customFormat="1" ht="14.25" x14ac:dyDescent="0.25">
      <c r="A33" s="134">
        <v>20</v>
      </c>
      <c r="B33" s="105" t="s">
        <v>504</v>
      </c>
      <c r="C33" s="225" t="s">
        <v>1097</v>
      </c>
      <c r="D33" s="226">
        <v>540.25717312200004</v>
      </c>
      <c r="E33" s="230">
        <v>540.25717312200004</v>
      </c>
      <c r="F33" s="227">
        <f t="shared" si="2"/>
        <v>0</v>
      </c>
      <c r="G33" s="226">
        <v>540.25720873021191</v>
      </c>
      <c r="H33" s="206">
        <f t="shared" si="3"/>
        <v>-6.8013861209692555E-14</v>
      </c>
      <c r="I33" s="206">
        <f t="shared" si="0"/>
        <v>-1.2589163937733368E-14</v>
      </c>
      <c r="J33" s="228"/>
      <c r="K33" s="226">
        <v>0</v>
      </c>
      <c r="L33" s="229">
        <v>-6.8013861209692555E-14</v>
      </c>
      <c r="M33" s="30"/>
      <c r="N33" s="45"/>
      <c r="P33" s="46"/>
    </row>
    <row r="34" spans="1:16" s="44" customFormat="1" ht="14.25" x14ac:dyDescent="0.25">
      <c r="A34" s="134">
        <v>21</v>
      </c>
      <c r="B34" s="105" t="s">
        <v>508</v>
      </c>
      <c r="C34" s="225" t="s">
        <v>518</v>
      </c>
      <c r="D34" s="226">
        <v>698.35436074380004</v>
      </c>
      <c r="E34" s="230">
        <v>698.35436074380004</v>
      </c>
      <c r="F34" s="227">
        <f t="shared" si="2"/>
        <v>0</v>
      </c>
      <c r="G34" s="226">
        <v>698.35428340123212</v>
      </c>
      <c r="H34" s="206">
        <f t="shared" si="3"/>
        <v>1.3602772241938511E-13</v>
      </c>
      <c r="I34" s="206">
        <f t="shared" si="0"/>
        <v>1.9478323622767291E-14</v>
      </c>
      <c r="J34" s="228"/>
      <c r="K34" s="226">
        <v>0</v>
      </c>
      <c r="L34" s="229">
        <v>1.3602772241938511E-13</v>
      </c>
      <c r="M34" s="30"/>
      <c r="N34" s="45"/>
      <c r="P34" s="46"/>
    </row>
    <row r="35" spans="1:16" s="44" customFormat="1" ht="14.25" x14ac:dyDescent="0.25">
      <c r="A35" s="134">
        <v>22</v>
      </c>
      <c r="B35" s="105" t="s">
        <v>508</v>
      </c>
      <c r="C35" s="225" t="s">
        <v>519</v>
      </c>
      <c r="D35" s="226">
        <v>861.27841380000007</v>
      </c>
      <c r="E35" s="230">
        <v>861.27841380000007</v>
      </c>
      <c r="F35" s="227">
        <f t="shared" si="2"/>
        <v>0</v>
      </c>
      <c r="G35" s="226">
        <v>861.27841360855814</v>
      </c>
      <c r="H35" s="206">
        <f t="shared" si="3"/>
        <v>0</v>
      </c>
      <c r="I35" s="206">
        <f t="shared" si="0"/>
        <v>0</v>
      </c>
      <c r="J35" s="228"/>
      <c r="K35" s="226">
        <v>0</v>
      </c>
      <c r="L35" s="229">
        <v>0</v>
      </c>
      <c r="M35" s="30"/>
      <c r="N35" s="45"/>
      <c r="P35" s="46"/>
    </row>
    <row r="36" spans="1:16" s="44" customFormat="1" ht="14.25" x14ac:dyDescent="0.25">
      <c r="A36" s="134">
        <v>23</v>
      </c>
      <c r="B36" s="105" t="s">
        <v>508</v>
      </c>
      <c r="C36" s="225" t="s">
        <v>520</v>
      </c>
      <c r="D36" s="226">
        <v>465.95585273400002</v>
      </c>
      <c r="E36" s="230">
        <v>465.95585273400002</v>
      </c>
      <c r="F36" s="227">
        <f t="shared" si="2"/>
        <v>0</v>
      </c>
      <c r="G36" s="226">
        <v>465.95584488487805</v>
      </c>
      <c r="H36" s="206">
        <f t="shared" si="3"/>
        <v>6.8013861209692555E-14</v>
      </c>
      <c r="I36" s="206">
        <f t="shared" si="0"/>
        <v>1.4596632022244302E-14</v>
      </c>
      <c r="J36" s="228"/>
      <c r="K36" s="226">
        <v>0</v>
      </c>
      <c r="L36" s="229">
        <v>6.8013861209692555E-14</v>
      </c>
      <c r="M36" s="30"/>
      <c r="N36" s="45"/>
      <c r="P36" s="46"/>
    </row>
    <row r="37" spans="1:16" s="44" customFormat="1" ht="14.25" x14ac:dyDescent="0.25">
      <c r="A37" s="134">
        <v>24</v>
      </c>
      <c r="B37" s="105" t="s">
        <v>508</v>
      </c>
      <c r="C37" s="225" t="s">
        <v>521</v>
      </c>
      <c r="D37" s="226">
        <v>844.84447733820014</v>
      </c>
      <c r="E37" s="230">
        <v>844.84447733820014</v>
      </c>
      <c r="F37" s="227">
        <f t="shared" si="2"/>
        <v>0</v>
      </c>
      <c r="G37" s="226">
        <v>844.84451332929609</v>
      </c>
      <c r="H37" s="206">
        <f t="shared" si="3"/>
        <v>0</v>
      </c>
      <c r="I37" s="206">
        <f t="shared" si="0"/>
        <v>0</v>
      </c>
      <c r="J37" s="228"/>
      <c r="K37" s="226">
        <v>0</v>
      </c>
      <c r="L37" s="229">
        <v>0</v>
      </c>
      <c r="M37" s="30"/>
      <c r="N37" s="45"/>
      <c r="P37" s="46"/>
    </row>
    <row r="38" spans="1:16" s="44" customFormat="1" ht="14.25" x14ac:dyDescent="0.25">
      <c r="A38" s="134">
        <v>25</v>
      </c>
      <c r="B38" s="105" t="s">
        <v>492</v>
      </c>
      <c r="C38" s="225" t="s">
        <v>1098</v>
      </c>
      <c r="D38" s="226">
        <v>2515.9548282594001</v>
      </c>
      <c r="E38" s="230">
        <v>2515.9548282594001</v>
      </c>
      <c r="F38" s="227">
        <f t="shared" si="2"/>
        <v>0</v>
      </c>
      <c r="G38" s="226">
        <v>2515.9547877009609</v>
      </c>
      <c r="H38" s="206">
        <f t="shared" si="3"/>
        <v>0</v>
      </c>
      <c r="I38" s="206">
        <f t="shared" si="0"/>
        <v>0</v>
      </c>
      <c r="J38" s="228"/>
      <c r="K38" s="226">
        <v>0</v>
      </c>
      <c r="L38" s="229">
        <v>0</v>
      </c>
      <c r="M38" s="30"/>
      <c r="N38" s="45"/>
      <c r="P38" s="46"/>
    </row>
    <row r="39" spans="1:16" s="44" customFormat="1" ht="14.25" x14ac:dyDescent="0.25">
      <c r="A39" s="134">
        <v>26</v>
      </c>
      <c r="B39" s="105" t="s">
        <v>523</v>
      </c>
      <c r="C39" s="445" t="s">
        <v>1099</v>
      </c>
      <c r="D39" s="226">
        <v>2198.0565426389999</v>
      </c>
      <c r="E39" s="230">
        <v>2198.0565426389999</v>
      </c>
      <c r="F39" s="227">
        <f t="shared" si="2"/>
        <v>0</v>
      </c>
      <c r="G39" s="226">
        <v>2198.0565496345125</v>
      </c>
      <c r="H39" s="206">
        <f t="shared" si="3"/>
        <v>2.7205544483877022E-13</v>
      </c>
      <c r="I39" s="206">
        <f t="shared" si="0"/>
        <v>1.2377090377854377E-14</v>
      </c>
      <c r="J39" s="228"/>
      <c r="K39" s="226">
        <v>0</v>
      </c>
      <c r="L39" s="229">
        <v>2.7205544483877022E-13</v>
      </c>
      <c r="M39" s="30"/>
      <c r="N39" s="45"/>
      <c r="P39" s="46"/>
    </row>
    <row r="40" spans="1:16" s="44" customFormat="1" ht="14.25" x14ac:dyDescent="0.25">
      <c r="A40" s="134">
        <v>27</v>
      </c>
      <c r="B40" s="105" t="s">
        <v>504</v>
      </c>
      <c r="C40" s="225" t="s">
        <v>1100</v>
      </c>
      <c r="D40" s="226">
        <v>2334.3798829488001</v>
      </c>
      <c r="E40" s="230">
        <v>2334.3798829488001</v>
      </c>
      <c r="F40" s="227">
        <f t="shared" si="2"/>
        <v>0</v>
      </c>
      <c r="G40" s="226">
        <v>2334.3798444701383</v>
      </c>
      <c r="H40" s="206">
        <f t="shared" si="3"/>
        <v>2.7205544483877022E-13</v>
      </c>
      <c r="I40" s="206">
        <f t="shared" si="0"/>
        <v>1.1654291866802264E-14</v>
      </c>
      <c r="J40" s="228"/>
      <c r="K40" s="226">
        <v>0</v>
      </c>
      <c r="L40" s="229">
        <v>2.7205544483877022E-13</v>
      </c>
      <c r="M40" s="30"/>
      <c r="N40" s="45"/>
      <c r="P40" s="46"/>
    </row>
    <row r="41" spans="1:16" s="44" customFormat="1" ht="14.25" x14ac:dyDescent="0.25">
      <c r="A41" s="134">
        <v>28</v>
      </c>
      <c r="B41" s="105" t="s">
        <v>504</v>
      </c>
      <c r="C41" s="445" t="s">
        <v>1101</v>
      </c>
      <c r="D41" s="226">
        <v>6389.6064995442002</v>
      </c>
      <c r="E41" s="230">
        <v>6389.6064995442002</v>
      </c>
      <c r="F41" s="227">
        <f t="shared" si="2"/>
        <v>0</v>
      </c>
      <c r="G41" s="226">
        <v>6389.6065052908707</v>
      </c>
      <c r="H41" s="206">
        <f t="shared" si="3"/>
        <v>-1.0882217793550809E-12</v>
      </c>
      <c r="I41" s="206">
        <f t="shared" si="0"/>
        <v>-1.7031123582222298E-14</v>
      </c>
      <c r="J41" s="228"/>
      <c r="K41" s="226">
        <v>0</v>
      </c>
      <c r="L41" s="229">
        <v>-1.0882217793550809E-12</v>
      </c>
      <c r="M41" s="30"/>
      <c r="N41" s="45"/>
      <c r="P41" s="46"/>
    </row>
    <row r="42" spans="1:16" s="44" customFormat="1" ht="14.25" x14ac:dyDescent="0.25">
      <c r="A42" s="134">
        <v>29</v>
      </c>
      <c r="B42" s="105" t="s">
        <v>504</v>
      </c>
      <c r="C42" s="225" t="s">
        <v>527</v>
      </c>
      <c r="D42" s="226">
        <v>854.33330006820006</v>
      </c>
      <c r="E42" s="230">
        <v>854.33330006820006</v>
      </c>
      <c r="F42" s="227">
        <f t="shared" si="2"/>
        <v>0</v>
      </c>
      <c r="G42" s="226">
        <v>854.33323306349996</v>
      </c>
      <c r="H42" s="206">
        <f t="shared" si="3"/>
        <v>-2.7205544483877022E-13</v>
      </c>
      <c r="I42" s="206">
        <f t="shared" si="0"/>
        <v>-3.1844181283470103E-14</v>
      </c>
      <c r="J42" s="228"/>
      <c r="K42" s="226">
        <v>0</v>
      </c>
      <c r="L42" s="229">
        <v>-2.7205544483877022E-13</v>
      </c>
      <c r="M42" s="30"/>
      <c r="N42" s="45"/>
      <c r="P42" s="46"/>
    </row>
    <row r="43" spans="1:16" s="44" customFormat="1" ht="14.25" x14ac:dyDescent="0.25">
      <c r="A43" s="134">
        <v>30</v>
      </c>
      <c r="B43" s="105" t="s">
        <v>504</v>
      </c>
      <c r="C43" s="446" t="s">
        <v>1102</v>
      </c>
      <c r="D43" s="226">
        <v>2521.1148410622</v>
      </c>
      <c r="E43" s="230">
        <v>2521.1148410622</v>
      </c>
      <c r="F43" s="227">
        <f t="shared" si="2"/>
        <v>0</v>
      </c>
      <c r="G43" s="226">
        <v>2521.1146425372708</v>
      </c>
      <c r="H43" s="206">
        <f t="shared" si="3"/>
        <v>0</v>
      </c>
      <c r="I43" s="206">
        <f t="shared" si="0"/>
        <v>0</v>
      </c>
      <c r="J43" s="228"/>
      <c r="K43" s="226">
        <v>0</v>
      </c>
      <c r="L43" s="229">
        <v>0</v>
      </c>
      <c r="M43" s="30"/>
      <c r="N43" s="45"/>
      <c r="P43" s="46"/>
    </row>
    <row r="44" spans="1:16" s="44" customFormat="1" ht="14.25" x14ac:dyDescent="0.25">
      <c r="A44" s="134">
        <v>31</v>
      </c>
      <c r="B44" s="105" t="s">
        <v>504</v>
      </c>
      <c r="C44" s="225" t="s">
        <v>1103</v>
      </c>
      <c r="D44" s="226">
        <v>5274.8276726982003</v>
      </c>
      <c r="E44" s="230">
        <v>5274.8276726982003</v>
      </c>
      <c r="F44" s="227">
        <f t="shared" si="2"/>
        <v>0</v>
      </c>
      <c r="G44" s="226">
        <v>5274.8276464004566</v>
      </c>
      <c r="H44" s="206">
        <f t="shared" si="3"/>
        <v>0</v>
      </c>
      <c r="I44" s="206">
        <f t="shared" si="0"/>
        <v>0</v>
      </c>
      <c r="J44" s="228"/>
      <c r="K44" s="226">
        <v>0</v>
      </c>
      <c r="L44" s="229">
        <v>0</v>
      </c>
      <c r="M44" s="30"/>
      <c r="N44" s="45"/>
      <c r="P44" s="46"/>
    </row>
    <row r="45" spans="1:16" s="44" customFormat="1" ht="14.25" x14ac:dyDescent="0.25">
      <c r="A45" s="134">
        <v>32</v>
      </c>
      <c r="B45" s="105" t="s">
        <v>508</v>
      </c>
      <c r="C45" s="225" t="s">
        <v>530</v>
      </c>
      <c r="D45" s="226">
        <v>1230.9709687806001</v>
      </c>
      <c r="E45" s="230">
        <v>1230.9709687806001</v>
      </c>
      <c r="F45" s="227">
        <f t="shared" si="2"/>
        <v>0</v>
      </c>
      <c r="G45" s="226">
        <v>1230.9709639945502</v>
      </c>
      <c r="H45" s="206">
        <f t="shared" si="3"/>
        <v>0</v>
      </c>
      <c r="I45" s="206">
        <f t="shared" si="0"/>
        <v>0</v>
      </c>
      <c r="J45" s="228"/>
      <c r="K45" s="226">
        <v>0</v>
      </c>
      <c r="L45" s="229">
        <v>0</v>
      </c>
      <c r="M45" s="30"/>
      <c r="N45" s="45"/>
      <c r="P45" s="46"/>
    </row>
    <row r="46" spans="1:16" s="44" customFormat="1" ht="14.25" x14ac:dyDescent="0.25">
      <c r="A46" s="134">
        <v>33</v>
      </c>
      <c r="B46" s="105" t="s">
        <v>508</v>
      </c>
      <c r="C46" s="225" t="s">
        <v>1104</v>
      </c>
      <c r="D46" s="226">
        <v>1485.4627450794001</v>
      </c>
      <c r="E46" s="230">
        <v>1485.4627450794001</v>
      </c>
      <c r="F46" s="227">
        <f t="shared" si="2"/>
        <v>0</v>
      </c>
      <c r="G46" s="226">
        <v>1485.4628521007428</v>
      </c>
      <c r="H46" s="206">
        <f t="shared" si="3"/>
        <v>0</v>
      </c>
      <c r="I46" s="206">
        <f t="shared" si="0"/>
        <v>0</v>
      </c>
      <c r="J46" s="228"/>
      <c r="K46" s="226">
        <v>0</v>
      </c>
      <c r="L46" s="229">
        <v>0</v>
      </c>
      <c r="M46" s="47"/>
      <c r="N46" s="48"/>
      <c r="P46" s="46"/>
    </row>
    <row r="47" spans="1:16" s="44" customFormat="1" ht="14.25" x14ac:dyDescent="0.25">
      <c r="A47" s="134">
        <v>34</v>
      </c>
      <c r="B47" s="105" t="s">
        <v>508</v>
      </c>
      <c r="C47" s="225" t="s">
        <v>532</v>
      </c>
      <c r="D47" s="226">
        <v>1387.8571134546</v>
      </c>
      <c r="E47" s="230">
        <v>1387.8571134546</v>
      </c>
      <c r="F47" s="227">
        <f t="shared" si="2"/>
        <v>0</v>
      </c>
      <c r="G47" s="226">
        <v>1387.8571046482678</v>
      </c>
      <c r="H47" s="206">
        <f t="shared" si="3"/>
        <v>-2.7205544483877022E-13</v>
      </c>
      <c r="I47" s="206">
        <f t="shared" si="0"/>
        <v>-1.9602554340884588E-14</v>
      </c>
      <c r="J47" s="228"/>
      <c r="K47" s="226">
        <v>0</v>
      </c>
      <c r="L47" s="229">
        <v>-2.7205544483877022E-13</v>
      </c>
      <c r="M47" s="30"/>
      <c r="N47" s="45"/>
      <c r="P47" s="46"/>
    </row>
    <row r="48" spans="1:16" s="44" customFormat="1" ht="14.25" x14ac:dyDescent="0.25">
      <c r="A48" s="134">
        <v>35</v>
      </c>
      <c r="B48" s="105" t="s">
        <v>508</v>
      </c>
      <c r="C48" s="225" t="s">
        <v>533</v>
      </c>
      <c r="D48" s="226">
        <v>775.29155030880008</v>
      </c>
      <c r="E48" s="230">
        <v>775.29155030880008</v>
      </c>
      <c r="F48" s="227">
        <f t="shared" si="2"/>
        <v>0</v>
      </c>
      <c r="G48" s="226">
        <v>775.29153365334594</v>
      </c>
      <c r="H48" s="206">
        <f t="shared" si="3"/>
        <v>0</v>
      </c>
      <c r="I48" s="206">
        <f t="shared" si="0"/>
        <v>0</v>
      </c>
      <c r="J48" s="228"/>
      <c r="K48" s="226">
        <v>0</v>
      </c>
      <c r="L48" s="229">
        <v>0</v>
      </c>
      <c r="M48" s="30"/>
      <c r="N48" s="45"/>
      <c r="P48" s="46"/>
    </row>
    <row r="49" spans="1:16" s="44" customFormat="1" ht="14.25" x14ac:dyDescent="0.25">
      <c r="A49" s="134">
        <v>36</v>
      </c>
      <c r="B49" s="105" t="s">
        <v>508</v>
      </c>
      <c r="C49" s="225" t="s">
        <v>534</v>
      </c>
      <c r="D49" s="226">
        <v>164.41653488820003</v>
      </c>
      <c r="E49" s="230">
        <v>164.41653488820003</v>
      </c>
      <c r="F49" s="227">
        <f t="shared" si="2"/>
        <v>0</v>
      </c>
      <c r="G49" s="226">
        <v>164.41649832277807</v>
      </c>
      <c r="H49" s="206">
        <f t="shared" si="3"/>
        <v>3.4006930604846278E-14</v>
      </c>
      <c r="I49" s="206">
        <f t="shared" si="0"/>
        <v>2.0683400625107634E-14</v>
      </c>
      <c r="J49" s="228"/>
      <c r="K49" s="226">
        <v>0</v>
      </c>
      <c r="L49" s="229">
        <v>3.4006930604846278E-14</v>
      </c>
      <c r="M49" s="30"/>
      <c r="N49" s="45"/>
      <c r="P49" s="46"/>
    </row>
    <row r="50" spans="1:16" s="44" customFormat="1" ht="14.25" x14ac:dyDescent="0.25">
      <c r="A50" s="134">
        <v>37</v>
      </c>
      <c r="B50" s="105" t="s">
        <v>508</v>
      </c>
      <c r="C50" s="225" t="s">
        <v>535</v>
      </c>
      <c r="D50" s="226">
        <v>3315.2922212478002</v>
      </c>
      <c r="E50" s="230">
        <v>3315.2922212478002</v>
      </c>
      <c r="F50" s="227">
        <f t="shared" si="2"/>
        <v>0</v>
      </c>
      <c r="G50" s="226">
        <v>3315.2921768332562</v>
      </c>
      <c r="H50" s="206">
        <f t="shared" si="3"/>
        <v>0</v>
      </c>
      <c r="I50" s="206">
        <f t="shared" si="0"/>
        <v>0</v>
      </c>
      <c r="J50" s="228"/>
      <c r="K50" s="226">
        <v>0</v>
      </c>
      <c r="L50" s="229">
        <v>0</v>
      </c>
      <c r="M50" s="30"/>
      <c r="N50" s="45"/>
      <c r="P50" s="46"/>
    </row>
    <row r="51" spans="1:16" s="44" customFormat="1" ht="14.25" x14ac:dyDescent="0.25">
      <c r="A51" s="134">
        <v>38</v>
      </c>
      <c r="B51" s="105" t="s">
        <v>494</v>
      </c>
      <c r="C51" s="225" t="s">
        <v>1105</v>
      </c>
      <c r="D51" s="226">
        <v>2178.9633619320002</v>
      </c>
      <c r="E51" s="230">
        <v>2178.9633619320002</v>
      </c>
      <c r="F51" s="227">
        <f t="shared" si="2"/>
        <v>0</v>
      </c>
      <c r="G51" s="226">
        <v>2178.9632838253965</v>
      </c>
      <c r="H51" s="206">
        <f t="shared" si="3"/>
        <v>2.7205544483877022E-13</v>
      </c>
      <c r="I51" s="206">
        <f t="shared" si="0"/>
        <v>1.2485544713223147E-14</v>
      </c>
      <c r="J51" s="228"/>
      <c r="K51" s="226">
        <v>0</v>
      </c>
      <c r="L51" s="229">
        <v>2.7205544483877022E-13</v>
      </c>
      <c r="M51" s="30"/>
      <c r="N51" s="45"/>
      <c r="P51" s="46"/>
    </row>
    <row r="52" spans="1:16" s="44" customFormat="1" ht="14.25" x14ac:dyDescent="0.25">
      <c r="A52" s="134">
        <v>39</v>
      </c>
      <c r="B52" s="105" t="s">
        <v>504</v>
      </c>
      <c r="C52" s="225" t="s">
        <v>1106</v>
      </c>
      <c r="D52" s="226">
        <v>1257.2480488260001</v>
      </c>
      <c r="E52" s="230">
        <v>1257.2480488260001</v>
      </c>
      <c r="F52" s="227">
        <f t="shared" si="2"/>
        <v>0</v>
      </c>
      <c r="G52" s="226">
        <v>1257.2480155250403</v>
      </c>
      <c r="H52" s="206">
        <f t="shared" si="3"/>
        <v>0</v>
      </c>
      <c r="I52" s="206">
        <f t="shared" si="0"/>
        <v>0</v>
      </c>
      <c r="J52" s="228"/>
      <c r="K52" s="226">
        <v>0</v>
      </c>
      <c r="L52" s="229">
        <v>0</v>
      </c>
      <c r="M52" s="30"/>
      <c r="N52" s="45"/>
      <c r="P52" s="46"/>
    </row>
    <row r="53" spans="1:16" s="44" customFormat="1" ht="14.25" x14ac:dyDescent="0.25">
      <c r="A53" s="134">
        <v>40</v>
      </c>
      <c r="B53" s="105" t="s">
        <v>504</v>
      </c>
      <c r="C53" s="225" t="s">
        <v>1107</v>
      </c>
      <c r="D53" s="226">
        <v>283.38412636200002</v>
      </c>
      <c r="E53" s="230">
        <v>283.38412636200002</v>
      </c>
      <c r="F53" s="227">
        <f t="shared" si="2"/>
        <v>0</v>
      </c>
      <c r="G53" s="226">
        <v>283.38412106458662</v>
      </c>
      <c r="H53" s="206">
        <f t="shared" si="3"/>
        <v>-3.4006930604846278E-14</v>
      </c>
      <c r="I53" s="206">
        <f t="shared" si="0"/>
        <v>-1.2000294808822568E-14</v>
      </c>
      <c r="J53" s="228"/>
      <c r="K53" s="226">
        <v>0</v>
      </c>
      <c r="L53" s="229">
        <v>-3.4006930604846278E-14</v>
      </c>
      <c r="M53" s="30"/>
      <c r="N53" s="45"/>
      <c r="P53" s="46"/>
    </row>
    <row r="54" spans="1:16" s="44" customFormat="1" ht="14.25" x14ac:dyDescent="0.25">
      <c r="A54" s="134">
        <v>41</v>
      </c>
      <c r="B54" s="105" t="s">
        <v>504</v>
      </c>
      <c r="C54" s="225" t="s">
        <v>1108</v>
      </c>
      <c r="D54" s="226">
        <v>4734.4454688060005</v>
      </c>
      <c r="E54" s="230">
        <v>4734.4454688060005</v>
      </c>
      <c r="F54" s="227">
        <f t="shared" si="2"/>
        <v>0</v>
      </c>
      <c r="G54" s="226">
        <v>4734.4454377115972</v>
      </c>
      <c r="H54" s="206">
        <f t="shared" si="3"/>
        <v>5.4411088967754044E-13</v>
      </c>
      <c r="I54" s="206">
        <f t="shared" si="0"/>
        <v>1.149260020550542E-14</v>
      </c>
      <c r="J54" s="228"/>
      <c r="K54" s="226">
        <v>0</v>
      </c>
      <c r="L54" s="229">
        <v>5.4411088967754044E-13</v>
      </c>
      <c r="M54" s="30"/>
      <c r="N54" s="45"/>
      <c r="P54" s="46"/>
    </row>
    <row r="55" spans="1:16" s="44" customFormat="1" ht="14.25" x14ac:dyDescent="0.25">
      <c r="A55" s="134">
        <v>42</v>
      </c>
      <c r="B55" s="105" t="s">
        <v>504</v>
      </c>
      <c r="C55" s="225" t="s">
        <v>1109</v>
      </c>
      <c r="D55" s="226">
        <v>2056.0402149984002</v>
      </c>
      <c r="E55" s="230">
        <v>2056.0402149984002</v>
      </c>
      <c r="F55" s="227">
        <f t="shared" si="2"/>
        <v>0</v>
      </c>
      <c r="G55" s="226">
        <v>2056.040258094667</v>
      </c>
      <c r="H55" s="206">
        <f t="shared" si="3"/>
        <v>5.4411088967754044E-13</v>
      </c>
      <c r="I55" s="206">
        <f t="shared" si="0"/>
        <v>2.6464019804105037E-14</v>
      </c>
      <c r="J55" s="228"/>
      <c r="K55" s="226">
        <v>0</v>
      </c>
      <c r="L55" s="229">
        <v>5.4411088967754044E-13</v>
      </c>
      <c r="M55" s="30"/>
      <c r="N55" s="45"/>
      <c r="P55" s="46"/>
    </row>
    <row r="56" spans="1:16" s="44" customFormat="1" ht="14.25" x14ac:dyDescent="0.25">
      <c r="A56" s="134">
        <v>43</v>
      </c>
      <c r="B56" s="105" t="s">
        <v>504</v>
      </c>
      <c r="C56" s="225" t="s">
        <v>1110</v>
      </c>
      <c r="D56" s="226">
        <v>837.5541553920001</v>
      </c>
      <c r="E56" s="230">
        <v>837.5541553920001</v>
      </c>
      <c r="F56" s="227">
        <f t="shared" si="2"/>
        <v>0</v>
      </c>
      <c r="G56" s="226">
        <v>837.55410925447779</v>
      </c>
      <c r="H56" s="206">
        <f t="shared" si="3"/>
        <v>-2.7205544483877022E-13</v>
      </c>
      <c r="I56" s="206">
        <f t="shared" si="0"/>
        <v>-3.2482131822442E-14</v>
      </c>
      <c r="J56" s="228"/>
      <c r="K56" s="226">
        <v>0</v>
      </c>
      <c r="L56" s="229">
        <v>-2.7205544483877022E-13</v>
      </c>
      <c r="M56" s="30"/>
      <c r="N56" s="45"/>
      <c r="P56" s="46"/>
    </row>
    <row r="57" spans="1:16" s="44" customFormat="1" ht="14.25" x14ac:dyDescent="0.25">
      <c r="A57" s="134">
        <v>44</v>
      </c>
      <c r="B57" s="105" t="s">
        <v>508</v>
      </c>
      <c r="C57" s="225" t="s">
        <v>542</v>
      </c>
      <c r="D57" s="226">
        <v>421.11496740000001</v>
      </c>
      <c r="E57" s="230">
        <v>421.11496740000001</v>
      </c>
      <c r="F57" s="227">
        <f t="shared" si="2"/>
        <v>0</v>
      </c>
      <c r="G57" s="226">
        <v>421.11496740000001</v>
      </c>
      <c r="H57" s="206">
        <f t="shared" si="3"/>
        <v>0</v>
      </c>
      <c r="I57" s="206">
        <f t="shared" si="0"/>
        <v>0</v>
      </c>
      <c r="J57" s="228"/>
      <c r="K57" s="226">
        <v>0</v>
      </c>
      <c r="L57" s="229">
        <v>0</v>
      </c>
      <c r="M57" s="30"/>
      <c r="N57" s="45"/>
      <c r="P57" s="46"/>
    </row>
    <row r="58" spans="1:16" s="44" customFormat="1" ht="14.25" x14ac:dyDescent="0.25">
      <c r="A58" s="134">
        <v>45</v>
      </c>
      <c r="B58" s="105" t="s">
        <v>508</v>
      </c>
      <c r="C58" s="225" t="s">
        <v>1111</v>
      </c>
      <c r="D58" s="226">
        <v>1096.8393713520002</v>
      </c>
      <c r="E58" s="230">
        <v>1096.8393713520002</v>
      </c>
      <c r="F58" s="227">
        <f t="shared" si="2"/>
        <v>0</v>
      </c>
      <c r="G58" s="226">
        <v>1096.8393857363978</v>
      </c>
      <c r="H58" s="206">
        <f t="shared" si="3"/>
        <v>1.3602772241938511E-13</v>
      </c>
      <c r="I58" s="206">
        <f t="shared" si="0"/>
        <v>1.240179063336438E-14</v>
      </c>
      <c r="J58" s="228"/>
      <c r="K58" s="226">
        <v>0</v>
      </c>
      <c r="L58" s="229">
        <v>1.3602772241938511E-13</v>
      </c>
      <c r="M58" s="30"/>
      <c r="N58" s="45"/>
      <c r="P58" s="46"/>
    </row>
    <row r="59" spans="1:16" s="44" customFormat="1" ht="14.25" x14ac:dyDescent="0.25">
      <c r="A59" s="134">
        <v>46</v>
      </c>
      <c r="B59" s="105" t="s">
        <v>508</v>
      </c>
      <c r="C59" s="225" t="s">
        <v>544</v>
      </c>
      <c r="D59" s="226">
        <v>409.71708504600002</v>
      </c>
      <c r="E59" s="230">
        <v>409.71708504600002</v>
      </c>
      <c r="F59" s="227">
        <f t="shared" si="2"/>
        <v>0</v>
      </c>
      <c r="G59" s="226">
        <v>409.71699985431007</v>
      </c>
      <c r="H59" s="206">
        <f t="shared" si="3"/>
        <v>0</v>
      </c>
      <c r="I59" s="206">
        <f t="shared" si="0"/>
        <v>0</v>
      </c>
      <c r="J59" s="228"/>
      <c r="K59" s="226">
        <v>0</v>
      </c>
      <c r="L59" s="229">
        <v>0</v>
      </c>
      <c r="M59" s="30"/>
      <c r="N59" s="45"/>
      <c r="P59" s="46"/>
    </row>
    <row r="60" spans="1:16" s="44" customFormat="1" ht="14.25" x14ac:dyDescent="0.25">
      <c r="A60" s="134">
        <v>47</v>
      </c>
      <c r="B60" s="105" t="s">
        <v>508</v>
      </c>
      <c r="C60" s="225" t="s">
        <v>1112</v>
      </c>
      <c r="D60" s="226">
        <v>857.64335139240006</v>
      </c>
      <c r="E60" s="230">
        <v>857.64335139240006</v>
      </c>
      <c r="F60" s="227">
        <f t="shared" si="2"/>
        <v>0</v>
      </c>
      <c r="G60" s="226">
        <v>857.64329502815667</v>
      </c>
      <c r="H60" s="206">
        <f t="shared" si="3"/>
        <v>2.7205544483877022E-13</v>
      </c>
      <c r="I60" s="206">
        <f t="shared" si="0"/>
        <v>3.172127952686663E-14</v>
      </c>
      <c r="J60" s="228"/>
      <c r="K60" s="226">
        <v>0</v>
      </c>
      <c r="L60" s="229">
        <v>2.7205544483877022E-13</v>
      </c>
      <c r="M60" s="30"/>
      <c r="N60" s="45"/>
      <c r="P60" s="46"/>
    </row>
    <row r="61" spans="1:16" s="44" customFormat="1" ht="14.25" x14ac:dyDescent="0.25">
      <c r="A61" s="134">
        <v>48</v>
      </c>
      <c r="B61" s="105" t="s">
        <v>496</v>
      </c>
      <c r="C61" s="225" t="s">
        <v>1113</v>
      </c>
      <c r="D61" s="226">
        <v>1072.1109613656001</v>
      </c>
      <c r="E61" s="230">
        <v>1072.1109613656001</v>
      </c>
      <c r="F61" s="227">
        <f t="shared" si="2"/>
        <v>0</v>
      </c>
      <c r="G61" s="226">
        <v>1072.1108848156998</v>
      </c>
      <c r="H61" s="206">
        <f t="shared" si="3"/>
        <v>-1.3602772241938511E-13</v>
      </c>
      <c r="I61" s="206">
        <f t="shared" si="0"/>
        <v>-1.268783990848484E-14</v>
      </c>
      <c r="J61" s="228"/>
      <c r="K61" s="226">
        <v>0</v>
      </c>
      <c r="L61" s="229">
        <v>-1.3602772241938511E-13</v>
      </c>
      <c r="M61" s="30"/>
      <c r="N61" s="45"/>
      <c r="P61" s="46"/>
    </row>
    <row r="62" spans="1:16" s="44" customFormat="1" ht="14.25" x14ac:dyDescent="0.25">
      <c r="A62" s="134">
        <v>49</v>
      </c>
      <c r="B62" s="105" t="s">
        <v>504</v>
      </c>
      <c r="C62" s="225" t="s">
        <v>1114</v>
      </c>
      <c r="D62" s="226">
        <v>2428.5562331718002</v>
      </c>
      <c r="E62" s="230">
        <v>2428.5562331718002</v>
      </c>
      <c r="F62" s="227">
        <f t="shared" si="2"/>
        <v>0</v>
      </c>
      <c r="G62" s="226">
        <v>2428.5562378884151</v>
      </c>
      <c r="H62" s="206">
        <f t="shared" si="3"/>
        <v>0</v>
      </c>
      <c r="I62" s="206">
        <f t="shared" si="0"/>
        <v>0</v>
      </c>
      <c r="J62" s="228"/>
      <c r="K62" s="226">
        <v>0</v>
      </c>
      <c r="L62" s="229">
        <v>0</v>
      </c>
      <c r="M62" s="30"/>
      <c r="N62" s="45"/>
      <c r="P62" s="46"/>
    </row>
    <row r="63" spans="1:16" s="44" customFormat="1" ht="14.25" x14ac:dyDescent="0.25">
      <c r="A63" s="134">
        <v>50</v>
      </c>
      <c r="B63" s="105" t="s">
        <v>504</v>
      </c>
      <c r="C63" s="225" t="s">
        <v>1115</v>
      </c>
      <c r="D63" s="226">
        <v>2918.9595739013998</v>
      </c>
      <c r="E63" s="230">
        <v>2918.9595739013998</v>
      </c>
      <c r="F63" s="227">
        <f t="shared" si="2"/>
        <v>0</v>
      </c>
      <c r="G63" s="226">
        <v>2918.9595667128547</v>
      </c>
      <c r="H63" s="206">
        <f t="shared" si="3"/>
        <v>0</v>
      </c>
      <c r="I63" s="206">
        <f t="shared" si="0"/>
        <v>0</v>
      </c>
      <c r="J63" s="228"/>
      <c r="K63" s="226">
        <v>0</v>
      </c>
      <c r="L63" s="229">
        <v>0</v>
      </c>
      <c r="M63" s="30"/>
      <c r="N63" s="45"/>
      <c r="P63" s="46"/>
    </row>
    <row r="64" spans="1:16" s="44" customFormat="1" ht="14.25" x14ac:dyDescent="0.25">
      <c r="A64" s="134">
        <v>51</v>
      </c>
      <c r="B64" s="105" t="s">
        <v>504</v>
      </c>
      <c r="C64" s="225" t="s">
        <v>1116</v>
      </c>
      <c r="D64" s="226">
        <v>547.98974523240008</v>
      </c>
      <c r="E64" s="230">
        <v>547.98974523240008</v>
      </c>
      <c r="F64" s="227">
        <f t="shared" si="2"/>
        <v>0</v>
      </c>
      <c r="G64" s="226">
        <v>547.98996175416335</v>
      </c>
      <c r="H64" s="206">
        <f t="shared" si="3"/>
        <v>6.8013861209692555E-14</v>
      </c>
      <c r="I64" s="206">
        <f t="shared" si="0"/>
        <v>1.2411520799690909E-14</v>
      </c>
      <c r="J64" s="228"/>
      <c r="K64" s="226">
        <v>0</v>
      </c>
      <c r="L64" s="229">
        <v>6.8013861209692555E-14</v>
      </c>
      <c r="M64" s="30"/>
      <c r="N64" s="45"/>
      <c r="P64" s="46"/>
    </row>
    <row r="65" spans="1:16" s="44" customFormat="1" ht="14.25" x14ac:dyDescent="0.25">
      <c r="A65" s="134">
        <v>52</v>
      </c>
      <c r="B65" s="105" t="s">
        <v>504</v>
      </c>
      <c r="C65" s="225" t="s">
        <v>1117</v>
      </c>
      <c r="D65" s="226">
        <v>526.77416193660008</v>
      </c>
      <c r="E65" s="230">
        <v>526.77416193660008</v>
      </c>
      <c r="F65" s="227">
        <f t="shared" si="2"/>
        <v>0</v>
      </c>
      <c r="G65" s="226">
        <v>526.77416936030113</v>
      </c>
      <c r="H65" s="206">
        <f t="shared" si="3"/>
        <v>0</v>
      </c>
      <c r="I65" s="206">
        <f t="shared" si="0"/>
        <v>0</v>
      </c>
      <c r="J65" s="228"/>
      <c r="K65" s="226">
        <v>0</v>
      </c>
      <c r="L65" s="229">
        <v>0</v>
      </c>
      <c r="M65" s="30"/>
      <c r="N65" s="45"/>
      <c r="P65" s="46"/>
    </row>
    <row r="66" spans="1:16" s="44" customFormat="1" ht="14.25" x14ac:dyDescent="0.25">
      <c r="A66" s="134">
        <v>53</v>
      </c>
      <c r="B66" s="105" t="s">
        <v>504</v>
      </c>
      <c r="C66" s="225" t="s">
        <v>1118</v>
      </c>
      <c r="D66" s="226">
        <v>319.12142770260004</v>
      </c>
      <c r="E66" s="230">
        <v>319.12142770260004</v>
      </c>
      <c r="F66" s="227">
        <f t="shared" si="2"/>
        <v>0</v>
      </c>
      <c r="G66" s="226">
        <v>319.12142060193366</v>
      </c>
      <c r="H66" s="206">
        <f t="shared" si="3"/>
        <v>-6.8013861209692555E-14</v>
      </c>
      <c r="I66" s="206">
        <f t="shared" si="0"/>
        <v>-2.1312846868144798E-14</v>
      </c>
      <c r="J66" s="228"/>
      <c r="K66" s="226">
        <v>0</v>
      </c>
      <c r="L66" s="229">
        <v>-6.8013861209692555E-14</v>
      </c>
      <c r="M66" s="30"/>
      <c r="N66" s="45"/>
      <c r="P66" s="46"/>
    </row>
    <row r="67" spans="1:16" s="44" customFormat="1" ht="14.25" x14ac:dyDescent="0.25">
      <c r="A67" s="134">
        <v>54</v>
      </c>
      <c r="B67" s="105" t="s">
        <v>504</v>
      </c>
      <c r="C67" s="225" t="s">
        <v>1119</v>
      </c>
      <c r="D67" s="226">
        <v>497.53131985980002</v>
      </c>
      <c r="E67" s="230">
        <v>497.53131985980002</v>
      </c>
      <c r="F67" s="227">
        <f t="shared" si="2"/>
        <v>0</v>
      </c>
      <c r="G67" s="226">
        <v>497.53132889058003</v>
      </c>
      <c r="H67" s="206">
        <f t="shared" si="3"/>
        <v>-1.3602772241938511E-13</v>
      </c>
      <c r="I67" s="206">
        <f t="shared" si="0"/>
        <v>-2.7340534553225015E-14</v>
      </c>
      <c r="J67" s="228"/>
      <c r="K67" s="226">
        <v>0</v>
      </c>
      <c r="L67" s="229">
        <v>-1.3602772241938511E-13</v>
      </c>
      <c r="M67" s="30"/>
      <c r="N67" s="45"/>
      <c r="P67" s="46"/>
    </row>
    <row r="68" spans="1:16" s="44" customFormat="1" ht="27" x14ac:dyDescent="0.25">
      <c r="A68" s="134">
        <v>55</v>
      </c>
      <c r="B68" s="105" t="s">
        <v>504</v>
      </c>
      <c r="C68" s="225" t="s">
        <v>1120</v>
      </c>
      <c r="D68" s="226">
        <v>405.45168070920005</v>
      </c>
      <c r="E68" s="230">
        <v>405.45168070920005</v>
      </c>
      <c r="F68" s="227">
        <f t="shared" si="2"/>
        <v>0</v>
      </c>
      <c r="G68" s="226">
        <v>405.45161638468801</v>
      </c>
      <c r="H68" s="206">
        <f t="shared" si="3"/>
        <v>0</v>
      </c>
      <c r="I68" s="206">
        <f t="shared" si="0"/>
        <v>0</v>
      </c>
      <c r="J68" s="228"/>
      <c r="K68" s="226">
        <v>0</v>
      </c>
      <c r="L68" s="229">
        <v>0</v>
      </c>
      <c r="M68" s="30"/>
      <c r="N68" s="45"/>
      <c r="P68" s="46"/>
    </row>
    <row r="69" spans="1:16" s="44" customFormat="1" ht="27" x14ac:dyDescent="0.25">
      <c r="A69" s="134">
        <v>57</v>
      </c>
      <c r="B69" s="105" t="s">
        <v>504</v>
      </c>
      <c r="C69" s="225" t="s">
        <v>554</v>
      </c>
      <c r="D69" s="226">
        <v>263.39752412940004</v>
      </c>
      <c r="E69" s="230">
        <v>263.39752412940004</v>
      </c>
      <c r="F69" s="227">
        <f t="shared" si="2"/>
        <v>0</v>
      </c>
      <c r="G69" s="226">
        <v>263.39753085778659</v>
      </c>
      <c r="H69" s="206">
        <f t="shared" si="3"/>
        <v>-6.8013861209692555E-14</v>
      </c>
      <c r="I69" s="206">
        <f t="shared" si="0"/>
        <v>-2.5821754184856802E-14</v>
      </c>
      <c r="J69" s="228"/>
      <c r="K69" s="226">
        <v>0</v>
      </c>
      <c r="L69" s="229">
        <v>-6.8013861209692555E-14</v>
      </c>
      <c r="M69" s="30"/>
      <c r="N69" s="45"/>
      <c r="P69" s="46"/>
    </row>
    <row r="70" spans="1:16" s="44" customFormat="1" ht="14.25" x14ac:dyDescent="0.25">
      <c r="A70" s="134">
        <v>58</v>
      </c>
      <c r="B70" s="105" t="s">
        <v>508</v>
      </c>
      <c r="C70" s="225" t="s">
        <v>1121</v>
      </c>
      <c r="D70" s="226">
        <v>1492.8717419214001</v>
      </c>
      <c r="E70" s="230">
        <v>1492.8717419214001</v>
      </c>
      <c r="F70" s="227">
        <f t="shared" si="2"/>
        <v>0</v>
      </c>
      <c r="G70" s="226">
        <v>1492.8715650563549</v>
      </c>
      <c r="H70" s="206">
        <f t="shared" si="3"/>
        <v>0</v>
      </c>
      <c r="I70" s="206">
        <f t="shared" si="0"/>
        <v>0</v>
      </c>
      <c r="J70" s="228"/>
      <c r="K70" s="226">
        <v>0</v>
      </c>
      <c r="L70" s="229">
        <v>0</v>
      </c>
      <c r="M70" s="30"/>
      <c r="N70" s="45"/>
      <c r="P70" s="46"/>
    </row>
    <row r="71" spans="1:16" s="44" customFormat="1" ht="14.25" x14ac:dyDescent="0.25">
      <c r="A71" s="134">
        <v>59</v>
      </c>
      <c r="B71" s="105" t="s">
        <v>508</v>
      </c>
      <c r="C71" s="225" t="s">
        <v>1122</v>
      </c>
      <c r="D71" s="226">
        <v>579.92803323660007</v>
      </c>
      <c r="E71" s="230">
        <v>579.92803323660007</v>
      </c>
      <c r="F71" s="227">
        <f t="shared" si="2"/>
        <v>0</v>
      </c>
      <c r="G71" s="226">
        <v>579.92804228307034</v>
      </c>
      <c r="H71" s="206">
        <f t="shared" si="3"/>
        <v>1.3602772241938511E-13</v>
      </c>
      <c r="I71" s="206">
        <f t="shared" si="0"/>
        <v>2.3455966020509354E-14</v>
      </c>
      <c r="J71" s="228"/>
      <c r="K71" s="226">
        <v>0</v>
      </c>
      <c r="L71" s="229">
        <v>1.3602772241938511E-13</v>
      </c>
      <c r="M71" s="30"/>
      <c r="N71" s="45"/>
      <c r="P71" s="46"/>
    </row>
    <row r="72" spans="1:16" s="44" customFormat="1" ht="14.25" x14ac:dyDescent="0.25">
      <c r="A72" s="134">
        <v>60</v>
      </c>
      <c r="B72" s="105" t="s">
        <v>557</v>
      </c>
      <c r="C72" s="225" t="s">
        <v>1123</v>
      </c>
      <c r="D72" s="226">
        <v>2170.1944759872003</v>
      </c>
      <c r="E72" s="230">
        <v>2170.1944759872003</v>
      </c>
      <c r="F72" s="227">
        <f t="shared" si="2"/>
        <v>0</v>
      </c>
      <c r="G72" s="226">
        <v>2170.1944704544158</v>
      </c>
      <c r="H72" s="206">
        <f t="shared" si="3"/>
        <v>-5.4411088967754044E-13</v>
      </c>
      <c r="I72" s="206">
        <f t="shared" si="0"/>
        <v>-2.5071987589039904E-14</v>
      </c>
      <c r="J72" s="228"/>
      <c r="K72" s="226">
        <v>0</v>
      </c>
      <c r="L72" s="229">
        <v>-5.4411088967754044E-13</v>
      </c>
      <c r="M72" s="30"/>
      <c r="N72" s="45"/>
      <c r="P72" s="46"/>
    </row>
    <row r="73" spans="1:16" s="44" customFormat="1" ht="14.25" x14ac:dyDescent="0.25">
      <c r="A73" s="134">
        <v>61</v>
      </c>
      <c r="B73" s="105" t="s">
        <v>494</v>
      </c>
      <c r="C73" s="225" t="s">
        <v>559</v>
      </c>
      <c r="D73" s="226">
        <v>1473.8675243118</v>
      </c>
      <c r="E73" s="230">
        <v>1473.8675243118</v>
      </c>
      <c r="F73" s="227">
        <f t="shared" si="2"/>
        <v>0</v>
      </c>
      <c r="G73" s="226">
        <v>1473.8675243201299</v>
      </c>
      <c r="H73" s="206">
        <f t="shared" si="3"/>
        <v>5.4411088967754044E-13</v>
      </c>
      <c r="I73" s="206">
        <f t="shared" si="0"/>
        <v>3.6917218182930298E-14</v>
      </c>
      <c r="J73" s="228"/>
      <c r="K73" s="226">
        <v>0</v>
      </c>
      <c r="L73" s="229">
        <v>5.4411088967754044E-13</v>
      </c>
      <c r="M73" s="30"/>
      <c r="N73" s="45"/>
      <c r="P73" s="46"/>
    </row>
    <row r="74" spans="1:16" s="44" customFormat="1" ht="14.25" x14ac:dyDescent="0.25">
      <c r="A74" s="134">
        <v>62</v>
      </c>
      <c r="B74" s="105" t="s">
        <v>560</v>
      </c>
      <c r="C74" s="225" t="s">
        <v>1124</v>
      </c>
      <c r="D74" s="226">
        <v>12137.920721497801</v>
      </c>
      <c r="E74" s="230">
        <v>12137.920721497801</v>
      </c>
      <c r="F74" s="227">
        <f t="shared" si="2"/>
        <v>0</v>
      </c>
      <c r="G74" s="226">
        <v>12137.920725147977</v>
      </c>
      <c r="H74" s="206">
        <f t="shared" si="3"/>
        <v>834.17821175245979</v>
      </c>
      <c r="I74" s="206">
        <f t="shared" si="0"/>
        <v>6.8724967883092543</v>
      </c>
      <c r="J74" s="228"/>
      <c r="K74" s="226">
        <v>0</v>
      </c>
      <c r="L74" s="229">
        <v>834.17821175245979</v>
      </c>
      <c r="M74" s="30"/>
      <c r="N74" s="45"/>
      <c r="P74" s="46"/>
    </row>
    <row r="75" spans="1:16" s="44" customFormat="1" ht="14.25" x14ac:dyDescent="0.25">
      <c r="A75" s="134">
        <v>63</v>
      </c>
      <c r="B75" s="105" t="s">
        <v>523</v>
      </c>
      <c r="C75" s="225" t="s">
        <v>1125</v>
      </c>
      <c r="D75" s="226">
        <v>15956.390538088202</v>
      </c>
      <c r="E75" s="230">
        <v>15956.390538088202</v>
      </c>
      <c r="F75" s="227">
        <f t="shared" si="2"/>
        <v>0</v>
      </c>
      <c r="G75" s="226">
        <v>15956.390293595745</v>
      </c>
      <c r="H75" s="206">
        <f t="shared" si="3"/>
        <v>9366.1068225182207</v>
      </c>
      <c r="I75" s="206">
        <f t="shared" si="0"/>
        <v>58.698154824934555</v>
      </c>
      <c r="J75" s="231"/>
      <c r="K75" s="226">
        <v>0</v>
      </c>
      <c r="L75" s="229">
        <v>9366.1068225182207</v>
      </c>
      <c r="M75" s="30"/>
      <c r="N75" s="45"/>
      <c r="P75" s="46"/>
    </row>
    <row r="76" spans="1:16" s="44" customFormat="1" ht="14.25" x14ac:dyDescent="0.25">
      <c r="A76" s="134">
        <v>64</v>
      </c>
      <c r="B76" s="105" t="s">
        <v>504</v>
      </c>
      <c r="C76" s="225" t="s">
        <v>1126</v>
      </c>
      <c r="D76" s="226">
        <v>128.14028602920001</v>
      </c>
      <c r="E76" s="230">
        <v>128.14028602920001</v>
      </c>
      <c r="F76" s="227">
        <f t="shared" si="2"/>
        <v>0</v>
      </c>
      <c r="G76" s="226">
        <v>128.14025141592069</v>
      </c>
      <c r="H76" s="206">
        <f t="shared" si="3"/>
        <v>1.7003465302423139E-14</v>
      </c>
      <c r="I76" s="206">
        <f t="shared" si="0"/>
        <v>1.3269414193869107E-14</v>
      </c>
      <c r="J76" s="228"/>
      <c r="K76" s="226">
        <v>0</v>
      </c>
      <c r="L76" s="229">
        <v>1.7003465302423139E-14</v>
      </c>
      <c r="M76" s="30"/>
      <c r="N76" s="45"/>
      <c r="P76" s="46"/>
    </row>
    <row r="77" spans="1:16" s="44" customFormat="1" ht="14.25" x14ac:dyDescent="0.25">
      <c r="A77" s="134">
        <v>65</v>
      </c>
      <c r="B77" s="105" t="s">
        <v>504</v>
      </c>
      <c r="C77" s="225" t="s">
        <v>1127</v>
      </c>
      <c r="D77" s="226">
        <v>1307.8459588398</v>
      </c>
      <c r="E77" s="230">
        <v>1307.8459588398</v>
      </c>
      <c r="F77" s="227">
        <f t="shared" si="2"/>
        <v>0</v>
      </c>
      <c r="G77" s="226">
        <v>1307.8459666095646</v>
      </c>
      <c r="H77" s="206">
        <f t="shared" si="3"/>
        <v>-2.7205544483877022E-13</v>
      </c>
      <c r="I77" s="206">
        <f t="shared" si="0"/>
        <v>-2.0801795731365235E-14</v>
      </c>
      <c r="J77" s="228"/>
      <c r="K77" s="226">
        <v>0</v>
      </c>
      <c r="L77" s="229">
        <v>-2.7205544483877022E-13</v>
      </c>
      <c r="M77" s="30"/>
      <c r="N77" s="45"/>
      <c r="P77" s="46"/>
    </row>
    <row r="78" spans="1:16" s="44" customFormat="1" ht="14.25" x14ac:dyDescent="0.25">
      <c r="A78" s="134">
        <v>66</v>
      </c>
      <c r="B78" s="105" t="s">
        <v>504</v>
      </c>
      <c r="C78" s="225" t="s">
        <v>1128</v>
      </c>
      <c r="D78" s="226">
        <v>1435.2902574780001</v>
      </c>
      <c r="E78" s="230">
        <v>1435.2902574780001</v>
      </c>
      <c r="F78" s="227">
        <f t="shared" si="2"/>
        <v>0</v>
      </c>
      <c r="G78" s="226">
        <v>1435.2902311635858</v>
      </c>
      <c r="H78" s="206">
        <f t="shared" si="3"/>
        <v>0</v>
      </c>
      <c r="I78" s="206">
        <f t="shared" ref="I78:I141" si="4">+H78/E78*100</f>
        <v>0</v>
      </c>
      <c r="J78" s="228"/>
      <c r="K78" s="226">
        <v>0</v>
      </c>
      <c r="L78" s="229">
        <v>0</v>
      </c>
      <c r="M78" s="30"/>
      <c r="N78" s="45"/>
      <c r="P78" s="46"/>
    </row>
    <row r="79" spans="1:16" s="44" customFormat="1" ht="14.25" x14ac:dyDescent="0.25">
      <c r="A79" s="134">
        <v>67</v>
      </c>
      <c r="B79" s="105" t="s">
        <v>504</v>
      </c>
      <c r="C79" s="225" t="s">
        <v>1129</v>
      </c>
      <c r="D79" s="226">
        <v>391.54655905800007</v>
      </c>
      <c r="E79" s="230">
        <v>391.54655905800007</v>
      </c>
      <c r="F79" s="227">
        <f t="shared" si="2"/>
        <v>0</v>
      </c>
      <c r="G79" s="226">
        <v>391.54649781955334</v>
      </c>
      <c r="H79" s="206">
        <f t="shared" si="3"/>
        <v>-6.8013861209692555E-14</v>
      </c>
      <c r="I79" s="206">
        <f t="shared" si="4"/>
        <v>-1.7370567978766892E-14</v>
      </c>
      <c r="J79" s="228"/>
      <c r="K79" s="226">
        <v>0</v>
      </c>
      <c r="L79" s="229">
        <v>-6.8013861209692555E-14</v>
      </c>
      <c r="M79" s="30"/>
      <c r="N79" s="45"/>
      <c r="P79" s="46"/>
    </row>
    <row r="80" spans="1:16" s="44" customFormat="1" ht="14.25" x14ac:dyDescent="0.25">
      <c r="A80" s="134">
        <v>68</v>
      </c>
      <c r="B80" s="105" t="s">
        <v>504</v>
      </c>
      <c r="C80" s="225" t="s">
        <v>1130</v>
      </c>
      <c r="D80" s="226">
        <v>1777.2501414546002</v>
      </c>
      <c r="E80" s="230">
        <v>1777.2501414546002</v>
      </c>
      <c r="F80" s="227">
        <f t="shared" ref="F80:F143" si="5">E80/D80*100-100</f>
        <v>0</v>
      </c>
      <c r="G80" s="226">
        <v>1777.2501343048018</v>
      </c>
      <c r="H80" s="206">
        <f t="shared" ref="H80:H143" si="6">K80+L80</f>
        <v>335.79800006599771</v>
      </c>
      <c r="I80" s="206">
        <f t="shared" si="4"/>
        <v>18.894245229383522</v>
      </c>
      <c r="J80" s="228"/>
      <c r="K80" s="226">
        <v>0</v>
      </c>
      <c r="L80" s="229">
        <v>335.79800006599771</v>
      </c>
      <c r="M80" s="30"/>
      <c r="N80" s="45"/>
      <c r="P80" s="46"/>
    </row>
    <row r="81" spans="1:16" s="44" customFormat="1" ht="14.25" x14ac:dyDescent="0.25">
      <c r="A81" s="134">
        <v>69</v>
      </c>
      <c r="B81" s="105" t="s">
        <v>504</v>
      </c>
      <c r="C81" s="225" t="s">
        <v>1131</v>
      </c>
      <c r="D81" s="226">
        <v>635.78927730060002</v>
      </c>
      <c r="E81" s="230">
        <v>635.78927730060002</v>
      </c>
      <c r="F81" s="227">
        <f t="shared" si="5"/>
        <v>0</v>
      </c>
      <c r="G81" s="226">
        <v>635.78927788177248</v>
      </c>
      <c r="H81" s="206">
        <f t="shared" si="6"/>
        <v>0</v>
      </c>
      <c r="I81" s="206">
        <f t="shared" si="4"/>
        <v>0</v>
      </c>
      <c r="J81" s="228"/>
      <c r="K81" s="226">
        <v>0</v>
      </c>
      <c r="L81" s="229">
        <v>0</v>
      </c>
      <c r="M81" s="30"/>
      <c r="N81" s="45"/>
      <c r="P81" s="46"/>
    </row>
    <row r="82" spans="1:16" s="44" customFormat="1" ht="14.25" x14ac:dyDescent="0.25">
      <c r="A82" s="134">
        <v>70</v>
      </c>
      <c r="B82" s="105" t="s">
        <v>504</v>
      </c>
      <c r="C82" s="225" t="s">
        <v>1132</v>
      </c>
      <c r="D82" s="226">
        <v>710.48018215859997</v>
      </c>
      <c r="E82" s="230">
        <v>710.48018215859997</v>
      </c>
      <c r="F82" s="227">
        <f t="shared" si="5"/>
        <v>0</v>
      </c>
      <c r="G82" s="226">
        <v>710.48017659861716</v>
      </c>
      <c r="H82" s="206">
        <f t="shared" si="6"/>
        <v>1.3602772241938511E-13</v>
      </c>
      <c r="I82" s="206">
        <f t="shared" si="4"/>
        <v>1.914588553421744E-14</v>
      </c>
      <c r="J82" s="228"/>
      <c r="K82" s="226">
        <v>0</v>
      </c>
      <c r="L82" s="229">
        <v>1.3602772241938511E-13</v>
      </c>
      <c r="M82" s="30"/>
      <c r="N82" s="45"/>
      <c r="P82" s="46"/>
    </row>
    <row r="83" spans="1:16" s="44" customFormat="1" ht="14.25" x14ac:dyDescent="0.25">
      <c r="A83" s="134">
        <v>71</v>
      </c>
      <c r="B83" s="105" t="s">
        <v>1133</v>
      </c>
      <c r="C83" s="225" t="s">
        <v>572</v>
      </c>
      <c r="D83" s="226">
        <v>259.88831569260003</v>
      </c>
      <c r="E83" s="230">
        <v>259.88831569260003</v>
      </c>
      <c r="F83" s="227">
        <f t="shared" si="5"/>
        <v>0</v>
      </c>
      <c r="G83" s="226">
        <v>259.88831377625456</v>
      </c>
      <c r="H83" s="206">
        <f t="shared" si="6"/>
        <v>-6.8013861209692555E-14</v>
      </c>
      <c r="I83" s="206">
        <f t="shared" si="4"/>
        <v>-2.6170419023431751E-14</v>
      </c>
      <c r="J83" s="228"/>
      <c r="K83" s="226">
        <v>0</v>
      </c>
      <c r="L83" s="229">
        <v>-6.8013861209692555E-14</v>
      </c>
      <c r="M83" s="30"/>
      <c r="N83" s="45"/>
      <c r="P83" s="46"/>
    </row>
    <row r="84" spans="1:16" s="44" customFormat="1" ht="14.25" x14ac:dyDescent="0.25">
      <c r="A84" s="134">
        <v>72</v>
      </c>
      <c r="B84" s="105" t="s">
        <v>573</v>
      </c>
      <c r="C84" s="225" t="s">
        <v>574</v>
      </c>
      <c r="D84" s="226">
        <v>591.71358564060006</v>
      </c>
      <c r="E84" s="230">
        <v>591.71358564060006</v>
      </c>
      <c r="F84" s="227">
        <f t="shared" si="5"/>
        <v>0</v>
      </c>
      <c r="G84" s="226">
        <v>591.71359329839174</v>
      </c>
      <c r="H84" s="206">
        <f t="shared" si="6"/>
        <v>0</v>
      </c>
      <c r="I84" s="206">
        <f t="shared" si="4"/>
        <v>0</v>
      </c>
      <c r="J84" s="228"/>
      <c r="K84" s="226">
        <v>0</v>
      </c>
      <c r="L84" s="229">
        <v>0</v>
      </c>
      <c r="M84" s="30"/>
      <c r="N84" s="45"/>
      <c r="P84" s="46"/>
    </row>
    <row r="85" spans="1:16" s="44" customFormat="1" ht="14.25" x14ac:dyDescent="0.25">
      <c r="A85" s="134">
        <v>73</v>
      </c>
      <c r="B85" s="105" t="s">
        <v>573</v>
      </c>
      <c r="C85" s="225" t="s">
        <v>575</v>
      </c>
      <c r="D85" s="226">
        <v>810.60653059740002</v>
      </c>
      <c r="E85" s="230">
        <v>810.60653059740002</v>
      </c>
      <c r="F85" s="227">
        <f t="shared" si="5"/>
        <v>0</v>
      </c>
      <c r="G85" s="226">
        <v>810.60653059740002</v>
      </c>
      <c r="H85" s="206">
        <f t="shared" si="6"/>
        <v>40.53032435591934</v>
      </c>
      <c r="I85" s="206">
        <f t="shared" si="4"/>
        <v>4.9999997318118492</v>
      </c>
      <c r="J85" s="228"/>
      <c r="K85" s="226">
        <v>0</v>
      </c>
      <c r="L85" s="229">
        <v>40.53032435591934</v>
      </c>
      <c r="M85" s="30"/>
      <c r="N85" s="45"/>
      <c r="P85" s="46"/>
    </row>
    <row r="86" spans="1:16" s="44" customFormat="1" ht="14.25" x14ac:dyDescent="0.25">
      <c r="A86" s="134">
        <v>74</v>
      </c>
      <c r="B86" s="105" t="s">
        <v>573</v>
      </c>
      <c r="C86" s="225" t="s">
        <v>1134</v>
      </c>
      <c r="D86" s="226">
        <v>121.52803250280002</v>
      </c>
      <c r="E86" s="230">
        <v>121.52803250280002</v>
      </c>
      <c r="F86" s="227">
        <f t="shared" si="5"/>
        <v>0</v>
      </c>
      <c r="G86" s="226">
        <v>121.52803268993081</v>
      </c>
      <c r="H86" s="206">
        <f t="shared" si="6"/>
        <v>1.7003465302423139E-14</v>
      </c>
      <c r="I86" s="206">
        <f t="shared" si="4"/>
        <v>1.3991393551139221E-14</v>
      </c>
      <c r="J86" s="228"/>
      <c r="K86" s="226">
        <v>0</v>
      </c>
      <c r="L86" s="229">
        <v>1.7003465302423139E-14</v>
      </c>
      <c r="M86" s="30"/>
      <c r="N86" s="45"/>
      <c r="P86" s="46"/>
    </row>
    <row r="87" spans="1:16" s="44" customFormat="1" ht="14.25" x14ac:dyDescent="0.25">
      <c r="A87" s="134">
        <v>75</v>
      </c>
      <c r="B87" s="105" t="s">
        <v>573</v>
      </c>
      <c r="C87" s="225" t="s">
        <v>1135</v>
      </c>
      <c r="D87" s="226">
        <v>221.21264767080001</v>
      </c>
      <c r="E87" s="230">
        <v>221.21264767080001</v>
      </c>
      <c r="F87" s="227">
        <f t="shared" si="5"/>
        <v>0</v>
      </c>
      <c r="G87" s="226">
        <v>221.21265419003993</v>
      </c>
      <c r="H87" s="206">
        <f t="shared" si="6"/>
        <v>0</v>
      </c>
      <c r="I87" s="206">
        <f t="shared" si="4"/>
        <v>0</v>
      </c>
      <c r="J87" s="228"/>
      <c r="K87" s="226">
        <v>0</v>
      </c>
      <c r="L87" s="229">
        <v>0</v>
      </c>
      <c r="M87" s="30"/>
      <c r="N87" s="45"/>
      <c r="P87" s="46"/>
    </row>
    <row r="88" spans="1:16" s="44" customFormat="1" ht="14.25" x14ac:dyDescent="0.25">
      <c r="A88" s="134">
        <v>76</v>
      </c>
      <c r="B88" s="105" t="s">
        <v>573</v>
      </c>
      <c r="C88" s="225" t="s">
        <v>578</v>
      </c>
      <c r="D88" s="226">
        <v>359.2600763442</v>
      </c>
      <c r="E88" s="230">
        <v>359.2600763442</v>
      </c>
      <c r="F88" s="227">
        <f t="shared" si="5"/>
        <v>0</v>
      </c>
      <c r="G88" s="226">
        <v>359.26005719680342</v>
      </c>
      <c r="H88" s="206">
        <f t="shared" si="6"/>
        <v>0</v>
      </c>
      <c r="I88" s="206">
        <f t="shared" si="4"/>
        <v>0</v>
      </c>
      <c r="J88" s="228"/>
      <c r="K88" s="226">
        <v>0</v>
      </c>
      <c r="L88" s="229">
        <v>0</v>
      </c>
      <c r="M88" s="30"/>
      <c r="N88" s="45"/>
      <c r="P88" s="46"/>
    </row>
    <row r="89" spans="1:16" s="44" customFormat="1" ht="14.25" x14ac:dyDescent="0.25">
      <c r="A89" s="134">
        <v>77</v>
      </c>
      <c r="B89" s="105" t="s">
        <v>573</v>
      </c>
      <c r="C89" s="225" t="s">
        <v>1136</v>
      </c>
      <c r="D89" s="226">
        <v>275.74585858080002</v>
      </c>
      <c r="E89" s="230">
        <v>275.74585858080002</v>
      </c>
      <c r="F89" s="227">
        <f t="shared" si="5"/>
        <v>0</v>
      </c>
      <c r="G89" s="226">
        <v>275.74585858104098</v>
      </c>
      <c r="H89" s="206">
        <f t="shared" si="6"/>
        <v>0</v>
      </c>
      <c r="I89" s="206">
        <f t="shared" si="4"/>
        <v>0</v>
      </c>
      <c r="J89" s="228"/>
      <c r="K89" s="226">
        <v>0</v>
      </c>
      <c r="L89" s="229">
        <v>0</v>
      </c>
      <c r="M89" s="30"/>
      <c r="N89" s="45"/>
      <c r="P89" s="46"/>
    </row>
    <row r="90" spans="1:16" s="44" customFormat="1" ht="14.25" x14ac:dyDescent="0.25">
      <c r="A90" s="134">
        <v>78</v>
      </c>
      <c r="B90" s="105" t="s">
        <v>573</v>
      </c>
      <c r="C90" s="225" t="s">
        <v>1137</v>
      </c>
      <c r="D90" s="226">
        <v>4.7218020648000003</v>
      </c>
      <c r="E90" s="230">
        <v>4.7218020648000003</v>
      </c>
      <c r="F90" s="227">
        <f t="shared" si="5"/>
        <v>0</v>
      </c>
      <c r="G90" s="226">
        <v>4.7218020702023864</v>
      </c>
      <c r="H90" s="206">
        <f t="shared" si="6"/>
        <v>0</v>
      </c>
      <c r="I90" s="206">
        <f t="shared" si="4"/>
        <v>0</v>
      </c>
      <c r="J90" s="228"/>
      <c r="K90" s="226">
        <v>0</v>
      </c>
      <c r="L90" s="229">
        <v>0</v>
      </c>
      <c r="M90" s="30"/>
      <c r="N90" s="45"/>
      <c r="P90" s="46"/>
    </row>
    <row r="91" spans="1:16" s="44" customFormat="1" ht="14.25" x14ac:dyDescent="0.25">
      <c r="A91" s="134">
        <v>79</v>
      </c>
      <c r="B91" s="105" t="s">
        <v>573</v>
      </c>
      <c r="C91" s="225" t="s">
        <v>1138</v>
      </c>
      <c r="D91" s="226">
        <v>2438.7336919200002</v>
      </c>
      <c r="E91" s="230">
        <v>2438.7336919200002</v>
      </c>
      <c r="F91" s="227">
        <f t="shared" si="5"/>
        <v>0</v>
      </c>
      <c r="G91" s="226">
        <v>2438.7336343471097</v>
      </c>
      <c r="H91" s="206">
        <f t="shared" si="6"/>
        <v>2.7205544483877022E-13</v>
      </c>
      <c r="I91" s="206">
        <f t="shared" si="4"/>
        <v>1.1155602833558371E-14</v>
      </c>
      <c r="J91" s="228"/>
      <c r="K91" s="226">
        <v>0</v>
      </c>
      <c r="L91" s="229">
        <v>2.7205544483877022E-13</v>
      </c>
      <c r="M91" s="30"/>
      <c r="N91" s="45"/>
      <c r="P91" s="46"/>
    </row>
    <row r="92" spans="1:16" s="44" customFormat="1" ht="14.25" x14ac:dyDescent="0.25">
      <c r="A92" s="134">
        <v>80</v>
      </c>
      <c r="B92" s="105" t="s">
        <v>573</v>
      </c>
      <c r="C92" s="225" t="s">
        <v>1139</v>
      </c>
      <c r="D92" s="226">
        <v>564.56245799999999</v>
      </c>
      <c r="E92" s="230">
        <v>564.56245799999999</v>
      </c>
      <c r="F92" s="227">
        <f t="shared" si="5"/>
        <v>0</v>
      </c>
      <c r="G92" s="226">
        <v>564.56245799565897</v>
      </c>
      <c r="H92" s="206">
        <f t="shared" si="6"/>
        <v>-6.8013861209692555E-14</v>
      </c>
      <c r="I92" s="206">
        <f t="shared" si="4"/>
        <v>-1.2047181006444561E-14</v>
      </c>
      <c r="J92" s="228"/>
      <c r="K92" s="226">
        <v>0</v>
      </c>
      <c r="L92" s="229">
        <v>-6.8013861209692555E-14</v>
      </c>
      <c r="M92" s="30"/>
      <c r="N92" s="45"/>
      <c r="P92" s="46"/>
    </row>
    <row r="93" spans="1:16" s="44" customFormat="1" ht="14.25" x14ac:dyDescent="0.25">
      <c r="A93" s="134">
        <v>82</v>
      </c>
      <c r="B93" s="105" t="s">
        <v>573</v>
      </c>
      <c r="C93" s="225" t="s">
        <v>584</v>
      </c>
      <c r="D93" s="226">
        <v>11.486481711600002</v>
      </c>
      <c r="E93" s="230">
        <v>11.486481711600002</v>
      </c>
      <c r="F93" s="227">
        <f t="shared" si="5"/>
        <v>0</v>
      </c>
      <c r="G93" s="226">
        <v>11.486481693629564</v>
      </c>
      <c r="H93" s="206">
        <f t="shared" si="6"/>
        <v>2.1254331628028923E-15</v>
      </c>
      <c r="I93" s="206">
        <f t="shared" si="4"/>
        <v>1.8503778756348462E-14</v>
      </c>
      <c r="J93" s="228"/>
      <c r="K93" s="226">
        <v>0</v>
      </c>
      <c r="L93" s="229">
        <v>2.1254331628028923E-15</v>
      </c>
      <c r="M93" s="30"/>
      <c r="N93" s="45"/>
      <c r="P93" s="46"/>
    </row>
    <row r="94" spans="1:16" s="44" customFormat="1" ht="14.25" x14ac:dyDescent="0.25">
      <c r="A94" s="232">
        <v>83</v>
      </c>
      <c r="B94" s="233" t="s">
        <v>573</v>
      </c>
      <c r="C94" s="447" t="s">
        <v>1140</v>
      </c>
      <c r="D94" s="226">
        <v>17.522571394800003</v>
      </c>
      <c r="E94" s="230">
        <v>17.522571394800003</v>
      </c>
      <c r="F94" s="227">
        <f t="shared" si="5"/>
        <v>0</v>
      </c>
      <c r="G94" s="226">
        <v>17.522570629704994</v>
      </c>
      <c r="H94" s="206">
        <f t="shared" si="6"/>
        <v>4.2508663256057847E-15</v>
      </c>
      <c r="I94" s="206">
        <f t="shared" si="4"/>
        <v>2.4259375121549062E-14</v>
      </c>
      <c r="J94" s="228"/>
      <c r="K94" s="226">
        <v>0</v>
      </c>
      <c r="L94" s="229">
        <v>4.2508663256057847E-15</v>
      </c>
      <c r="M94" s="30"/>
      <c r="N94" s="45"/>
      <c r="P94" s="46"/>
    </row>
    <row r="95" spans="1:16" s="44" customFormat="1" ht="14.25" x14ac:dyDescent="0.25">
      <c r="A95" s="232">
        <v>84</v>
      </c>
      <c r="B95" s="233" t="s">
        <v>573</v>
      </c>
      <c r="C95" s="446" t="s">
        <v>586</v>
      </c>
      <c r="D95" s="226">
        <v>258.61899780000005</v>
      </c>
      <c r="E95" s="230">
        <v>258.61899780000005</v>
      </c>
      <c r="F95" s="227">
        <f t="shared" si="5"/>
        <v>0</v>
      </c>
      <c r="G95" s="226">
        <v>258.61899780000005</v>
      </c>
      <c r="H95" s="206">
        <f t="shared" si="6"/>
        <v>0</v>
      </c>
      <c r="I95" s="206">
        <f t="shared" si="4"/>
        <v>0</v>
      </c>
      <c r="J95" s="228"/>
      <c r="K95" s="226">
        <v>0</v>
      </c>
      <c r="L95" s="229">
        <v>0</v>
      </c>
      <c r="M95" s="30"/>
      <c r="N95" s="45"/>
      <c r="P95" s="46"/>
    </row>
    <row r="96" spans="1:16" s="44" customFormat="1" ht="14.25" x14ac:dyDescent="0.25">
      <c r="A96" s="232">
        <v>87</v>
      </c>
      <c r="B96" s="233" t="s">
        <v>573</v>
      </c>
      <c r="C96" s="447" t="s">
        <v>1141</v>
      </c>
      <c r="D96" s="226">
        <v>941.89521432600009</v>
      </c>
      <c r="E96" s="230">
        <v>941.89521432600009</v>
      </c>
      <c r="F96" s="227">
        <f t="shared" si="5"/>
        <v>0</v>
      </c>
      <c r="G96" s="226">
        <v>941.89522259286798</v>
      </c>
      <c r="H96" s="206">
        <f t="shared" si="6"/>
        <v>-2.7205544483877022E-13</v>
      </c>
      <c r="I96" s="206">
        <f t="shared" si="4"/>
        <v>-2.8883833435064984E-14</v>
      </c>
      <c r="J96" s="228"/>
      <c r="K96" s="226">
        <v>0</v>
      </c>
      <c r="L96" s="229">
        <v>-2.7205544483877022E-13</v>
      </c>
      <c r="M96" s="30"/>
      <c r="N96" s="45"/>
      <c r="P96" s="46"/>
    </row>
    <row r="97" spans="1:16" s="44" customFormat="1" ht="14.25" x14ac:dyDescent="0.25">
      <c r="A97" s="232">
        <v>90</v>
      </c>
      <c r="B97" s="233" t="s">
        <v>573</v>
      </c>
      <c r="C97" s="447" t="s">
        <v>588</v>
      </c>
      <c r="D97" s="226">
        <v>257.29804799999999</v>
      </c>
      <c r="E97" s="230">
        <v>257.29804799999999</v>
      </c>
      <c r="F97" s="227">
        <f t="shared" si="5"/>
        <v>0</v>
      </c>
      <c r="G97" s="226">
        <v>257.29804799999994</v>
      </c>
      <c r="H97" s="206">
        <f t="shared" si="6"/>
        <v>-3.4006930604846278E-14</v>
      </c>
      <c r="I97" s="206">
        <f t="shared" si="4"/>
        <v>-1.3216940769347104E-14</v>
      </c>
      <c r="J97" s="228"/>
      <c r="K97" s="226">
        <v>0</v>
      </c>
      <c r="L97" s="229">
        <v>-3.4006930604846278E-14</v>
      </c>
      <c r="M97" s="30"/>
      <c r="N97" s="45"/>
      <c r="P97" s="46"/>
    </row>
    <row r="98" spans="1:16" s="44" customFormat="1" ht="14.25" x14ac:dyDescent="0.25">
      <c r="A98" s="105">
        <v>91</v>
      </c>
      <c r="B98" s="105" t="s">
        <v>573</v>
      </c>
      <c r="C98" s="446" t="s">
        <v>1142</v>
      </c>
      <c r="D98" s="226">
        <v>220.45578172380002</v>
      </c>
      <c r="E98" s="230">
        <v>220.45578172380002</v>
      </c>
      <c r="F98" s="227">
        <f t="shared" si="5"/>
        <v>0</v>
      </c>
      <c r="G98" s="226">
        <v>220.45578172547476</v>
      </c>
      <c r="H98" s="206">
        <f t="shared" si="6"/>
        <v>-3.4006930604846278E-14</v>
      </c>
      <c r="I98" s="206">
        <f t="shared" si="4"/>
        <v>-1.542573768713953E-14</v>
      </c>
      <c r="J98" s="234"/>
      <c r="K98" s="226">
        <v>0</v>
      </c>
      <c r="L98" s="229">
        <v>-3.4006930604846278E-14</v>
      </c>
      <c r="M98" s="30"/>
      <c r="N98" s="45"/>
      <c r="P98" s="46"/>
    </row>
    <row r="99" spans="1:16" s="44" customFormat="1" ht="14.25" x14ac:dyDescent="0.25">
      <c r="A99" s="232">
        <v>92</v>
      </c>
      <c r="B99" s="233" t="s">
        <v>573</v>
      </c>
      <c r="C99" s="447" t="s">
        <v>590</v>
      </c>
      <c r="D99" s="226">
        <v>619.32428894640009</v>
      </c>
      <c r="E99" s="230">
        <v>619.32428894640009</v>
      </c>
      <c r="F99" s="227">
        <f t="shared" si="5"/>
        <v>0</v>
      </c>
      <c r="G99" s="226">
        <v>619.32428110588228</v>
      </c>
      <c r="H99" s="206">
        <f t="shared" si="6"/>
        <v>1.3602772241938511E-13</v>
      </c>
      <c r="I99" s="206">
        <f t="shared" si="4"/>
        <v>2.1963892721016427E-14</v>
      </c>
      <c r="J99" s="228"/>
      <c r="K99" s="226">
        <v>0</v>
      </c>
      <c r="L99" s="229">
        <v>1.3602772241938511E-13</v>
      </c>
      <c r="M99" s="30"/>
      <c r="N99" s="45"/>
      <c r="P99" s="46"/>
    </row>
    <row r="100" spans="1:16" s="44" customFormat="1" ht="14.25" x14ac:dyDescent="0.25">
      <c r="A100" s="232">
        <v>93</v>
      </c>
      <c r="B100" s="233" t="s">
        <v>573</v>
      </c>
      <c r="C100" s="447" t="s">
        <v>1143</v>
      </c>
      <c r="D100" s="226">
        <v>332.51325506340004</v>
      </c>
      <c r="E100" s="230">
        <v>332.51325506340004</v>
      </c>
      <c r="F100" s="227">
        <f t="shared" si="5"/>
        <v>0</v>
      </c>
      <c r="G100" s="226">
        <v>332.51324854170878</v>
      </c>
      <c r="H100" s="206">
        <f t="shared" si="6"/>
        <v>0</v>
      </c>
      <c r="I100" s="206">
        <f t="shared" si="4"/>
        <v>0</v>
      </c>
      <c r="J100" s="228"/>
      <c r="K100" s="226">
        <v>0</v>
      </c>
      <c r="L100" s="229">
        <v>0</v>
      </c>
      <c r="M100" s="30"/>
      <c r="N100" s="45"/>
      <c r="P100" s="46"/>
    </row>
    <row r="101" spans="1:16" s="44" customFormat="1" ht="14.25" x14ac:dyDescent="0.25">
      <c r="A101" s="232">
        <v>94</v>
      </c>
      <c r="B101" s="233" t="s">
        <v>573</v>
      </c>
      <c r="C101" s="447" t="s">
        <v>592</v>
      </c>
      <c r="D101" s="226">
        <v>110.84491800000001</v>
      </c>
      <c r="E101" s="230">
        <v>110.84491800000001</v>
      </c>
      <c r="F101" s="227">
        <f t="shared" si="5"/>
        <v>0</v>
      </c>
      <c r="G101" s="226">
        <v>110.84491800000001</v>
      </c>
      <c r="H101" s="206">
        <f t="shared" si="6"/>
        <v>0</v>
      </c>
      <c r="I101" s="206">
        <f t="shared" si="4"/>
        <v>0</v>
      </c>
      <c r="J101" s="228"/>
      <c r="K101" s="226">
        <v>0</v>
      </c>
      <c r="L101" s="229">
        <v>0</v>
      </c>
      <c r="M101" s="30"/>
      <c r="N101" s="45"/>
      <c r="P101" s="46"/>
    </row>
    <row r="102" spans="1:16" s="44" customFormat="1" ht="14.25" x14ac:dyDescent="0.25">
      <c r="A102" s="232">
        <v>95</v>
      </c>
      <c r="B102" s="233" t="s">
        <v>508</v>
      </c>
      <c r="C102" s="447" t="s">
        <v>593</v>
      </c>
      <c r="D102" s="226">
        <v>147.48481093800001</v>
      </c>
      <c r="E102" s="230">
        <v>147.48481093800001</v>
      </c>
      <c r="F102" s="227">
        <f t="shared" si="5"/>
        <v>0</v>
      </c>
      <c r="G102" s="226">
        <v>147.48480902533166</v>
      </c>
      <c r="H102" s="206">
        <f t="shared" si="6"/>
        <v>3.4006930604846278E-14</v>
      </c>
      <c r="I102" s="206">
        <f t="shared" si="4"/>
        <v>2.3057920601154098E-14</v>
      </c>
      <c r="J102" s="228"/>
      <c r="K102" s="226">
        <v>0</v>
      </c>
      <c r="L102" s="229">
        <v>3.4006930604846278E-14</v>
      </c>
      <c r="M102" s="30"/>
      <c r="N102" s="45"/>
      <c r="P102" s="46"/>
    </row>
    <row r="103" spans="1:16" s="44" customFormat="1" ht="14.25" x14ac:dyDescent="0.25">
      <c r="A103" s="232">
        <v>98</v>
      </c>
      <c r="B103" s="233" t="s">
        <v>508</v>
      </c>
      <c r="C103" s="447" t="s">
        <v>594</v>
      </c>
      <c r="D103" s="226">
        <v>66.610023172800013</v>
      </c>
      <c r="E103" s="230">
        <v>66.610023172800013</v>
      </c>
      <c r="F103" s="227">
        <f t="shared" si="5"/>
        <v>0</v>
      </c>
      <c r="G103" s="226">
        <v>66.610025842364536</v>
      </c>
      <c r="H103" s="206">
        <f t="shared" si="6"/>
        <v>0</v>
      </c>
      <c r="I103" s="206">
        <f t="shared" si="4"/>
        <v>0</v>
      </c>
      <c r="J103" s="228"/>
      <c r="K103" s="226">
        <v>0</v>
      </c>
      <c r="L103" s="229">
        <v>0</v>
      </c>
      <c r="M103" s="30"/>
      <c r="N103" s="45"/>
      <c r="P103" s="46"/>
    </row>
    <row r="104" spans="1:16" s="44" customFormat="1" ht="14.25" x14ac:dyDescent="0.25">
      <c r="A104" s="232">
        <v>99</v>
      </c>
      <c r="B104" s="233" t="s">
        <v>508</v>
      </c>
      <c r="C104" s="447" t="s">
        <v>1144</v>
      </c>
      <c r="D104" s="226">
        <v>857.94699754860005</v>
      </c>
      <c r="E104" s="230">
        <v>857.94699754860005</v>
      </c>
      <c r="F104" s="227">
        <f t="shared" si="5"/>
        <v>0</v>
      </c>
      <c r="G104" s="226">
        <v>857.94699889875176</v>
      </c>
      <c r="H104" s="206">
        <f t="shared" si="6"/>
        <v>-1.3602772241938511E-13</v>
      </c>
      <c r="I104" s="206">
        <f t="shared" si="4"/>
        <v>-1.5855026337064551E-14</v>
      </c>
      <c r="J104" s="228"/>
      <c r="K104" s="226">
        <v>0</v>
      </c>
      <c r="L104" s="229">
        <v>-1.3602772241938511E-13</v>
      </c>
      <c r="M104" s="30"/>
      <c r="N104" s="45"/>
      <c r="P104" s="46"/>
    </row>
    <row r="105" spans="1:16" s="44" customFormat="1" ht="14.25" x14ac:dyDescent="0.25">
      <c r="A105" s="232">
        <v>100</v>
      </c>
      <c r="B105" s="233" t="s">
        <v>596</v>
      </c>
      <c r="C105" s="447" t="s">
        <v>1145</v>
      </c>
      <c r="D105" s="226">
        <v>1524.2438784990002</v>
      </c>
      <c r="E105" s="230">
        <v>1524.2438784990002</v>
      </c>
      <c r="F105" s="227">
        <f t="shared" si="5"/>
        <v>0</v>
      </c>
      <c r="G105" s="226">
        <v>1524.2438725736831</v>
      </c>
      <c r="H105" s="206">
        <f t="shared" si="6"/>
        <v>0</v>
      </c>
      <c r="I105" s="206">
        <f t="shared" si="4"/>
        <v>0</v>
      </c>
      <c r="J105" s="228"/>
      <c r="K105" s="226">
        <v>0</v>
      </c>
      <c r="L105" s="229">
        <v>0</v>
      </c>
      <c r="M105" s="30"/>
      <c r="N105" s="45"/>
      <c r="P105" s="46"/>
    </row>
    <row r="106" spans="1:16" s="44" customFormat="1" ht="14.25" x14ac:dyDescent="0.25">
      <c r="A106" s="232">
        <v>101</v>
      </c>
      <c r="B106" s="233" t="s">
        <v>596</v>
      </c>
      <c r="C106" s="447" t="s">
        <v>1146</v>
      </c>
      <c r="D106" s="226">
        <v>533.81045949300005</v>
      </c>
      <c r="E106" s="230">
        <v>533.81045949300005</v>
      </c>
      <c r="F106" s="227">
        <f t="shared" si="5"/>
        <v>0</v>
      </c>
      <c r="G106" s="226">
        <v>533.810462786524</v>
      </c>
      <c r="H106" s="206">
        <f t="shared" si="6"/>
        <v>-2.0404158362907768E-13</v>
      </c>
      <c r="I106" s="206">
        <f t="shared" si="4"/>
        <v>-3.8223601654952829E-14</v>
      </c>
      <c r="J106" s="228"/>
      <c r="K106" s="226">
        <v>0</v>
      </c>
      <c r="L106" s="229">
        <v>-2.0404158362907768E-13</v>
      </c>
      <c r="M106" s="30"/>
      <c r="N106" s="45"/>
      <c r="P106" s="46"/>
    </row>
    <row r="107" spans="1:16" s="44" customFormat="1" ht="14.25" x14ac:dyDescent="0.25">
      <c r="A107" s="232">
        <v>102</v>
      </c>
      <c r="B107" s="233" t="s">
        <v>596</v>
      </c>
      <c r="C107" s="447" t="s">
        <v>1147</v>
      </c>
      <c r="D107" s="226">
        <v>369.28150986240001</v>
      </c>
      <c r="E107" s="230">
        <v>369.28150986240001</v>
      </c>
      <c r="F107" s="227">
        <f t="shared" si="5"/>
        <v>0</v>
      </c>
      <c r="G107" s="226">
        <v>369.28151037920236</v>
      </c>
      <c r="H107" s="206">
        <f t="shared" si="6"/>
        <v>0</v>
      </c>
      <c r="I107" s="206">
        <f t="shared" si="4"/>
        <v>0</v>
      </c>
      <c r="J107" s="228"/>
      <c r="K107" s="226">
        <v>0</v>
      </c>
      <c r="L107" s="229">
        <v>0</v>
      </c>
      <c r="M107" s="30"/>
      <c r="N107" s="45"/>
      <c r="P107" s="46"/>
    </row>
    <row r="108" spans="1:16" s="44" customFormat="1" ht="14.25" x14ac:dyDescent="0.25">
      <c r="A108" s="232">
        <v>103</v>
      </c>
      <c r="B108" s="233" t="s">
        <v>618</v>
      </c>
      <c r="C108" s="447" t="s">
        <v>1148</v>
      </c>
      <c r="D108" s="226">
        <v>128.09675211840002</v>
      </c>
      <c r="E108" s="230">
        <v>128.09675211840002</v>
      </c>
      <c r="F108" s="227">
        <f t="shared" si="5"/>
        <v>0</v>
      </c>
      <c r="G108" s="226">
        <v>128.09675154118796</v>
      </c>
      <c r="H108" s="206">
        <f t="shared" si="6"/>
        <v>3.4006930604846278E-14</v>
      </c>
      <c r="I108" s="206">
        <f t="shared" si="4"/>
        <v>2.6547847656132313E-14</v>
      </c>
      <c r="J108" s="228"/>
      <c r="K108" s="226">
        <v>0</v>
      </c>
      <c r="L108" s="229">
        <v>3.4006930604846278E-14</v>
      </c>
      <c r="M108" s="30"/>
      <c r="N108" s="45"/>
      <c r="P108" s="46"/>
    </row>
    <row r="109" spans="1:16" s="44" customFormat="1" ht="14.25" x14ac:dyDescent="0.25">
      <c r="A109" s="232">
        <v>104</v>
      </c>
      <c r="B109" s="233" t="s">
        <v>596</v>
      </c>
      <c r="C109" s="447" t="s">
        <v>1149</v>
      </c>
      <c r="D109" s="226">
        <v>3566.2525244052003</v>
      </c>
      <c r="E109" s="230">
        <v>3566.2525244052003</v>
      </c>
      <c r="F109" s="227">
        <f t="shared" si="5"/>
        <v>0</v>
      </c>
      <c r="G109" s="226">
        <v>3566.2525247794074</v>
      </c>
      <c r="H109" s="206">
        <f t="shared" si="6"/>
        <v>211.08870826694039</v>
      </c>
      <c r="I109" s="206">
        <f t="shared" si="4"/>
        <v>5.9190622880006778</v>
      </c>
      <c r="J109" s="228"/>
      <c r="K109" s="226">
        <v>0</v>
      </c>
      <c r="L109" s="229">
        <v>211.08870826694039</v>
      </c>
      <c r="M109" s="30"/>
      <c r="N109" s="45"/>
      <c r="P109" s="46"/>
    </row>
    <row r="110" spans="1:16" s="44" customFormat="1" ht="14.25" x14ac:dyDescent="0.25">
      <c r="A110" s="232">
        <v>105</v>
      </c>
      <c r="B110" s="233" t="s">
        <v>596</v>
      </c>
      <c r="C110" s="446" t="s">
        <v>1150</v>
      </c>
      <c r="D110" s="226">
        <v>1942.3627403106002</v>
      </c>
      <c r="E110" s="230">
        <v>1942.3627403106002</v>
      </c>
      <c r="F110" s="227">
        <f t="shared" si="5"/>
        <v>0</v>
      </c>
      <c r="G110" s="226">
        <v>1942.3627494408793</v>
      </c>
      <c r="H110" s="206">
        <f t="shared" si="6"/>
        <v>0</v>
      </c>
      <c r="I110" s="206">
        <f t="shared" si="4"/>
        <v>0</v>
      </c>
      <c r="J110" s="228"/>
      <c r="K110" s="226">
        <v>0</v>
      </c>
      <c r="L110" s="229">
        <v>0</v>
      </c>
      <c r="M110" s="30"/>
      <c r="N110" s="45"/>
      <c r="P110" s="46"/>
    </row>
    <row r="111" spans="1:16" s="44" customFormat="1" ht="14.25" x14ac:dyDescent="0.25">
      <c r="A111" s="232">
        <v>106</v>
      </c>
      <c r="B111" s="233" t="s">
        <v>494</v>
      </c>
      <c r="C111" s="447" t="s">
        <v>1151</v>
      </c>
      <c r="D111" s="226">
        <v>1426.1713006920002</v>
      </c>
      <c r="E111" s="230">
        <v>1426.1713006920002</v>
      </c>
      <c r="F111" s="227">
        <f t="shared" si="5"/>
        <v>0</v>
      </c>
      <c r="G111" s="226">
        <v>1426.1712960428706</v>
      </c>
      <c r="H111" s="206">
        <f t="shared" si="6"/>
        <v>0</v>
      </c>
      <c r="I111" s="206">
        <f t="shared" si="4"/>
        <v>0</v>
      </c>
      <c r="J111" s="228"/>
      <c r="K111" s="226">
        <v>0</v>
      </c>
      <c r="L111" s="229">
        <v>0</v>
      </c>
      <c r="M111" s="30"/>
      <c r="N111" s="45"/>
      <c r="P111" s="46"/>
    </row>
    <row r="112" spans="1:16" s="44" customFormat="1" ht="14.25" x14ac:dyDescent="0.25">
      <c r="A112" s="232">
        <v>107</v>
      </c>
      <c r="B112" s="233" t="s">
        <v>496</v>
      </c>
      <c r="C112" s="447" t="s">
        <v>1152</v>
      </c>
      <c r="D112" s="226">
        <v>1158.0465758334001</v>
      </c>
      <c r="E112" s="230">
        <v>1158.0465758334001</v>
      </c>
      <c r="F112" s="227">
        <f t="shared" si="5"/>
        <v>0</v>
      </c>
      <c r="G112" s="226">
        <v>1158.0465758334001</v>
      </c>
      <c r="H112" s="206">
        <f t="shared" si="6"/>
        <v>0</v>
      </c>
      <c r="I112" s="206">
        <f t="shared" si="4"/>
        <v>0</v>
      </c>
      <c r="J112" s="228"/>
      <c r="K112" s="226">
        <v>0</v>
      </c>
      <c r="L112" s="229">
        <v>0</v>
      </c>
      <c r="M112" s="30"/>
      <c r="N112" s="45"/>
      <c r="P112" s="46"/>
    </row>
    <row r="113" spans="1:16" s="44" customFormat="1" ht="14.25" x14ac:dyDescent="0.25">
      <c r="A113" s="232">
        <v>108</v>
      </c>
      <c r="B113" s="233" t="s">
        <v>1153</v>
      </c>
      <c r="C113" s="447" t="s">
        <v>605</v>
      </c>
      <c r="D113" s="226">
        <v>655.91011866360009</v>
      </c>
      <c r="E113" s="230">
        <v>655.91011866360009</v>
      </c>
      <c r="F113" s="227">
        <f t="shared" si="5"/>
        <v>0</v>
      </c>
      <c r="G113" s="226">
        <v>655.91010512463743</v>
      </c>
      <c r="H113" s="206">
        <f t="shared" si="6"/>
        <v>0</v>
      </c>
      <c r="I113" s="206">
        <f t="shared" si="4"/>
        <v>0</v>
      </c>
      <c r="J113" s="228"/>
      <c r="K113" s="226">
        <v>0</v>
      </c>
      <c r="L113" s="229">
        <v>0</v>
      </c>
      <c r="M113" s="30"/>
      <c r="N113" s="45"/>
      <c r="P113" s="46"/>
    </row>
    <row r="114" spans="1:16" s="44" customFormat="1" ht="14.25" x14ac:dyDescent="0.25">
      <c r="A114" s="232">
        <v>110</v>
      </c>
      <c r="B114" s="233" t="s">
        <v>573</v>
      </c>
      <c r="C114" s="447" t="s">
        <v>606</v>
      </c>
      <c r="D114" s="226">
        <v>100.52852979239999</v>
      </c>
      <c r="E114" s="230">
        <v>100.52852979239999</v>
      </c>
      <c r="F114" s="227">
        <f t="shared" si="5"/>
        <v>0</v>
      </c>
      <c r="G114" s="226">
        <v>100.52853685977925</v>
      </c>
      <c r="H114" s="206">
        <f t="shared" si="6"/>
        <v>1.7003465302423139E-14</v>
      </c>
      <c r="I114" s="206">
        <f t="shared" si="4"/>
        <v>1.6914069406502562E-14</v>
      </c>
      <c r="J114" s="228"/>
      <c r="K114" s="226">
        <v>0</v>
      </c>
      <c r="L114" s="229">
        <v>1.7003465302423139E-14</v>
      </c>
      <c r="M114" s="30"/>
      <c r="N114" s="45"/>
      <c r="P114" s="46"/>
    </row>
    <row r="115" spans="1:16" s="44" customFormat="1" ht="14.25" x14ac:dyDescent="0.25">
      <c r="A115" s="232">
        <v>111</v>
      </c>
      <c r="B115" s="233" t="s">
        <v>581</v>
      </c>
      <c r="C115" s="447" t="s">
        <v>607</v>
      </c>
      <c r="D115" s="226">
        <v>602.5366442454</v>
      </c>
      <c r="E115" s="230">
        <v>602.5366442454</v>
      </c>
      <c r="F115" s="227">
        <f t="shared" si="5"/>
        <v>0</v>
      </c>
      <c r="G115" s="226">
        <v>602.5366442454</v>
      </c>
      <c r="H115" s="206">
        <f t="shared" si="6"/>
        <v>30.12683246051942</v>
      </c>
      <c r="I115" s="206">
        <f t="shared" si="4"/>
        <v>5.0000000412007175</v>
      </c>
      <c r="J115" s="228"/>
      <c r="K115" s="226">
        <v>0</v>
      </c>
      <c r="L115" s="229">
        <v>30.12683246051942</v>
      </c>
      <c r="M115" s="30"/>
      <c r="N115" s="45"/>
      <c r="P115" s="46"/>
    </row>
    <row r="116" spans="1:16" s="44" customFormat="1" ht="14.25" x14ac:dyDescent="0.25">
      <c r="A116" s="232">
        <v>112</v>
      </c>
      <c r="B116" s="233" t="s">
        <v>581</v>
      </c>
      <c r="C116" s="447" t="s">
        <v>1154</v>
      </c>
      <c r="D116" s="226">
        <v>262.07959911300003</v>
      </c>
      <c r="E116" s="230">
        <v>262.07959911300003</v>
      </c>
      <c r="F116" s="227">
        <f t="shared" si="5"/>
        <v>0</v>
      </c>
      <c r="G116" s="226">
        <v>262.07959794798342</v>
      </c>
      <c r="H116" s="206">
        <f t="shared" si="6"/>
        <v>0</v>
      </c>
      <c r="I116" s="206">
        <f t="shared" si="4"/>
        <v>0</v>
      </c>
      <c r="J116" s="228"/>
      <c r="K116" s="226">
        <v>0</v>
      </c>
      <c r="L116" s="229">
        <v>0</v>
      </c>
      <c r="M116" s="30"/>
      <c r="N116" s="45"/>
      <c r="P116" s="46"/>
    </row>
    <row r="117" spans="1:16" s="44" customFormat="1" ht="14.25" x14ac:dyDescent="0.25">
      <c r="A117" s="232">
        <v>113</v>
      </c>
      <c r="B117" s="233" t="s">
        <v>581</v>
      </c>
      <c r="C117" s="447" t="s">
        <v>609</v>
      </c>
      <c r="D117" s="226">
        <v>686.29694155560003</v>
      </c>
      <c r="E117" s="230">
        <v>686.29694155560003</v>
      </c>
      <c r="F117" s="227">
        <f t="shared" si="5"/>
        <v>0</v>
      </c>
      <c r="G117" s="226">
        <v>686.29694634218151</v>
      </c>
      <c r="H117" s="206">
        <f t="shared" si="6"/>
        <v>0</v>
      </c>
      <c r="I117" s="206">
        <f t="shared" si="4"/>
        <v>0</v>
      </c>
      <c r="J117" s="228"/>
      <c r="K117" s="226">
        <v>0</v>
      </c>
      <c r="L117" s="229">
        <v>0</v>
      </c>
      <c r="M117" s="30"/>
      <c r="N117" s="45"/>
      <c r="P117" s="46"/>
    </row>
    <row r="118" spans="1:16" s="44" customFormat="1" ht="14.25" x14ac:dyDescent="0.25">
      <c r="A118" s="232">
        <v>114</v>
      </c>
      <c r="B118" s="233" t="s">
        <v>573</v>
      </c>
      <c r="C118" s="447" t="s">
        <v>610</v>
      </c>
      <c r="D118" s="226">
        <v>584.85531000000003</v>
      </c>
      <c r="E118" s="230">
        <v>584.85531000000003</v>
      </c>
      <c r="F118" s="227">
        <f t="shared" si="5"/>
        <v>0</v>
      </c>
      <c r="G118" s="226">
        <v>584.8553156021818</v>
      </c>
      <c r="H118" s="206">
        <f t="shared" si="6"/>
        <v>0</v>
      </c>
      <c r="I118" s="206">
        <f t="shared" si="4"/>
        <v>0</v>
      </c>
      <c r="J118" s="228"/>
      <c r="K118" s="226">
        <v>0</v>
      </c>
      <c r="L118" s="229">
        <v>0</v>
      </c>
      <c r="M118" s="30"/>
      <c r="N118" s="45"/>
      <c r="P118" s="46"/>
    </row>
    <row r="119" spans="1:16" s="44" customFormat="1" ht="14.25" x14ac:dyDescent="0.25">
      <c r="A119" s="232">
        <v>117</v>
      </c>
      <c r="B119" s="233" t="s">
        <v>573</v>
      </c>
      <c r="C119" s="447" t="s">
        <v>1155</v>
      </c>
      <c r="D119" s="226">
        <v>846.17364000000009</v>
      </c>
      <c r="E119" s="230">
        <v>846.17364000000009</v>
      </c>
      <c r="F119" s="227">
        <f t="shared" si="5"/>
        <v>0</v>
      </c>
      <c r="G119" s="226">
        <v>846.17364000000009</v>
      </c>
      <c r="H119" s="206">
        <f t="shared" si="6"/>
        <v>1.3602772241938511E-13</v>
      </c>
      <c r="I119" s="206">
        <f t="shared" si="4"/>
        <v>1.6075627505884619E-14</v>
      </c>
      <c r="J119" s="228"/>
      <c r="K119" s="226">
        <v>0</v>
      </c>
      <c r="L119" s="229">
        <v>1.3602772241938511E-13</v>
      </c>
      <c r="M119" s="30"/>
      <c r="N119" s="45"/>
      <c r="P119" s="46"/>
    </row>
    <row r="120" spans="1:16" s="44" customFormat="1" ht="14.25" x14ac:dyDescent="0.25">
      <c r="A120" s="232">
        <v>118</v>
      </c>
      <c r="B120" s="233" t="s">
        <v>573</v>
      </c>
      <c r="C120" s="447" t="s">
        <v>612</v>
      </c>
      <c r="D120" s="226">
        <v>394.82873642700002</v>
      </c>
      <c r="E120" s="230">
        <v>394.82873642700002</v>
      </c>
      <c r="F120" s="227">
        <f t="shared" si="5"/>
        <v>0</v>
      </c>
      <c r="G120" s="226">
        <v>394.82872686199045</v>
      </c>
      <c r="H120" s="206">
        <f t="shared" si="6"/>
        <v>-6.8013861209692555E-14</v>
      </c>
      <c r="I120" s="206">
        <f t="shared" si="4"/>
        <v>-1.722616793934087E-14</v>
      </c>
      <c r="J120" s="228"/>
      <c r="K120" s="226">
        <v>0</v>
      </c>
      <c r="L120" s="229">
        <v>-6.8013861209692555E-14</v>
      </c>
      <c r="M120" s="30"/>
      <c r="N120" s="45"/>
      <c r="P120" s="46"/>
    </row>
    <row r="121" spans="1:16" s="44" customFormat="1" ht="14.25" x14ac:dyDescent="0.25">
      <c r="A121" s="232">
        <v>122</v>
      </c>
      <c r="B121" s="233" t="s">
        <v>508</v>
      </c>
      <c r="C121" s="447" t="s">
        <v>613</v>
      </c>
      <c r="D121" s="226">
        <v>206.84678255820003</v>
      </c>
      <c r="E121" s="230">
        <v>206.84678255820003</v>
      </c>
      <c r="F121" s="227">
        <f t="shared" si="5"/>
        <v>0</v>
      </c>
      <c r="G121" s="226">
        <v>206.8467735320597</v>
      </c>
      <c r="H121" s="206">
        <f t="shared" si="6"/>
        <v>-6.8013861209692555E-14</v>
      </c>
      <c r="I121" s="206">
        <f t="shared" si="4"/>
        <v>-3.2881275874115008E-14</v>
      </c>
      <c r="J121" s="228"/>
      <c r="K121" s="226">
        <v>0</v>
      </c>
      <c r="L121" s="229">
        <v>-6.8013861209692555E-14</v>
      </c>
      <c r="M121" s="30"/>
      <c r="N121" s="45"/>
      <c r="P121" s="46"/>
    </row>
    <row r="122" spans="1:16" s="44" customFormat="1" ht="14.25" x14ac:dyDescent="0.25">
      <c r="A122" s="232">
        <v>123</v>
      </c>
      <c r="B122" s="233" t="s">
        <v>614</v>
      </c>
      <c r="C122" s="448" t="s">
        <v>615</v>
      </c>
      <c r="D122" s="226">
        <v>101.42937926760001</v>
      </c>
      <c r="E122" s="230">
        <v>101.42937926760001</v>
      </c>
      <c r="F122" s="227">
        <f t="shared" si="5"/>
        <v>0</v>
      </c>
      <c r="G122" s="226">
        <v>101.42938568727968</v>
      </c>
      <c r="H122" s="206">
        <f t="shared" si="6"/>
        <v>-1.7003465302423139E-14</v>
      </c>
      <c r="I122" s="206">
        <f t="shared" si="4"/>
        <v>-1.6763846358127741E-14</v>
      </c>
      <c r="J122" s="228"/>
      <c r="K122" s="226">
        <v>0</v>
      </c>
      <c r="L122" s="229">
        <v>-1.7003465302423139E-14</v>
      </c>
      <c r="M122" s="30"/>
      <c r="N122" s="45"/>
      <c r="P122" s="46"/>
    </row>
    <row r="123" spans="1:16" s="44" customFormat="1" ht="14.25" x14ac:dyDescent="0.25">
      <c r="A123" s="232">
        <v>124</v>
      </c>
      <c r="B123" s="233" t="s">
        <v>614</v>
      </c>
      <c r="C123" s="447" t="s">
        <v>616</v>
      </c>
      <c r="D123" s="226">
        <v>1030.0083283901999</v>
      </c>
      <c r="E123" s="230">
        <v>1030.0083283901999</v>
      </c>
      <c r="F123" s="227">
        <f t="shared" si="5"/>
        <v>0</v>
      </c>
      <c r="G123" s="226">
        <v>1030.0087979455625</v>
      </c>
      <c r="H123" s="206">
        <f t="shared" si="6"/>
        <v>-2.7205544483877022E-13</v>
      </c>
      <c r="I123" s="206">
        <f t="shared" si="4"/>
        <v>-2.641293641420994E-14</v>
      </c>
      <c r="J123" s="228"/>
      <c r="K123" s="226">
        <v>0</v>
      </c>
      <c r="L123" s="229">
        <v>-2.7205544483877022E-13</v>
      </c>
      <c r="M123" s="30"/>
      <c r="N123" s="45"/>
      <c r="P123" s="46"/>
    </row>
    <row r="124" spans="1:16" s="44" customFormat="1" ht="14.25" x14ac:dyDescent="0.25">
      <c r="A124" s="232">
        <v>126</v>
      </c>
      <c r="B124" s="233" t="s">
        <v>596</v>
      </c>
      <c r="C124" s="447" t="s">
        <v>1156</v>
      </c>
      <c r="D124" s="226">
        <v>1617.3910748184001</v>
      </c>
      <c r="E124" s="230">
        <v>1617.3910748184001</v>
      </c>
      <c r="F124" s="227">
        <f t="shared" si="5"/>
        <v>0</v>
      </c>
      <c r="G124" s="226">
        <v>1617.3910680335939</v>
      </c>
      <c r="H124" s="206">
        <f t="shared" si="6"/>
        <v>-2.7205544483877022E-13</v>
      </c>
      <c r="I124" s="206">
        <f t="shared" si="4"/>
        <v>-1.6820634729254734E-14</v>
      </c>
      <c r="J124" s="228"/>
      <c r="K124" s="226">
        <v>0</v>
      </c>
      <c r="L124" s="229">
        <v>-2.7205544483877022E-13</v>
      </c>
      <c r="M124" s="30"/>
      <c r="N124" s="45"/>
      <c r="P124" s="46"/>
    </row>
    <row r="125" spans="1:16" s="44" customFormat="1" ht="14.25" x14ac:dyDescent="0.25">
      <c r="A125" s="232">
        <v>127</v>
      </c>
      <c r="B125" s="233" t="s">
        <v>618</v>
      </c>
      <c r="C125" s="447" t="s">
        <v>1157</v>
      </c>
      <c r="D125" s="226">
        <v>1364.1405127266</v>
      </c>
      <c r="E125" s="230">
        <v>1364.1405127266</v>
      </c>
      <c r="F125" s="227">
        <f t="shared" si="5"/>
        <v>0</v>
      </c>
      <c r="G125" s="226">
        <v>1364.140510161571</v>
      </c>
      <c r="H125" s="206">
        <f t="shared" si="6"/>
        <v>-5.4411088967754044E-13</v>
      </c>
      <c r="I125" s="206">
        <f t="shared" si="4"/>
        <v>-3.9886718750841084E-14</v>
      </c>
      <c r="J125" s="228"/>
      <c r="K125" s="226">
        <v>0</v>
      </c>
      <c r="L125" s="229">
        <v>-5.4411088967754044E-13</v>
      </c>
      <c r="M125" s="30"/>
      <c r="N125" s="45"/>
      <c r="P125" s="46"/>
    </row>
    <row r="126" spans="1:16" s="44" customFormat="1" ht="14.25" x14ac:dyDescent="0.25">
      <c r="A126" s="232">
        <v>128</v>
      </c>
      <c r="B126" s="233" t="s">
        <v>596</v>
      </c>
      <c r="C126" s="447" t="s">
        <v>1158</v>
      </c>
      <c r="D126" s="226">
        <v>1272.1549864632</v>
      </c>
      <c r="E126" s="230">
        <v>1272.1549864632</v>
      </c>
      <c r="F126" s="227">
        <f t="shared" si="5"/>
        <v>0</v>
      </c>
      <c r="G126" s="226">
        <v>1272.154989330912</v>
      </c>
      <c r="H126" s="206">
        <f t="shared" si="6"/>
        <v>-2.7205544483877022E-13</v>
      </c>
      <c r="I126" s="206">
        <f t="shared" si="4"/>
        <v>-2.1385400971868143E-14</v>
      </c>
      <c r="J126" s="228"/>
      <c r="K126" s="226">
        <v>0</v>
      </c>
      <c r="L126" s="229">
        <v>-2.7205544483877022E-13</v>
      </c>
      <c r="M126" s="30"/>
      <c r="N126" s="45"/>
      <c r="P126" s="46"/>
    </row>
    <row r="127" spans="1:16" s="44" customFormat="1" ht="14.25" x14ac:dyDescent="0.25">
      <c r="A127" s="232">
        <v>130</v>
      </c>
      <c r="B127" s="233" t="s">
        <v>596</v>
      </c>
      <c r="C127" s="447" t="s">
        <v>621</v>
      </c>
      <c r="D127" s="226">
        <v>1756.3677821040001</v>
      </c>
      <c r="E127" s="230">
        <v>1756.3677821040001</v>
      </c>
      <c r="F127" s="227">
        <f t="shared" si="5"/>
        <v>0</v>
      </c>
      <c r="G127" s="226">
        <v>1756.3677746824064</v>
      </c>
      <c r="H127" s="206">
        <f t="shared" si="6"/>
        <v>78.997111654393393</v>
      </c>
      <c r="I127" s="206">
        <f t="shared" si="4"/>
        <v>4.4977545397559409</v>
      </c>
      <c r="J127" s="235"/>
      <c r="K127" s="226">
        <v>0</v>
      </c>
      <c r="L127" s="229">
        <v>78.997111654393393</v>
      </c>
      <c r="M127" s="30"/>
      <c r="N127" s="45"/>
      <c r="P127" s="46"/>
    </row>
    <row r="128" spans="1:16" s="44" customFormat="1" ht="14.25" x14ac:dyDescent="0.25">
      <c r="A128" s="232">
        <v>132</v>
      </c>
      <c r="B128" s="233" t="s">
        <v>622</v>
      </c>
      <c r="C128" s="447" t="s">
        <v>623</v>
      </c>
      <c r="D128" s="226">
        <v>2089.9340256000005</v>
      </c>
      <c r="E128" s="230">
        <v>2089.9340256000005</v>
      </c>
      <c r="F128" s="227">
        <f t="shared" si="5"/>
        <v>0</v>
      </c>
      <c r="G128" s="226">
        <v>2089.9340256000005</v>
      </c>
      <c r="H128" s="206">
        <f t="shared" si="6"/>
        <v>417.98680497809465</v>
      </c>
      <c r="I128" s="206">
        <f t="shared" si="4"/>
        <v>19.999999993210054</v>
      </c>
      <c r="J128" s="235"/>
      <c r="K128" s="226">
        <v>0</v>
      </c>
      <c r="L128" s="229">
        <v>417.98680497809465</v>
      </c>
      <c r="M128" s="30"/>
      <c r="N128" s="45"/>
      <c r="P128" s="46"/>
    </row>
    <row r="129" spans="1:16" s="44" customFormat="1" ht="14.25" x14ac:dyDescent="0.25">
      <c r="A129" s="232">
        <v>136</v>
      </c>
      <c r="B129" s="233" t="s">
        <v>1153</v>
      </c>
      <c r="C129" s="447" t="s">
        <v>624</v>
      </c>
      <c r="D129" s="226">
        <v>130.21333487040002</v>
      </c>
      <c r="E129" s="230">
        <v>130.21333487040002</v>
      </c>
      <c r="F129" s="227">
        <f t="shared" si="5"/>
        <v>0</v>
      </c>
      <c r="G129" s="226">
        <v>130.21334222408757</v>
      </c>
      <c r="H129" s="206">
        <f t="shared" si="6"/>
        <v>-3.4006930604846278E-14</v>
      </c>
      <c r="I129" s="206">
        <f t="shared" si="4"/>
        <v>-2.6116319529557416E-14</v>
      </c>
      <c r="J129" s="235"/>
      <c r="K129" s="226">
        <v>0</v>
      </c>
      <c r="L129" s="229">
        <v>-3.4006930604846278E-14</v>
      </c>
      <c r="M129" s="30"/>
      <c r="N129" s="45"/>
      <c r="P129" s="46"/>
    </row>
    <row r="130" spans="1:16" s="44" customFormat="1" ht="14.25" x14ac:dyDescent="0.25">
      <c r="A130" s="232">
        <v>138</v>
      </c>
      <c r="B130" s="233" t="s">
        <v>508</v>
      </c>
      <c r="C130" s="447" t="s">
        <v>625</v>
      </c>
      <c r="D130" s="226">
        <v>171.48704312999999</v>
      </c>
      <c r="E130" s="230">
        <v>171.48704312999999</v>
      </c>
      <c r="F130" s="227">
        <f t="shared" si="5"/>
        <v>0</v>
      </c>
      <c r="G130" s="226">
        <v>171.48704029685717</v>
      </c>
      <c r="H130" s="206">
        <f t="shared" si="6"/>
        <v>-6.8013861209692555E-14</v>
      </c>
      <c r="I130" s="206">
        <f t="shared" si="4"/>
        <v>-3.9661224526527621E-14</v>
      </c>
      <c r="J130" s="235"/>
      <c r="K130" s="226">
        <v>0</v>
      </c>
      <c r="L130" s="229">
        <v>-6.8013861209692555E-14</v>
      </c>
      <c r="M130" s="30"/>
      <c r="N130" s="45"/>
      <c r="P130" s="46"/>
    </row>
    <row r="131" spans="1:16" s="44" customFormat="1" ht="14.25" x14ac:dyDescent="0.25">
      <c r="A131" s="232">
        <v>139</v>
      </c>
      <c r="B131" s="233" t="s">
        <v>508</v>
      </c>
      <c r="C131" s="447" t="s">
        <v>626</v>
      </c>
      <c r="D131" s="226">
        <v>229.1796022218</v>
      </c>
      <c r="E131" s="230">
        <v>229.1796022218</v>
      </c>
      <c r="F131" s="227">
        <f t="shared" si="5"/>
        <v>0</v>
      </c>
      <c r="G131" s="226">
        <v>229.17961013827053</v>
      </c>
      <c r="H131" s="206">
        <f t="shared" si="6"/>
        <v>0</v>
      </c>
      <c r="I131" s="206">
        <f t="shared" si="4"/>
        <v>0</v>
      </c>
      <c r="J131" s="235"/>
      <c r="K131" s="226">
        <v>0</v>
      </c>
      <c r="L131" s="229">
        <v>0</v>
      </c>
      <c r="M131" s="30"/>
      <c r="N131" s="45"/>
      <c r="P131" s="46"/>
    </row>
    <row r="132" spans="1:16" s="44" customFormat="1" ht="14.25" x14ac:dyDescent="0.25">
      <c r="A132" s="105">
        <v>140</v>
      </c>
      <c r="B132" s="105" t="s">
        <v>508</v>
      </c>
      <c r="C132" s="225" t="s">
        <v>1159</v>
      </c>
      <c r="D132" s="226">
        <v>250.35040723380004</v>
      </c>
      <c r="E132" s="230">
        <v>250.35040723380004</v>
      </c>
      <c r="F132" s="227">
        <f t="shared" si="5"/>
        <v>0</v>
      </c>
      <c r="G132" s="226">
        <v>250.35040723380004</v>
      </c>
      <c r="H132" s="206">
        <f t="shared" si="6"/>
        <v>82.662001576358804</v>
      </c>
      <c r="I132" s="206">
        <f t="shared" si="4"/>
        <v>33.018520916229818</v>
      </c>
      <c r="J132" s="235"/>
      <c r="K132" s="226">
        <v>0</v>
      </c>
      <c r="L132" s="229">
        <v>82.662001576358804</v>
      </c>
      <c r="M132" s="30"/>
      <c r="N132" s="45"/>
      <c r="P132" s="46"/>
    </row>
    <row r="133" spans="1:16" s="44" customFormat="1" ht="14.25" x14ac:dyDescent="0.25">
      <c r="A133" s="232">
        <v>141</v>
      </c>
      <c r="B133" s="233" t="s">
        <v>508</v>
      </c>
      <c r="C133" s="447" t="s">
        <v>628</v>
      </c>
      <c r="D133" s="226">
        <v>222.54326529180003</v>
      </c>
      <c r="E133" s="230">
        <v>222.54326529180003</v>
      </c>
      <c r="F133" s="227">
        <f t="shared" si="5"/>
        <v>0</v>
      </c>
      <c r="G133" s="226">
        <v>222.54329324428943</v>
      </c>
      <c r="H133" s="206">
        <f t="shared" si="6"/>
        <v>0</v>
      </c>
      <c r="I133" s="206">
        <f t="shared" si="4"/>
        <v>0</v>
      </c>
      <c r="J133" s="235"/>
      <c r="K133" s="226">
        <v>0</v>
      </c>
      <c r="L133" s="229">
        <v>0</v>
      </c>
      <c r="M133" s="30"/>
      <c r="N133" s="45"/>
      <c r="P133" s="46"/>
    </row>
    <row r="134" spans="1:16" s="44" customFormat="1" ht="14.25" x14ac:dyDescent="0.25">
      <c r="A134" s="232">
        <v>142</v>
      </c>
      <c r="B134" s="233" t="s">
        <v>596</v>
      </c>
      <c r="C134" s="447" t="s">
        <v>629</v>
      </c>
      <c r="D134" s="226">
        <v>798.00179787540003</v>
      </c>
      <c r="E134" s="230">
        <v>798.00179787540003</v>
      </c>
      <c r="F134" s="227">
        <f t="shared" si="5"/>
        <v>0</v>
      </c>
      <c r="G134" s="226">
        <v>798.00179245179481</v>
      </c>
      <c r="H134" s="206">
        <f t="shared" si="6"/>
        <v>-2.7205544483877022E-13</v>
      </c>
      <c r="I134" s="206">
        <f t="shared" si="4"/>
        <v>-3.4092084198693615E-14</v>
      </c>
      <c r="J134" s="235"/>
      <c r="K134" s="226">
        <v>0</v>
      </c>
      <c r="L134" s="229">
        <v>-2.7205544483877022E-13</v>
      </c>
      <c r="M134" s="30"/>
      <c r="N134" s="45"/>
      <c r="P134" s="46"/>
    </row>
    <row r="135" spans="1:16" s="44" customFormat="1" ht="14.25" x14ac:dyDescent="0.25">
      <c r="A135" s="232">
        <v>143</v>
      </c>
      <c r="B135" s="233" t="s">
        <v>596</v>
      </c>
      <c r="C135" s="447" t="s">
        <v>1160</v>
      </c>
      <c r="D135" s="226">
        <v>1541.8455537282002</v>
      </c>
      <c r="E135" s="230">
        <v>1541.8455537282002</v>
      </c>
      <c r="F135" s="227">
        <f t="shared" si="5"/>
        <v>0</v>
      </c>
      <c r="G135" s="226">
        <v>1541.8455552282605</v>
      </c>
      <c r="H135" s="206">
        <f t="shared" si="6"/>
        <v>-5.4411088967754044E-13</v>
      </c>
      <c r="I135" s="206">
        <f t="shared" si="4"/>
        <v>-3.5289584508764449E-14</v>
      </c>
      <c r="J135" s="235"/>
      <c r="K135" s="226">
        <v>0</v>
      </c>
      <c r="L135" s="229">
        <v>-5.4411088967754044E-13</v>
      </c>
      <c r="M135" s="30"/>
      <c r="N135" s="45"/>
      <c r="P135" s="46"/>
    </row>
    <row r="136" spans="1:16" s="44" customFormat="1" ht="14.25" x14ac:dyDescent="0.25">
      <c r="A136" s="232">
        <v>144</v>
      </c>
      <c r="B136" s="233" t="s">
        <v>596</v>
      </c>
      <c r="C136" s="447" t="s">
        <v>1161</v>
      </c>
      <c r="D136" s="226">
        <v>1058.825212017</v>
      </c>
      <c r="E136" s="230">
        <v>1058.825212017</v>
      </c>
      <c r="F136" s="227">
        <f t="shared" si="5"/>
        <v>0</v>
      </c>
      <c r="G136" s="226">
        <v>1058.8252018466439</v>
      </c>
      <c r="H136" s="206">
        <f t="shared" si="6"/>
        <v>-1.3602772241938511E-13</v>
      </c>
      <c r="I136" s="206">
        <f t="shared" si="4"/>
        <v>-1.2847042257358065E-14</v>
      </c>
      <c r="J136" s="235"/>
      <c r="K136" s="226">
        <v>0</v>
      </c>
      <c r="L136" s="229">
        <v>-1.3602772241938511E-13</v>
      </c>
      <c r="M136" s="30"/>
      <c r="N136" s="45"/>
      <c r="P136" s="46"/>
    </row>
    <row r="137" spans="1:16" s="44" customFormat="1" ht="14.25" x14ac:dyDescent="0.25">
      <c r="A137" s="232">
        <v>146</v>
      </c>
      <c r="B137" s="233" t="s">
        <v>523</v>
      </c>
      <c r="C137" s="447" t="s">
        <v>1162</v>
      </c>
      <c r="D137" s="226">
        <v>23930.25</v>
      </c>
      <c r="E137" s="230">
        <v>23930.25</v>
      </c>
      <c r="F137" s="227">
        <f t="shared" si="5"/>
        <v>0</v>
      </c>
      <c r="G137" s="226">
        <v>23930.249955207906</v>
      </c>
      <c r="H137" s="206">
        <f t="shared" si="6"/>
        <v>17419.59606788477</v>
      </c>
      <c r="I137" s="206">
        <f t="shared" si="4"/>
        <v>72.793205536443494</v>
      </c>
      <c r="J137" s="235"/>
      <c r="K137" s="226">
        <v>0</v>
      </c>
      <c r="L137" s="229">
        <v>17419.59606788477</v>
      </c>
      <c r="M137" s="30"/>
      <c r="N137" s="45"/>
      <c r="P137" s="46"/>
    </row>
    <row r="138" spans="1:16" s="44" customFormat="1" ht="14.25" x14ac:dyDescent="0.25">
      <c r="A138" s="232">
        <v>147</v>
      </c>
      <c r="B138" s="233" t="s">
        <v>560</v>
      </c>
      <c r="C138" s="447" t="s">
        <v>1163</v>
      </c>
      <c r="D138" s="226">
        <v>3336.8340600000006</v>
      </c>
      <c r="E138" s="230">
        <v>3336.8340600000006</v>
      </c>
      <c r="F138" s="227">
        <f t="shared" si="5"/>
        <v>0</v>
      </c>
      <c r="G138" s="226">
        <v>3336.8340598374016</v>
      </c>
      <c r="H138" s="206">
        <f t="shared" si="6"/>
        <v>1.0882217793550809E-12</v>
      </c>
      <c r="I138" s="206">
        <f t="shared" si="4"/>
        <v>3.2612403247738387E-14</v>
      </c>
      <c r="J138" s="235"/>
      <c r="K138" s="226">
        <v>0</v>
      </c>
      <c r="L138" s="229">
        <v>1.0882217793550809E-12</v>
      </c>
      <c r="M138" s="30"/>
      <c r="N138" s="45"/>
      <c r="P138" s="46"/>
    </row>
    <row r="139" spans="1:16" s="44" customFormat="1" ht="14.25" x14ac:dyDescent="0.25">
      <c r="A139" s="232">
        <v>148</v>
      </c>
      <c r="B139" s="233" t="s">
        <v>634</v>
      </c>
      <c r="C139" s="447" t="s">
        <v>1164</v>
      </c>
      <c r="D139" s="226">
        <v>528.82486949640008</v>
      </c>
      <c r="E139" s="230">
        <v>528.82486949640008</v>
      </c>
      <c r="F139" s="227">
        <f t="shared" si="5"/>
        <v>0</v>
      </c>
      <c r="G139" s="226">
        <v>528.82486301875872</v>
      </c>
      <c r="H139" s="206">
        <f t="shared" si="6"/>
        <v>0.94353983481390424</v>
      </c>
      <c r="I139" s="206">
        <f t="shared" si="4"/>
        <v>0.17842198603716145</v>
      </c>
      <c r="J139" s="235"/>
      <c r="K139" s="226">
        <v>0</v>
      </c>
      <c r="L139" s="229">
        <v>0.94353983481390424</v>
      </c>
      <c r="M139" s="30"/>
      <c r="N139" s="45"/>
      <c r="P139" s="46"/>
    </row>
    <row r="140" spans="1:16" s="44" customFormat="1" ht="14.25" x14ac:dyDescent="0.25">
      <c r="A140" s="232">
        <v>149</v>
      </c>
      <c r="B140" s="233" t="s">
        <v>634</v>
      </c>
      <c r="C140" s="447" t="s">
        <v>1165</v>
      </c>
      <c r="D140" s="226">
        <v>857.12925304559997</v>
      </c>
      <c r="E140" s="230">
        <v>857.12925304559997</v>
      </c>
      <c r="F140" s="227">
        <f t="shared" si="5"/>
        <v>0</v>
      </c>
      <c r="G140" s="226">
        <v>857.12925477425892</v>
      </c>
      <c r="H140" s="206">
        <f t="shared" si="6"/>
        <v>0</v>
      </c>
      <c r="I140" s="206">
        <f t="shared" si="4"/>
        <v>0</v>
      </c>
      <c r="J140" s="235"/>
      <c r="K140" s="226">
        <v>0</v>
      </c>
      <c r="L140" s="229">
        <v>0</v>
      </c>
      <c r="M140" s="30"/>
      <c r="N140" s="45"/>
      <c r="P140" s="46"/>
    </row>
    <row r="141" spans="1:16" s="44" customFormat="1" ht="14.25" x14ac:dyDescent="0.25">
      <c r="A141" s="232">
        <v>150</v>
      </c>
      <c r="B141" s="233" t="s">
        <v>634</v>
      </c>
      <c r="C141" s="447" t="s">
        <v>1166</v>
      </c>
      <c r="D141" s="226">
        <v>907.57556013960016</v>
      </c>
      <c r="E141" s="230">
        <v>907.57556013960016</v>
      </c>
      <c r="F141" s="227">
        <f t="shared" si="5"/>
        <v>0</v>
      </c>
      <c r="G141" s="226">
        <v>907.57555573643401</v>
      </c>
      <c r="H141" s="206">
        <f t="shared" si="6"/>
        <v>4.669273026385401</v>
      </c>
      <c r="I141" s="206">
        <f t="shared" si="4"/>
        <v>0.51447760731538317</v>
      </c>
      <c r="J141" s="235"/>
      <c r="K141" s="226">
        <v>0</v>
      </c>
      <c r="L141" s="229">
        <v>4.669273026385401</v>
      </c>
      <c r="M141" s="30"/>
      <c r="N141" s="45"/>
      <c r="P141" s="46"/>
    </row>
    <row r="142" spans="1:16" s="44" customFormat="1" ht="14.25" x14ac:dyDescent="0.25">
      <c r="A142" s="232">
        <v>151</v>
      </c>
      <c r="B142" s="233" t="s">
        <v>508</v>
      </c>
      <c r="C142" s="447" t="s">
        <v>1167</v>
      </c>
      <c r="D142" s="226">
        <v>296.83658340419998</v>
      </c>
      <c r="E142" s="230">
        <v>296.83658340419998</v>
      </c>
      <c r="F142" s="227">
        <f t="shared" si="5"/>
        <v>0</v>
      </c>
      <c r="G142" s="226">
        <v>296.83657979800927</v>
      </c>
      <c r="H142" s="206">
        <f t="shared" si="6"/>
        <v>93.529873986011523</v>
      </c>
      <c r="I142" s="206">
        <f t="shared" ref="I142:I205" si="7">+H142/E142*100</f>
        <v>31.508877010167126</v>
      </c>
      <c r="J142" s="235"/>
      <c r="K142" s="226">
        <v>0</v>
      </c>
      <c r="L142" s="229">
        <v>93.529873986011523</v>
      </c>
      <c r="M142" s="30"/>
      <c r="N142" s="45"/>
      <c r="P142" s="46"/>
    </row>
    <row r="143" spans="1:16" s="44" customFormat="1" ht="14.25" x14ac:dyDescent="0.25">
      <c r="A143" s="232">
        <v>152</v>
      </c>
      <c r="B143" s="233" t="s">
        <v>508</v>
      </c>
      <c r="C143" s="447" t="s">
        <v>639</v>
      </c>
      <c r="D143" s="226">
        <v>1161.8796849900002</v>
      </c>
      <c r="E143" s="230">
        <v>1161.8796849900002</v>
      </c>
      <c r="F143" s="227">
        <f t="shared" si="5"/>
        <v>0</v>
      </c>
      <c r="G143" s="226">
        <v>1161.8796821487931</v>
      </c>
      <c r="H143" s="206">
        <f t="shared" si="6"/>
        <v>135.85243283973423</v>
      </c>
      <c r="I143" s="206">
        <f t="shared" si="7"/>
        <v>11.692469934260314</v>
      </c>
      <c r="J143" s="235"/>
      <c r="K143" s="226">
        <v>0</v>
      </c>
      <c r="L143" s="229">
        <v>135.85243283973423</v>
      </c>
      <c r="M143" s="30"/>
      <c r="N143" s="45"/>
      <c r="P143" s="46"/>
    </row>
    <row r="144" spans="1:16" s="44" customFormat="1" ht="14.25" x14ac:dyDescent="0.25">
      <c r="A144" s="232">
        <v>156</v>
      </c>
      <c r="B144" s="233" t="s">
        <v>573</v>
      </c>
      <c r="C144" s="447" t="s">
        <v>640</v>
      </c>
      <c r="D144" s="226">
        <v>323.5183526934</v>
      </c>
      <c r="E144" s="230">
        <v>323.5183526934</v>
      </c>
      <c r="F144" s="227">
        <f t="shared" ref="F144:F207" si="8">E144/D144*100-100</f>
        <v>0</v>
      </c>
      <c r="G144" s="226">
        <v>323.51834963482821</v>
      </c>
      <c r="H144" s="206">
        <f t="shared" ref="H144:H207" si="9">K144+L144</f>
        <v>23.272683420513378</v>
      </c>
      <c r="I144" s="206">
        <f t="shared" si="7"/>
        <v>7.1936207719779706</v>
      </c>
      <c r="J144" s="235"/>
      <c r="K144" s="226">
        <v>0</v>
      </c>
      <c r="L144" s="229">
        <v>23.272683420513378</v>
      </c>
      <c r="M144" s="30"/>
      <c r="N144" s="45"/>
      <c r="P144" s="46"/>
    </row>
    <row r="145" spans="1:16" s="44" customFormat="1" ht="14.25" x14ac:dyDescent="0.25">
      <c r="A145" s="232">
        <v>157</v>
      </c>
      <c r="B145" s="233" t="s">
        <v>573</v>
      </c>
      <c r="C145" s="447" t="s">
        <v>641</v>
      </c>
      <c r="D145" s="226">
        <v>2913.0643472418005</v>
      </c>
      <c r="E145" s="230">
        <v>2913.0643472418005</v>
      </c>
      <c r="F145" s="227">
        <f t="shared" si="8"/>
        <v>0</v>
      </c>
      <c r="G145" s="226">
        <v>2913.0643522236951</v>
      </c>
      <c r="H145" s="206">
        <f t="shared" si="9"/>
        <v>217.0443555559105</v>
      </c>
      <c r="I145" s="206">
        <f t="shared" si="7"/>
        <v>7.4507230079354851</v>
      </c>
      <c r="J145" s="235"/>
      <c r="K145" s="226">
        <v>0</v>
      </c>
      <c r="L145" s="229">
        <v>217.0443555559105</v>
      </c>
      <c r="M145" s="30"/>
      <c r="N145" s="45"/>
      <c r="P145" s="46"/>
    </row>
    <row r="146" spans="1:16" s="44" customFormat="1" ht="14.25" x14ac:dyDescent="0.25">
      <c r="A146" s="232">
        <v>158</v>
      </c>
      <c r="B146" s="233" t="s">
        <v>573</v>
      </c>
      <c r="C146" s="447" t="s">
        <v>1168</v>
      </c>
      <c r="D146" s="226">
        <v>252.41627700000004</v>
      </c>
      <c r="E146" s="230">
        <v>252.41627700000004</v>
      </c>
      <c r="F146" s="227">
        <f t="shared" si="8"/>
        <v>0</v>
      </c>
      <c r="G146" s="226">
        <v>252.41627876851732</v>
      </c>
      <c r="H146" s="206">
        <f t="shared" si="9"/>
        <v>6.8013861209692555E-14</v>
      </c>
      <c r="I146" s="206">
        <f t="shared" si="7"/>
        <v>2.6945117017827083E-14</v>
      </c>
      <c r="J146" s="235"/>
      <c r="K146" s="226">
        <v>0</v>
      </c>
      <c r="L146" s="229">
        <v>6.8013861209692555E-14</v>
      </c>
      <c r="M146" s="30"/>
      <c r="N146" s="45"/>
      <c r="P146" s="46"/>
    </row>
    <row r="147" spans="1:16" s="44" customFormat="1" ht="14.25" x14ac:dyDescent="0.25">
      <c r="A147" s="232">
        <v>159</v>
      </c>
      <c r="B147" s="233" t="s">
        <v>573</v>
      </c>
      <c r="C147" s="447" t="s">
        <v>1169</v>
      </c>
      <c r="D147" s="226">
        <v>86.077128394200003</v>
      </c>
      <c r="E147" s="230">
        <v>86.077128394200003</v>
      </c>
      <c r="F147" s="227">
        <f t="shared" si="8"/>
        <v>0</v>
      </c>
      <c r="G147" s="226">
        <v>86.077122077340078</v>
      </c>
      <c r="H147" s="206">
        <f t="shared" si="9"/>
        <v>0</v>
      </c>
      <c r="I147" s="206">
        <f t="shared" si="7"/>
        <v>0</v>
      </c>
      <c r="J147" s="235"/>
      <c r="K147" s="226">
        <v>0</v>
      </c>
      <c r="L147" s="229">
        <v>0</v>
      </c>
      <c r="M147" s="30"/>
      <c r="N147" s="45"/>
      <c r="P147" s="46"/>
    </row>
    <row r="148" spans="1:16" s="44" customFormat="1" ht="14.25" x14ac:dyDescent="0.25">
      <c r="A148" s="232">
        <v>160</v>
      </c>
      <c r="B148" s="233" t="s">
        <v>573</v>
      </c>
      <c r="C148" s="447" t="s">
        <v>644</v>
      </c>
      <c r="D148" s="226">
        <v>20.771457000000002</v>
      </c>
      <c r="E148" s="230">
        <v>20.771457000000002</v>
      </c>
      <c r="F148" s="227">
        <f t="shared" si="8"/>
        <v>0</v>
      </c>
      <c r="G148" s="226">
        <v>20.771457212713337</v>
      </c>
      <c r="H148" s="206">
        <f t="shared" si="9"/>
        <v>0</v>
      </c>
      <c r="I148" s="206">
        <f t="shared" si="7"/>
        <v>0</v>
      </c>
      <c r="J148" s="235"/>
      <c r="K148" s="226">
        <v>0</v>
      </c>
      <c r="L148" s="229">
        <v>0</v>
      </c>
      <c r="M148" s="30"/>
      <c r="N148" s="45"/>
      <c r="P148" s="46"/>
    </row>
    <row r="149" spans="1:16" s="44" customFormat="1" ht="14.25" x14ac:dyDescent="0.25">
      <c r="A149" s="232">
        <v>161</v>
      </c>
      <c r="B149" s="233" t="s">
        <v>581</v>
      </c>
      <c r="C149" s="447" t="s">
        <v>645</v>
      </c>
      <c r="D149" s="226">
        <v>80.884244999999993</v>
      </c>
      <c r="E149" s="230">
        <v>80.884244999999993</v>
      </c>
      <c r="F149" s="227">
        <f t="shared" si="8"/>
        <v>0</v>
      </c>
      <c r="G149" s="226">
        <v>80.884244999999979</v>
      </c>
      <c r="H149" s="206">
        <f t="shared" si="9"/>
        <v>-1.7003465302423139E-14</v>
      </c>
      <c r="I149" s="206">
        <f t="shared" si="7"/>
        <v>-2.1021974430772198E-14</v>
      </c>
      <c r="J149" s="235"/>
      <c r="K149" s="226">
        <v>0</v>
      </c>
      <c r="L149" s="229">
        <v>-1.7003465302423139E-14</v>
      </c>
      <c r="M149" s="30"/>
      <c r="N149" s="45"/>
      <c r="P149" s="46"/>
    </row>
    <row r="150" spans="1:16" s="44" customFormat="1" ht="14.25" x14ac:dyDescent="0.25">
      <c r="A150" s="232">
        <v>162</v>
      </c>
      <c r="B150" s="233" t="s">
        <v>573</v>
      </c>
      <c r="C150" s="447" t="s">
        <v>1170</v>
      </c>
      <c r="D150" s="226">
        <v>36.278259000000006</v>
      </c>
      <c r="E150" s="230">
        <v>36.278259000000006</v>
      </c>
      <c r="F150" s="227">
        <f t="shared" si="8"/>
        <v>0</v>
      </c>
      <c r="G150" s="226">
        <v>36.278258999999998</v>
      </c>
      <c r="H150" s="206">
        <f t="shared" si="9"/>
        <v>0</v>
      </c>
      <c r="I150" s="206">
        <f t="shared" si="7"/>
        <v>0</v>
      </c>
      <c r="J150" s="235"/>
      <c r="K150" s="226">
        <v>0</v>
      </c>
      <c r="L150" s="229">
        <v>0</v>
      </c>
      <c r="M150" s="30"/>
      <c r="N150" s="45"/>
      <c r="P150" s="46"/>
    </row>
    <row r="151" spans="1:16" s="44" customFormat="1" ht="14.25" x14ac:dyDescent="0.25">
      <c r="A151" s="232">
        <v>163</v>
      </c>
      <c r="B151" s="233" t="s">
        <v>508</v>
      </c>
      <c r="C151" s="447" t="s">
        <v>1171</v>
      </c>
      <c r="D151" s="226">
        <v>299.4743287128</v>
      </c>
      <c r="E151" s="230">
        <v>299.4743287128</v>
      </c>
      <c r="F151" s="227">
        <f t="shared" si="8"/>
        <v>0</v>
      </c>
      <c r="G151" s="226">
        <v>299.47432467671581</v>
      </c>
      <c r="H151" s="206">
        <f t="shared" si="9"/>
        <v>0</v>
      </c>
      <c r="I151" s="206">
        <f t="shared" si="7"/>
        <v>0</v>
      </c>
      <c r="J151" s="235"/>
      <c r="K151" s="226">
        <v>0</v>
      </c>
      <c r="L151" s="229">
        <v>0</v>
      </c>
      <c r="M151" s="30"/>
      <c r="N151" s="45"/>
      <c r="P151" s="46"/>
    </row>
    <row r="152" spans="1:16" s="44" customFormat="1" ht="14.25" x14ac:dyDescent="0.25">
      <c r="A152" s="232">
        <v>164</v>
      </c>
      <c r="B152" s="233" t="s">
        <v>508</v>
      </c>
      <c r="C152" s="447" t="s">
        <v>648</v>
      </c>
      <c r="D152" s="226">
        <v>747.39921667680005</v>
      </c>
      <c r="E152" s="230">
        <v>747.39921667680005</v>
      </c>
      <c r="F152" s="227">
        <f t="shared" si="8"/>
        <v>0</v>
      </c>
      <c r="G152" s="226">
        <v>747.39920742333038</v>
      </c>
      <c r="H152" s="206">
        <f t="shared" si="9"/>
        <v>158.26366776092294</v>
      </c>
      <c r="I152" s="206">
        <f t="shared" si="7"/>
        <v>21.175252024563111</v>
      </c>
      <c r="J152" s="235"/>
      <c r="K152" s="226">
        <v>0</v>
      </c>
      <c r="L152" s="229">
        <v>158.26366776092294</v>
      </c>
      <c r="M152" s="30"/>
      <c r="N152" s="45"/>
      <c r="P152" s="46"/>
    </row>
    <row r="153" spans="1:16" s="44" customFormat="1" ht="14.25" x14ac:dyDescent="0.25">
      <c r="A153" s="232">
        <v>165</v>
      </c>
      <c r="B153" s="233" t="s">
        <v>1153</v>
      </c>
      <c r="C153" s="447" t="s">
        <v>649</v>
      </c>
      <c r="D153" s="226">
        <v>111.59816569320002</v>
      </c>
      <c r="E153" s="230">
        <v>111.59816569320002</v>
      </c>
      <c r="F153" s="227">
        <f t="shared" si="8"/>
        <v>0</v>
      </c>
      <c r="G153" s="226">
        <v>111.59816677886378</v>
      </c>
      <c r="H153" s="206">
        <f t="shared" si="9"/>
        <v>-3.4006930604846278E-14</v>
      </c>
      <c r="I153" s="206">
        <f t="shared" si="7"/>
        <v>-3.047266090227361E-14</v>
      </c>
      <c r="J153" s="235"/>
      <c r="K153" s="226">
        <v>0</v>
      </c>
      <c r="L153" s="229">
        <v>-3.4006930604846278E-14</v>
      </c>
      <c r="M153" s="30"/>
      <c r="N153" s="45"/>
      <c r="P153" s="46"/>
    </row>
    <row r="154" spans="1:16" s="44" customFormat="1" ht="14.25" x14ac:dyDescent="0.25">
      <c r="A154" s="232">
        <v>166</v>
      </c>
      <c r="B154" s="233" t="s">
        <v>596</v>
      </c>
      <c r="C154" s="447" t="s">
        <v>650</v>
      </c>
      <c r="D154" s="226">
        <v>1161.3702003954002</v>
      </c>
      <c r="E154" s="230">
        <v>1161.3702003954002</v>
      </c>
      <c r="F154" s="227">
        <f t="shared" si="8"/>
        <v>0</v>
      </c>
      <c r="G154" s="226">
        <v>1161.3701961919312</v>
      </c>
      <c r="H154" s="206">
        <f t="shared" si="9"/>
        <v>41.293850303384559</v>
      </c>
      <c r="I154" s="206">
        <f t="shared" si="7"/>
        <v>3.5556147634342312</v>
      </c>
      <c r="J154" s="235"/>
      <c r="K154" s="226">
        <v>0</v>
      </c>
      <c r="L154" s="229">
        <v>41.293850303384559</v>
      </c>
      <c r="M154" s="30"/>
      <c r="N154" s="45"/>
      <c r="P154" s="46"/>
    </row>
    <row r="155" spans="1:16" s="44" customFormat="1" ht="14.25" x14ac:dyDescent="0.25">
      <c r="A155" s="232">
        <v>167</v>
      </c>
      <c r="B155" s="233" t="s">
        <v>494</v>
      </c>
      <c r="C155" s="447" t="s">
        <v>651</v>
      </c>
      <c r="D155" s="226">
        <v>2759.636334279</v>
      </c>
      <c r="E155" s="230">
        <v>2759.636334279</v>
      </c>
      <c r="F155" s="227">
        <f t="shared" si="8"/>
        <v>0</v>
      </c>
      <c r="G155" s="226">
        <v>2759.6363342789973</v>
      </c>
      <c r="H155" s="206">
        <f t="shared" si="9"/>
        <v>1011.8666556537662</v>
      </c>
      <c r="I155" s="206">
        <f t="shared" si="7"/>
        <v>36.666666657660627</v>
      </c>
      <c r="J155" s="235"/>
      <c r="K155" s="226">
        <v>0</v>
      </c>
      <c r="L155" s="229">
        <v>1011.8666556537662</v>
      </c>
      <c r="M155" s="30"/>
      <c r="N155" s="45"/>
      <c r="P155" s="46"/>
    </row>
    <row r="156" spans="1:16" s="44" customFormat="1" ht="14.25" x14ac:dyDescent="0.25">
      <c r="A156" s="232">
        <v>168</v>
      </c>
      <c r="B156" s="233" t="s">
        <v>596</v>
      </c>
      <c r="C156" s="447" t="s">
        <v>1172</v>
      </c>
      <c r="D156" s="226">
        <v>627.20702816160008</v>
      </c>
      <c r="E156" s="230">
        <v>627.20702816160008</v>
      </c>
      <c r="F156" s="227">
        <f t="shared" si="8"/>
        <v>0</v>
      </c>
      <c r="G156" s="226">
        <v>627.20701805673411</v>
      </c>
      <c r="H156" s="206">
        <f t="shared" si="9"/>
        <v>-2.7205544483877022E-13</v>
      </c>
      <c r="I156" s="206">
        <f t="shared" si="7"/>
        <v>-4.3375700944581106E-14</v>
      </c>
      <c r="J156" s="235"/>
      <c r="K156" s="226">
        <v>0</v>
      </c>
      <c r="L156" s="229">
        <v>-2.7205544483877022E-13</v>
      </c>
      <c r="M156" s="30"/>
      <c r="N156" s="45"/>
      <c r="P156" s="46"/>
    </row>
    <row r="157" spans="1:16" s="44" customFormat="1" ht="14.25" x14ac:dyDescent="0.25">
      <c r="A157" s="232">
        <v>170</v>
      </c>
      <c r="B157" s="233" t="s">
        <v>504</v>
      </c>
      <c r="C157" s="447" t="s">
        <v>1173</v>
      </c>
      <c r="D157" s="226">
        <v>1529.0530164042</v>
      </c>
      <c r="E157" s="230">
        <v>1529.0530164042</v>
      </c>
      <c r="F157" s="227">
        <f t="shared" si="8"/>
        <v>0</v>
      </c>
      <c r="G157" s="226">
        <v>1529.053023480865</v>
      </c>
      <c r="H157" s="206">
        <f t="shared" si="9"/>
        <v>442.89258632036564</v>
      </c>
      <c r="I157" s="206">
        <f t="shared" si="7"/>
        <v>28.965155659670632</v>
      </c>
      <c r="J157" s="235"/>
      <c r="K157" s="226">
        <v>0</v>
      </c>
      <c r="L157" s="229">
        <v>442.89258632036564</v>
      </c>
      <c r="M157" s="30"/>
      <c r="N157" s="45"/>
      <c r="P157" s="46"/>
    </row>
    <row r="158" spans="1:16" s="44" customFormat="1" ht="14.25" x14ac:dyDescent="0.25">
      <c r="A158" s="232">
        <v>171</v>
      </c>
      <c r="B158" s="233" t="s">
        <v>494</v>
      </c>
      <c r="C158" s="447" t="s">
        <v>1174</v>
      </c>
      <c r="D158" s="226">
        <v>10931.359411773601</v>
      </c>
      <c r="E158" s="230">
        <v>10931.359411773601</v>
      </c>
      <c r="F158" s="227">
        <f t="shared" si="8"/>
        <v>0</v>
      </c>
      <c r="G158" s="226">
        <v>8991.6178342312542</v>
      </c>
      <c r="H158" s="206">
        <f t="shared" si="9"/>
        <v>7648.4401952456374</v>
      </c>
      <c r="I158" s="206">
        <f t="shared" si="7"/>
        <v>69.967877801254048</v>
      </c>
      <c r="J158" s="235"/>
      <c r="K158" s="226">
        <v>0</v>
      </c>
      <c r="L158" s="229">
        <v>7648.4401952456374</v>
      </c>
      <c r="M158" s="30"/>
      <c r="N158" s="45"/>
      <c r="P158" s="46"/>
    </row>
    <row r="159" spans="1:16" s="44" customFormat="1" ht="14.25" x14ac:dyDescent="0.25">
      <c r="A159" s="232">
        <v>176</v>
      </c>
      <c r="B159" s="233" t="s">
        <v>504</v>
      </c>
      <c r="C159" s="447" t="s">
        <v>1175</v>
      </c>
      <c r="D159" s="226">
        <v>688.92492332220013</v>
      </c>
      <c r="E159" s="230">
        <v>688.92492332220013</v>
      </c>
      <c r="F159" s="227">
        <f t="shared" si="8"/>
        <v>0</v>
      </c>
      <c r="G159" s="226">
        <v>688.92492661114636</v>
      </c>
      <c r="H159" s="206">
        <f t="shared" si="9"/>
        <v>251.97687382759011</v>
      </c>
      <c r="I159" s="206">
        <f t="shared" si="7"/>
        <v>36.575374949781605</v>
      </c>
      <c r="J159" s="235"/>
      <c r="K159" s="226">
        <v>0</v>
      </c>
      <c r="L159" s="229">
        <v>251.97687382759011</v>
      </c>
      <c r="M159" s="30"/>
      <c r="N159" s="45"/>
      <c r="P159" s="46"/>
    </row>
    <row r="160" spans="1:16" s="44" customFormat="1" ht="14.25" x14ac:dyDescent="0.25">
      <c r="A160" s="232">
        <v>177</v>
      </c>
      <c r="B160" s="233" t="s">
        <v>504</v>
      </c>
      <c r="C160" s="447" t="s">
        <v>656</v>
      </c>
      <c r="D160" s="226">
        <v>23.649002557800003</v>
      </c>
      <c r="E160" s="230">
        <v>23.649002557800003</v>
      </c>
      <c r="F160" s="227">
        <f t="shared" si="8"/>
        <v>0</v>
      </c>
      <c r="G160" s="226">
        <v>23.649006241272211</v>
      </c>
      <c r="H160" s="206">
        <f t="shared" si="9"/>
        <v>2.3649004578165989</v>
      </c>
      <c r="I160" s="206">
        <f t="shared" si="7"/>
        <v>10.000000854313402</v>
      </c>
      <c r="J160" s="235"/>
      <c r="K160" s="226">
        <v>0</v>
      </c>
      <c r="L160" s="229">
        <v>2.3649004578165989</v>
      </c>
      <c r="M160" s="30"/>
      <c r="N160" s="45"/>
      <c r="P160" s="46"/>
    </row>
    <row r="161" spans="1:16" s="44" customFormat="1" ht="14.25" x14ac:dyDescent="0.25">
      <c r="A161" s="232">
        <v>181</v>
      </c>
      <c r="B161" s="233" t="s">
        <v>573</v>
      </c>
      <c r="C161" s="447" t="s">
        <v>1176</v>
      </c>
      <c r="D161" s="226">
        <v>12339.537806365201</v>
      </c>
      <c r="E161" s="230">
        <v>12339.537806365201</v>
      </c>
      <c r="F161" s="227">
        <f t="shared" si="8"/>
        <v>0</v>
      </c>
      <c r="G161" s="226">
        <v>12339.537811151251</v>
      </c>
      <c r="H161" s="206">
        <f t="shared" si="9"/>
        <v>5350.4133950768646</v>
      </c>
      <c r="I161" s="206">
        <f t="shared" si="7"/>
        <v>43.359917357009266</v>
      </c>
      <c r="J161" s="235"/>
      <c r="K161" s="226">
        <v>0</v>
      </c>
      <c r="L161" s="229">
        <v>5350.4133950768646</v>
      </c>
      <c r="M161" s="30"/>
      <c r="N161" s="45"/>
      <c r="P161" s="46"/>
    </row>
    <row r="162" spans="1:16" s="44" customFormat="1" ht="14.25" x14ac:dyDescent="0.25">
      <c r="A162" s="232">
        <v>182</v>
      </c>
      <c r="B162" s="233" t="s">
        <v>573</v>
      </c>
      <c r="C162" s="447" t="s">
        <v>658</v>
      </c>
      <c r="D162" s="226">
        <v>611.65719000000001</v>
      </c>
      <c r="E162" s="230">
        <v>611.65719000000001</v>
      </c>
      <c r="F162" s="227">
        <f t="shared" si="8"/>
        <v>0</v>
      </c>
      <c r="G162" s="226">
        <v>611.6571899999999</v>
      </c>
      <c r="H162" s="206">
        <f t="shared" si="9"/>
        <v>-2.0404158362907768E-13</v>
      </c>
      <c r="I162" s="206">
        <f t="shared" si="7"/>
        <v>-3.3358813885450715E-14</v>
      </c>
      <c r="J162" s="235"/>
      <c r="K162" s="226">
        <v>0</v>
      </c>
      <c r="L162" s="229">
        <v>-2.0404158362907768E-13</v>
      </c>
      <c r="M162" s="30"/>
      <c r="N162" s="45"/>
      <c r="P162" s="46"/>
    </row>
    <row r="163" spans="1:16" s="44" customFormat="1" ht="14.25" x14ac:dyDescent="0.25">
      <c r="A163" s="232">
        <v>183</v>
      </c>
      <c r="B163" s="233" t="s">
        <v>573</v>
      </c>
      <c r="C163" s="447" t="s">
        <v>659</v>
      </c>
      <c r="D163" s="226">
        <v>110.17487100000001</v>
      </c>
      <c r="E163" s="230">
        <v>110.17487100000001</v>
      </c>
      <c r="F163" s="227">
        <f t="shared" si="8"/>
        <v>0</v>
      </c>
      <c r="G163" s="226">
        <v>110.17487100000001</v>
      </c>
      <c r="H163" s="206">
        <f t="shared" si="9"/>
        <v>0</v>
      </c>
      <c r="I163" s="206">
        <f t="shared" si="7"/>
        <v>0</v>
      </c>
      <c r="J163" s="235"/>
      <c r="K163" s="226">
        <v>0</v>
      </c>
      <c r="L163" s="229">
        <v>0</v>
      </c>
      <c r="M163" s="30"/>
      <c r="N163" s="45"/>
      <c r="P163" s="46"/>
    </row>
    <row r="164" spans="1:16" s="44" customFormat="1" ht="14.25" x14ac:dyDescent="0.25">
      <c r="A164" s="232">
        <v>185</v>
      </c>
      <c r="B164" s="233" t="s">
        <v>508</v>
      </c>
      <c r="C164" s="447" t="s">
        <v>1177</v>
      </c>
      <c r="D164" s="226">
        <v>444.15665850120007</v>
      </c>
      <c r="E164" s="230">
        <v>444.15665850120007</v>
      </c>
      <c r="F164" s="227">
        <f t="shared" si="8"/>
        <v>0</v>
      </c>
      <c r="G164" s="226">
        <v>444.15666461733218</v>
      </c>
      <c r="H164" s="206">
        <f t="shared" si="9"/>
        <v>126.35168510946816</v>
      </c>
      <c r="I164" s="206">
        <f t="shared" si="7"/>
        <v>28.447549460552953</v>
      </c>
      <c r="J164" s="235"/>
      <c r="K164" s="226">
        <v>0</v>
      </c>
      <c r="L164" s="229">
        <v>126.35168510946816</v>
      </c>
      <c r="M164" s="30"/>
      <c r="N164" s="45"/>
      <c r="P164" s="46"/>
    </row>
    <row r="165" spans="1:16" s="44" customFormat="1" ht="14.25" x14ac:dyDescent="0.25">
      <c r="A165" s="232">
        <v>188</v>
      </c>
      <c r="B165" s="233" t="s">
        <v>508</v>
      </c>
      <c r="C165" s="447" t="s">
        <v>1178</v>
      </c>
      <c r="D165" s="226">
        <v>5385.9933900575998</v>
      </c>
      <c r="E165" s="230">
        <v>5385.9933900575998</v>
      </c>
      <c r="F165" s="227">
        <f t="shared" si="8"/>
        <v>0</v>
      </c>
      <c r="G165" s="226">
        <v>3364.5381640551982</v>
      </c>
      <c r="H165" s="206">
        <f t="shared" si="9"/>
        <v>1664.0029283405997</v>
      </c>
      <c r="I165" s="206">
        <f t="shared" si="7"/>
        <v>30.895005021957601</v>
      </c>
      <c r="J165" s="235"/>
      <c r="K165" s="226">
        <v>956.2469893074001</v>
      </c>
      <c r="L165" s="229">
        <v>707.75593903319964</v>
      </c>
      <c r="M165" s="30"/>
      <c r="N165" s="45"/>
      <c r="P165" s="46"/>
    </row>
    <row r="166" spans="1:16" s="44" customFormat="1" ht="14.25" x14ac:dyDescent="0.25">
      <c r="A166" s="232">
        <v>189</v>
      </c>
      <c r="B166" s="233" t="s">
        <v>508</v>
      </c>
      <c r="C166" s="447" t="s">
        <v>1179</v>
      </c>
      <c r="D166" s="226">
        <v>307.16855499060006</v>
      </c>
      <c r="E166" s="230">
        <v>307.16855499060006</v>
      </c>
      <c r="F166" s="227">
        <f t="shared" si="8"/>
        <v>0</v>
      </c>
      <c r="G166" s="226">
        <v>307.16856184054154</v>
      </c>
      <c r="H166" s="206">
        <f t="shared" si="9"/>
        <v>84.525445212931174</v>
      </c>
      <c r="I166" s="206">
        <f t="shared" si="7"/>
        <v>27.517610067709509</v>
      </c>
      <c r="J166" s="235"/>
      <c r="K166" s="226">
        <v>0</v>
      </c>
      <c r="L166" s="229">
        <v>84.525445212931174</v>
      </c>
      <c r="M166" s="30"/>
      <c r="N166" s="45"/>
      <c r="P166" s="46"/>
    </row>
    <row r="167" spans="1:16" s="44" customFormat="1" ht="14.25" x14ac:dyDescent="0.25">
      <c r="A167" s="232">
        <v>190</v>
      </c>
      <c r="B167" s="233" t="s">
        <v>614</v>
      </c>
      <c r="C167" s="447" t="s">
        <v>663</v>
      </c>
      <c r="D167" s="226">
        <v>943.45956348480013</v>
      </c>
      <c r="E167" s="230">
        <v>943.45956348480013</v>
      </c>
      <c r="F167" s="227">
        <f t="shared" si="8"/>
        <v>0</v>
      </c>
      <c r="G167" s="226">
        <v>943.45956724725181</v>
      </c>
      <c r="H167" s="206">
        <f t="shared" si="9"/>
        <v>283.98756101760205</v>
      </c>
      <c r="I167" s="206">
        <f t="shared" si="7"/>
        <v>30.10066059096949</v>
      </c>
      <c r="J167" s="235"/>
      <c r="K167" s="226">
        <v>0</v>
      </c>
      <c r="L167" s="229">
        <v>283.98756101760205</v>
      </c>
      <c r="M167" s="30"/>
      <c r="N167" s="45"/>
      <c r="P167" s="46"/>
    </row>
    <row r="168" spans="1:16" s="44" customFormat="1" ht="14.25" x14ac:dyDescent="0.25">
      <c r="A168" s="232">
        <v>191</v>
      </c>
      <c r="B168" s="233" t="s">
        <v>508</v>
      </c>
      <c r="C168" s="447" t="s">
        <v>664</v>
      </c>
      <c r="D168" s="226">
        <v>104.7953125116</v>
      </c>
      <c r="E168" s="230">
        <v>104.7953125116</v>
      </c>
      <c r="F168" s="227">
        <f t="shared" si="8"/>
        <v>0</v>
      </c>
      <c r="G168" s="226">
        <v>104.79531787197601</v>
      </c>
      <c r="H168" s="206">
        <f t="shared" si="9"/>
        <v>28.776445281344674</v>
      </c>
      <c r="I168" s="206">
        <f t="shared" si="7"/>
        <v>27.459668368429508</v>
      </c>
      <c r="J168" s="235"/>
      <c r="K168" s="226">
        <v>0</v>
      </c>
      <c r="L168" s="229">
        <v>28.776445281344674</v>
      </c>
      <c r="M168" s="30"/>
      <c r="N168" s="45"/>
      <c r="P168" s="46"/>
    </row>
    <row r="169" spans="1:16" s="44" customFormat="1" ht="14.25" x14ac:dyDescent="0.25">
      <c r="A169" s="232">
        <v>192</v>
      </c>
      <c r="B169" s="233" t="s">
        <v>614</v>
      </c>
      <c r="C169" s="447" t="s">
        <v>1180</v>
      </c>
      <c r="D169" s="226">
        <v>740.06264234340006</v>
      </c>
      <c r="E169" s="230">
        <v>740.06264234340006</v>
      </c>
      <c r="F169" s="227">
        <f t="shared" si="8"/>
        <v>0</v>
      </c>
      <c r="G169" s="226">
        <v>740.06263431743389</v>
      </c>
      <c r="H169" s="206">
        <f t="shared" si="9"/>
        <v>140.87821791671365</v>
      </c>
      <c r="I169" s="206">
        <f t="shared" si="7"/>
        <v>19.035985585034311</v>
      </c>
      <c r="J169" s="235"/>
      <c r="K169" s="226">
        <v>0</v>
      </c>
      <c r="L169" s="229">
        <v>140.87821791671365</v>
      </c>
      <c r="M169" s="30"/>
      <c r="N169" s="45"/>
      <c r="P169" s="46"/>
    </row>
    <row r="170" spans="1:16" s="44" customFormat="1" ht="14.25" x14ac:dyDescent="0.25">
      <c r="A170" s="232">
        <v>193</v>
      </c>
      <c r="B170" s="233" t="s">
        <v>614</v>
      </c>
      <c r="C170" s="447" t="s">
        <v>666</v>
      </c>
      <c r="D170" s="226">
        <v>72.874541450400002</v>
      </c>
      <c r="E170" s="230">
        <v>72.874541450400002</v>
      </c>
      <c r="F170" s="227">
        <f t="shared" si="8"/>
        <v>0</v>
      </c>
      <c r="G170" s="226">
        <v>72.874538665467938</v>
      </c>
      <c r="H170" s="206">
        <f t="shared" si="9"/>
        <v>10.931180848394588</v>
      </c>
      <c r="I170" s="206">
        <f t="shared" si="7"/>
        <v>14.999999493423347</v>
      </c>
      <c r="J170" s="235"/>
      <c r="K170" s="226">
        <v>0</v>
      </c>
      <c r="L170" s="229">
        <v>10.931180848394588</v>
      </c>
      <c r="M170" s="30"/>
      <c r="N170" s="45"/>
      <c r="P170" s="46"/>
    </row>
    <row r="171" spans="1:16" s="44" customFormat="1" ht="14.25" x14ac:dyDescent="0.25">
      <c r="A171" s="232">
        <v>194</v>
      </c>
      <c r="B171" s="233" t="s">
        <v>614</v>
      </c>
      <c r="C171" s="447" t="s">
        <v>1181</v>
      </c>
      <c r="D171" s="226">
        <v>750.71845721700004</v>
      </c>
      <c r="E171" s="230">
        <v>750.71845721700004</v>
      </c>
      <c r="F171" s="227">
        <f t="shared" si="8"/>
        <v>0</v>
      </c>
      <c r="G171" s="226">
        <v>750.71845123211449</v>
      </c>
      <c r="H171" s="206">
        <f t="shared" si="9"/>
        <v>154.05665819033459</v>
      </c>
      <c r="I171" s="206">
        <f t="shared" si="7"/>
        <v>20.521229591375761</v>
      </c>
      <c r="J171" s="235"/>
      <c r="K171" s="226">
        <v>0</v>
      </c>
      <c r="L171" s="229">
        <v>154.05665819033459</v>
      </c>
      <c r="M171" s="30"/>
      <c r="N171" s="45"/>
      <c r="P171" s="46"/>
    </row>
    <row r="172" spans="1:16" s="44" customFormat="1" ht="14.25" x14ac:dyDescent="0.25">
      <c r="A172" s="232">
        <v>195</v>
      </c>
      <c r="B172" s="233" t="s">
        <v>508</v>
      </c>
      <c r="C172" s="447" t="s">
        <v>1182</v>
      </c>
      <c r="D172" s="226">
        <v>1852.2303151746003</v>
      </c>
      <c r="E172" s="230">
        <v>1852.2303151746003</v>
      </c>
      <c r="F172" s="227">
        <f t="shared" si="8"/>
        <v>0</v>
      </c>
      <c r="G172" s="226">
        <v>1852.2303177285962</v>
      </c>
      <c r="H172" s="206">
        <f t="shared" si="9"/>
        <v>265.28505784745863</v>
      </c>
      <c r="I172" s="206">
        <f t="shared" si="7"/>
        <v>14.322466038595829</v>
      </c>
      <c r="J172" s="235"/>
      <c r="K172" s="226">
        <v>0</v>
      </c>
      <c r="L172" s="229">
        <v>265.28505784745863</v>
      </c>
      <c r="M172" s="30"/>
      <c r="N172" s="45"/>
      <c r="P172" s="46"/>
    </row>
    <row r="173" spans="1:16" s="44" customFormat="1" ht="14.25" x14ac:dyDescent="0.25">
      <c r="A173" s="232">
        <v>197</v>
      </c>
      <c r="B173" s="233" t="s">
        <v>614</v>
      </c>
      <c r="C173" s="447" t="s">
        <v>669</v>
      </c>
      <c r="D173" s="226">
        <v>304.68940023480002</v>
      </c>
      <c r="E173" s="230">
        <v>304.68940023480002</v>
      </c>
      <c r="F173" s="227">
        <f t="shared" si="8"/>
        <v>0</v>
      </c>
      <c r="G173" s="226">
        <v>304.68940838334311</v>
      </c>
      <c r="H173" s="206">
        <f t="shared" si="9"/>
        <v>45.72341032049367</v>
      </c>
      <c r="I173" s="206">
        <f t="shared" si="7"/>
        <v>15.006564155253926</v>
      </c>
      <c r="J173" s="235"/>
      <c r="K173" s="226">
        <v>0</v>
      </c>
      <c r="L173" s="229">
        <v>45.72341032049367</v>
      </c>
      <c r="M173" s="30"/>
      <c r="N173" s="45"/>
      <c r="P173" s="46"/>
    </row>
    <row r="174" spans="1:16" s="44" customFormat="1" ht="14.25" x14ac:dyDescent="0.25">
      <c r="A174" s="232">
        <v>198</v>
      </c>
      <c r="B174" s="233" t="s">
        <v>508</v>
      </c>
      <c r="C174" s="447" t="s">
        <v>670</v>
      </c>
      <c r="D174" s="226">
        <v>384.37502687280005</v>
      </c>
      <c r="E174" s="230">
        <v>384.37502687280005</v>
      </c>
      <c r="F174" s="227">
        <f t="shared" si="8"/>
        <v>0</v>
      </c>
      <c r="G174" s="226">
        <v>384.37503219575996</v>
      </c>
      <c r="H174" s="206">
        <f t="shared" si="9"/>
        <v>134.78142128335341</v>
      </c>
      <c r="I174" s="206">
        <f t="shared" si="7"/>
        <v>35.065082760425064</v>
      </c>
      <c r="J174" s="235"/>
      <c r="K174" s="226">
        <v>0</v>
      </c>
      <c r="L174" s="229">
        <v>134.78142128335341</v>
      </c>
      <c r="M174" s="30"/>
      <c r="N174" s="45"/>
      <c r="P174" s="46"/>
    </row>
    <row r="175" spans="1:16" s="44" customFormat="1" ht="14.25" x14ac:dyDescent="0.25">
      <c r="A175" s="232">
        <v>199</v>
      </c>
      <c r="B175" s="233" t="s">
        <v>508</v>
      </c>
      <c r="C175" s="447" t="s">
        <v>671</v>
      </c>
      <c r="D175" s="226">
        <v>296.69874516420003</v>
      </c>
      <c r="E175" s="230">
        <v>296.69874516420003</v>
      </c>
      <c r="F175" s="227">
        <f t="shared" si="8"/>
        <v>0</v>
      </c>
      <c r="G175" s="226">
        <v>296.69875173672591</v>
      </c>
      <c r="H175" s="206">
        <f t="shared" si="9"/>
        <v>53.255118116203825</v>
      </c>
      <c r="I175" s="206">
        <f t="shared" si="7"/>
        <v>17.949222564703195</v>
      </c>
      <c r="J175" s="235"/>
      <c r="K175" s="226">
        <v>0</v>
      </c>
      <c r="L175" s="229">
        <v>53.255118116203825</v>
      </c>
      <c r="M175" s="30"/>
      <c r="N175" s="45"/>
      <c r="P175" s="46"/>
    </row>
    <row r="176" spans="1:16" s="44" customFormat="1" ht="27" x14ac:dyDescent="0.25">
      <c r="A176" s="232">
        <v>200</v>
      </c>
      <c r="B176" s="233" t="s">
        <v>596</v>
      </c>
      <c r="C176" s="447" t="s">
        <v>1183</v>
      </c>
      <c r="D176" s="226">
        <v>1336.1311314558</v>
      </c>
      <c r="E176" s="230">
        <v>1336.1311314558</v>
      </c>
      <c r="F176" s="227">
        <f t="shared" si="8"/>
        <v>0</v>
      </c>
      <c r="G176" s="226">
        <v>1336.1311243103162</v>
      </c>
      <c r="H176" s="206">
        <f t="shared" si="9"/>
        <v>510.1445116911911</v>
      </c>
      <c r="I176" s="206">
        <f t="shared" si="7"/>
        <v>38.180721912777841</v>
      </c>
      <c r="J176" s="235"/>
      <c r="K176" s="226">
        <v>0</v>
      </c>
      <c r="L176" s="229">
        <v>510.1445116911911</v>
      </c>
      <c r="M176" s="30"/>
      <c r="N176" s="45"/>
      <c r="P176" s="46"/>
    </row>
    <row r="177" spans="1:16" s="44" customFormat="1" ht="14.25" x14ac:dyDescent="0.25">
      <c r="A177" s="232">
        <v>201</v>
      </c>
      <c r="B177" s="233" t="s">
        <v>596</v>
      </c>
      <c r="C177" s="447" t="s">
        <v>673</v>
      </c>
      <c r="D177" s="226">
        <v>1692.9964789662001</v>
      </c>
      <c r="E177" s="230">
        <v>1692.9964789662001</v>
      </c>
      <c r="F177" s="227">
        <f t="shared" si="8"/>
        <v>0</v>
      </c>
      <c r="G177" s="226">
        <v>1692.9964812475405</v>
      </c>
      <c r="H177" s="206">
        <f t="shared" si="9"/>
        <v>593.37024938529021</v>
      </c>
      <c r="I177" s="206">
        <f t="shared" si="7"/>
        <v>35.048522354141085</v>
      </c>
      <c r="J177" s="235"/>
      <c r="K177" s="226">
        <v>0</v>
      </c>
      <c r="L177" s="229">
        <v>593.37024938529021</v>
      </c>
      <c r="M177" s="30"/>
      <c r="N177" s="45"/>
      <c r="P177" s="46"/>
    </row>
    <row r="178" spans="1:16" s="44" customFormat="1" ht="14.25" x14ac:dyDescent="0.25">
      <c r="A178" s="232">
        <v>202</v>
      </c>
      <c r="B178" s="233" t="s">
        <v>596</v>
      </c>
      <c r="C178" s="447" t="s">
        <v>674</v>
      </c>
      <c r="D178" s="226">
        <v>2509.1759436162001</v>
      </c>
      <c r="E178" s="230">
        <v>2509.1759436162001</v>
      </c>
      <c r="F178" s="227">
        <f t="shared" si="8"/>
        <v>0</v>
      </c>
      <c r="G178" s="226">
        <v>2509.1759367333443</v>
      </c>
      <c r="H178" s="206">
        <f t="shared" si="9"/>
        <v>1060.7473560475737</v>
      </c>
      <c r="I178" s="206">
        <f t="shared" si="7"/>
        <v>42.274730026258531</v>
      </c>
      <c r="J178" s="235"/>
      <c r="K178" s="226">
        <v>0</v>
      </c>
      <c r="L178" s="229">
        <v>1060.7473560475737</v>
      </c>
      <c r="M178" s="30"/>
      <c r="N178" s="45"/>
      <c r="P178" s="46"/>
    </row>
    <row r="179" spans="1:16" s="44" customFormat="1" ht="14.25" x14ac:dyDescent="0.25">
      <c r="A179" s="232">
        <v>203</v>
      </c>
      <c r="B179" s="233" t="s">
        <v>596</v>
      </c>
      <c r="C179" s="447" t="s">
        <v>675</v>
      </c>
      <c r="D179" s="226">
        <v>705.84508417560005</v>
      </c>
      <c r="E179" s="230">
        <v>705.84508417560005</v>
      </c>
      <c r="F179" s="227">
        <f t="shared" si="8"/>
        <v>0</v>
      </c>
      <c r="G179" s="226">
        <v>705.84508917967071</v>
      </c>
      <c r="H179" s="206">
        <f t="shared" si="9"/>
        <v>95.421564454489712</v>
      </c>
      <c r="I179" s="206">
        <f t="shared" si="7"/>
        <v>13.518768720467669</v>
      </c>
      <c r="J179" s="235"/>
      <c r="K179" s="226">
        <v>0</v>
      </c>
      <c r="L179" s="229">
        <v>95.421564454489712</v>
      </c>
      <c r="M179" s="30"/>
      <c r="N179" s="45"/>
      <c r="P179" s="46"/>
    </row>
    <row r="180" spans="1:16" s="44" customFormat="1" ht="14.25" x14ac:dyDescent="0.25">
      <c r="A180" s="232">
        <v>204</v>
      </c>
      <c r="B180" s="233" t="s">
        <v>596</v>
      </c>
      <c r="C180" s="447" t="s">
        <v>1184</v>
      </c>
      <c r="D180" s="226">
        <v>2038.4450296530001</v>
      </c>
      <c r="E180" s="230">
        <v>2038.4450296530001</v>
      </c>
      <c r="F180" s="227">
        <f t="shared" si="8"/>
        <v>0</v>
      </c>
      <c r="G180" s="226">
        <v>2038.4450300838241</v>
      </c>
      <c r="H180" s="206">
        <f t="shared" si="9"/>
        <v>170.12817946399477</v>
      </c>
      <c r="I180" s="206">
        <f t="shared" si="7"/>
        <v>8.3459782819336219</v>
      </c>
      <c r="J180" s="235"/>
      <c r="K180" s="226">
        <v>0</v>
      </c>
      <c r="L180" s="229">
        <v>170.12817946399477</v>
      </c>
      <c r="M180" s="30"/>
      <c r="N180" s="45"/>
      <c r="P180" s="46"/>
    </row>
    <row r="181" spans="1:16" s="44" customFormat="1" ht="14.25" x14ac:dyDescent="0.25">
      <c r="A181" s="232">
        <v>205</v>
      </c>
      <c r="B181" s="233" t="s">
        <v>557</v>
      </c>
      <c r="C181" s="447" t="s">
        <v>1185</v>
      </c>
      <c r="D181" s="226">
        <v>2230.3765659912001</v>
      </c>
      <c r="E181" s="230">
        <v>2230.3765659912001</v>
      </c>
      <c r="F181" s="227">
        <f t="shared" si="8"/>
        <v>0</v>
      </c>
      <c r="G181" s="226">
        <v>2230.3765636933113</v>
      </c>
      <c r="H181" s="206">
        <f t="shared" si="9"/>
        <v>181.91921603132809</v>
      </c>
      <c r="I181" s="206">
        <f t="shared" si="7"/>
        <v>8.1564350525034097</v>
      </c>
      <c r="J181" s="235"/>
      <c r="K181" s="226">
        <v>0</v>
      </c>
      <c r="L181" s="229">
        <v>181.91921603132809</v>
      </c>
      <c r="M181" s="30"/>
      <c r="N181" s="45"/>
      <c r="P181" s="46"/>
    </row>
    <row r="182" spans="1:16" s="44" customFormat="1" ht="27" x14ac:dyDescent="0.25">
      <c r="A182" s="232">
        <v>206</v>
      </c>
      <c r="B182" s="233" t="s">
        <v>508</v>
      </c>
      <c r="C182" s="447" t="s">
        <v>1186</v>
      </c>
      <c r="D182" s="226">
        <v>806.69770612980005</v>
      </c>
      <c r="E182" s="230">
        <v>806.69770612980005</v>
      </c>
      <c r="F182" s="227">
        <f t="shared" si="8"/>
        <v>0</v>
      </c>
      <c r="G182" s="226">
        <v>806.69770254705793</v>
      </c>
      <c r="H182" s="206">
        <f t="shared" si="9"/>
        <v>-1.3602772241938511E-13</v>
      </c>
      <c r="I182" s="206">
        <f t="shared" si="7"/>
        <v>-1.6862291957168135E-14</v>
      </c>
      <c r="J182" s="235"/>
      <c r="K182" s="226">
        <v>0</v>
      </c>
      <c r="L182" s="229">
        <v>-1.3602772241938511E-13</v>
      </c>
      <c r="M182" s="30"/>
      <c r="N182" s="45"/>
      <c r="P182" s="46"/>
    </row>
    <row r="183" spans="1:16" s="44" customFormat="1" ht="14.25" x14ac:dyDescent="0.25">
      <c r="A183" s="232">
        <v>207</v>
      </c>
      <c r="B183" s="233" t="s">
        <v>508</v>
      </c>
      <c r="C183" s="447" t="s">
        <v>1187</v>
      </c>
      <c r="D183" s="226">
        <v>917.72037802680018</v>
      </c>
      <c r="E183" s="230">
        <v>917.72037802680018</v>
      </c>
      <c r="F183" s="227">
        <f t="shared" si="8"/>
        <v>0</v>
      </c>
      <c r="G183" s="226">
        <v>917.72037384887199</v>
      </c>
      <c r="H183" s="206">
        <f t="shared" si="9"/>
        <v>101.05504892417279</v>
      </c>
      <c r="I183" s="206">
        <f t="shared" si="7"/>
        <v>11.011529365998419</v>
      </c>
      <c r="J183" s="235"/>
      <c r="K183" s="226">
        <v>0</v>
      </c>
      <c r="L183" s="229">
        <v>101.05504892417279</v>
      </c>
      <c r="M183" s="30"/>
      <c r="N183" s="45"/>
      <c r="P183" s="46"/>
    </row>
    <row r="184" spans="1:16" s="44" customFormat="1" ht="14.25" x14ac:dyDescent="0.25">
      <c r="A184" s="232">
        <v>208</v>
      </c>
      <c r="B184" s="233" t="s">
        <v>508</v>
      </c>
      <c r="C184" s="447" t="s">
        <v>1188</v>
      </c>
      <c r="D184" s="226">
        <v>179.77906619699999</v>
      </c>
      <c r="E184" s="230">
        <v>179.77906619699999</v>
      </c>
      <c r="F184" s="227">
        <f t="shared" si="8"/>
        <v>0</v>
      </c>
      <c r="G184" s="226">
        <v>179.77907519477404</v>
      </c>
      <c r="H184" s="206">
        <f t="shared" si="9"/>
        <v>65.918992048272045</v>
      </c>
      <c r="I184" s="206">
        <f t="shared" si="7"/>
        <v>36.66666728374188</v>
      </c>
      <c r="J184" s="235"/>
      <c r="K184" s="226">
        <v>0</v>
      </c>
      <c r="L184" s="229">
        <v>65.918992048272045</v>
      </c>
      <c r="M184" s="30"/>
      <c r="N184" s="45"/>
      <c r="P184" s="46"/>
    </row>
    <row r="185" spans="1:16" s="44" customFormat="1" ht="14.25" x14ac:dyDescent="0.25">
      <c r="A185" s="232">
        <v>209</v>
      </c>
      <c r="B185" s="233" t="s">
        <v>614</v>
      </c>
      <c r="C185" s="447" t="s">
        <v>1189</v>
      </c>
      <c r="D185" s="226">
        <v>2546.0063022000004</v>
      </c>
      <c r="E185" s="230">
        <v>2546.0063022000004</v>
      </c>
      <c r="F185" s="227">
        <f t="shared" si="8"/>
        <v>0</v>
      </c>
      <c r="G185" s="226">
        <v>1012.0996567042333</v>
      </c>
      <c r="H185" s="206">
        <f t="shared" si="9"/>
        <v>1012.1813683642951</v>
      </c>
      <c r="I185" s="206">
        <f t="shared" si="7"/>
        <v>39.755650545313678</v>
      </c>
      <c r="J185" s="235"/>
      <c r="K185" s="226">
        <v>621.3369569808001</v>
      </c>
      <c r="L185" s="229">
        <v>390.84441138349496</v>
      </c>
      <c r="M185" s="30"/>
      <c r="N185" s="45"/>
      <c r="P185" s="46"/>
    </row>
    <row r="186" spans="1:16" s="44" customFormat="1" ht="14.25" x14ac:dyDescent="0.25">
      <c r="A186" s="232">
        <v>210</v>
      </c>
      <c r="B186" s="233" t="s">
        <v>596</v>
      </c>
      <c r="C186" s="447" t="s">
        <v>1190</v>
      </c>
      <c r="D186" s="226">
        <v>2645.9482728486</v>
      </c>
      <c r="E186" s="230">
        <v>2645.9482728486</v>
      </c>
      <c r="F186" s="227">
        <f t="shared" si="8"/>
        <v>0</v>
      </c>
      <c r="G186" s="226">
        <v>2645.9482789252211</v>
      </c>
      <c r="H186" s="206">
        <f t="shared" si="9"/>
        <v>404.91353085313233</v>
      </c>
      <c r="I186" s="206">
        <f t="shared" si="7"/>
        <v>15.303153693825115</v>
      </c>
      <c r="J186" s="235"/>
      <c r="K186" s="226">
        <v>0</v>
      </c>
      <c r="L186" s="229">
        <v>404.91353085313233</v>
      </c>
      <c r="M186" s="30"/>
      <c r="N186" s="45"/>
      <c r="P186" s="46"/>
    </row>
    <row r="187" spans="1:16" s="44" customFormat="1" ht="14.25" x14ac:dyDescent="0.25">
      <c r="A187" s="232">
        <v>211</v>
      </c>
      <c r="B187" s="233" t="s">
        <v>618</v>
      </c>
      <c r="C187" s="447" t="s">
        <v>1191</v>
      </c>
      <c r="D187" s="226">
        <v>3491.5516262748006</v>
      </c>
      <c r="E187" s="230">
        <v>3491.5516262748006</v>
      </c>
      <c r="F187" s="227">
        <f t="shared" si="8"/>
        <v>0</v>
      </c>
      <c r="G187" s="226">
        <v>3491.5516320776328</v>
      </c>
      <c r="H187" s="206">
        <f t="shared" si="9"/>
        <v>652.2001445958291</v>
      </c>
      <c r="I187" s="206">
        <f t="shared" si="7"/>
        <v>18.679378522942628</v>
      </c>
      <c r="J187" s="236"/>
      <c r="K187" s="226">
        <v>0</v>
      </c>
      <c r="L187" s="229">
        <v>652.2001445958291</v>
      </c>
      <c r="M187" s="30"/>
      <c r="N187" s="45"/>
      <c r="P187" s="46"/>
    </row>
    <row r="188" spans="1:16" s="44" customFormat="1" ht="14.25" x14ac:dyDescent="0.25">
      <c r="A188" s="232">
        <v>212</v>
      </c>
      <c r="B188" s="233" t="s">
        <v>508</v>
      </c>
      <c r="C188" s="447" t="s">
        <v>1192</v>
      </c>
      <c r="D188" s="226">
        <v>656.39718540000001</v>
      </c>
      <c r="E188" s="230">
        <v>656.39718540000001</v>
      </c>
      <c r="F188" s="227">
        <f t="shared" si="8"/>
        <v>0</v>
      </c>
      <c r="G188" s="226">
        <v>656.39718540000001</v>
      </c>
      <c r="H188" s="206">
        <f t="shared" si="9"/>
        <v>73.379621482133217</v>
      </c>
      <c r="I188" s="206">
        <f t="shared" si="7"/>
        <v>11.179149319084392</v>
      </c>
      <c r="J188" s="235"/>
      <c r="K188" s="226">
        <v>1.9144200000000002E-5</v>
      </c>
      <c r="L188" s="229">
        <v>73.379602337933221</v>
      </c>
      <c r="M188" s="30"/>
      <c r="N188" s="45"/>
      <c r="P188" s="46"/>
    </row>
    <row r="189" spans="1:16" s="44" customFormat="1" ht="14.25" x14ac:dyDescent="0.25">
      <c r="A189" s="232">
        <v>213</v>
      </c>
      <c r="B189" s="233" t="s">
        <v>508</v>
      </c>
      <c r="C189" s="447" t="s">
        <v>1193</v>
      </c>
      <c r="D189" s="226">
        <v>2237.6506728000004</v>
      </c>
      <c r="E189" s="230">
        <v>1162.9214357772</v>
      </c>
      <c r="F189" s="227">
        <f t="shared" si="8"/>
        <v>-48.029357311522546</v>
      </c>
      <c r="G189" s="226">
        <v>1162.9214286937804</v>
      </c>
      <c r="H189" s="206">
        <f t="shared" si="9"/>
        <v>712.60557314823893</v>
      </c>
      <c r="I189" s="206">
        <f t="shared" si="7"/>
        <v>61.277189604127692</v>
      </c>
      <c r="J189" s="235"/>
      <c r="K189" s="226">
        <v>0</v>
      </c>
      <c r="L189" s="229">
        <v>712.60557314823893</v>
      </c>
      <c r="M189" s="30"/>
      <c r="N189" s="45"/>
      <c r="P189" s="46"/>
    </row>
    <row r="190" spans="1:16" s="44" customFormat="1" ht="14.25" x14ac:dyDescent="0.25">
      <c r="A190" s="232">
        <v>214</v>
      </c>
      <c r="B190" s="233" t="s">
        <v>614</v>
      </c>
      <c r="C190" s="447" t="s">
        <v>1194</v>
      </c>
      <c r="D190" s="226">
        <v>4615.1114382000005</v>
      </c>
      <c r="E190" s="230">
        <v>4615.1114382000005</v>
      </c>
      <c r="F190" s="227">
        <f t="shared" si="8"/>
        <v>0</v>
      </c>
      <c r="G190" s="226">
        <v>2761.5305056220241</v>
      </c>
      <c r="H190" s="206">
        <f t="shared" si="9"/>
        <v>2761.2588243660098</v>
      </c>
      <c r="I190" s="206">
        <f t="shared" si="7"/>
        <v>59.830815817590832</v>
      </c>
      <c r="J190" s="235"/>
      <c r="K190" s="226">
        <v>2118.2853797154003</v>
      </c>
      <c r="L190" s="229">
        <v>642.97344465060962</v>
      </c>
      <c r="M190" s="30"/>
      <c r="N190" s="45"/>
      <c r="P190" s="46"/>
    </row>
    <row r="191" spans="1:16" s="44" customFormat="1" ht="14.25" x14ac:dyDescent="0.25">
      <c r="A191" s="232">
        <v>215</v>
      </c>
      <c r="B191" s="233" t="s">
        <v>618</v>
      </c>
      <c r="C191" s="447" t="s">
        <v>1195</v>
      </c>
      <c r="D191" s="226">
        <v>1211.9149469658</v>
      </c>
      <c r="E191" s="230">
        <v>1189.0492293510001</v>
      </c>
      <c r="F191" s="227">
        <f t="shared" si="8"/>
        <v>-1.8867427678854369</v>
      </c>
      <c r="G191" s="226">
        <v>1189.0492257786282</v>
      </c>
      <c r="H191" s="206">
        <f t="shared" si="9"/>
        <v>490.62598162868846</v>
      </c>
      <c r="I191" s="206">
        <f t="shared" si="7"/>
        <v>41.262041092821619</v>
      </c>
      <c r="J191" s="235"/>
      <c r="K191" s="226">
        <v>0</v>
      </c>
      <c r="L191" s="229">
        <v>490.62598162868846</v>
      </c>
      <c r="M191" s="30"/>
      <c r="N191" s="45"/>
      <c r="P191" s="46"/>
    </row>
    <row r="192" spans="1:16" s="44" customFormat="1" ht="14.25" x14ac:dyDescent="0.25">
      <c r="A192" s="232">
        <v>216</v>
      </c>
      <c r="B192" s="233" t="s">
        <v>581</v>
      </c>
      <c r="C192" s="447" t="s">
        <v>1196</v>
      </c>
      <c r="D192" s="226">
        <v>2882.3483398308003</v>
      </c>
      <c r="E192" s="230">
        <v>2882.3483398308003</v>
      </c>
      <c r="F192" s="227">
        <f t="shared" si="8"/>
        <v>0</v>
      </c>
      <c r="G192" s="226">
        <v>2882.3483398321505</v>
      </c>
      <c r="H192" s="206">
        <f t="shared" si="9"/>
        <v>1916.606702739067</v>
      </c>
      <c r="I192" s="206">
        <f t="shared" si="7"/>
        <v>66.494624409330612</v>
      </c>
      <c r="J192" s="235"/>
      <c r="K192" s="226">
        <v>0</v>
      </c>
      <c r="L192" s="229">
        <v>1916.606702739067</v>
      </c>
      <c r="M192" s="30"/>
      <c r="N192" s="45"/>
      <c r="P192" s="46"/>
    </row>
    <row r="193" spans="1:16" s="44" customFormat="1" ht="14.25" x14ac:dyDescent="0.25">
      <c r="A193" s="232">
        <v>217</v>
      </c>
      <c r="B193" s="233" t="s">
        <v>573</v>
      </c>
      <c r="C193" s="447" t="s">
        <v>689</v>
      </c>
      <c r="D193" s="226">
        <v>3037.1262294798003</v>
      </c>
      <c r="E193" s="230">
        <v>3037.1262294798003</v>
      </c>
      <c r="F193" s="227">
        <f t="shared" si="8"/>
        <v>0</v>
      </c>
      <c r="G193" s="226">
        <v>3037.1262237270848</v>
      </c>
      <c r="H193" s="206">
        <f t="shared" si="9"/>
        <v>1796.3443103369789</v>
      </c>
      <c r="I193" s="206">
        <f t="shared" si="7"/>
        <v>59.146185393968864</v>
      </c>
      <c r="J193" s="235"/>
      <c r="K193" s="226">
        <v>0</v>
      </c>
      <c r="L193" s="229">
        <v>1796.3443103369789</v>
      </c>
      <c r="M193" s="30"/>
      <c r="N193" s="45"/>
      <c r="P193" s="46"/>
    </row>
    <row r="194" spans="1:16" s="44" customFormat="1" ht="14.25" x14ac:dyDescent="0.25">
      <c r="A194" s="232">
        <v>218</v>
      </c>
      <c r="B194" s="233" t="s">
        <v>504</v>
      </c>
      <c r="C194" s="447" t="s">
        <v>1197</v>
      </c>
      <c r="D194" s="226">
        <v>749.82335100180012</v>
      </c>
      <c r="E194" s="230">
        <v>749.82335100180012</v>
      </c>
      <c r="F194" s="227">
        <f t="shared" si="8"/>
        <v>0</v>
      </c>
      <c r="G194" s="226">
        <v>749.82335013924933</v>
      </c>
      <c r="H194" s="206">
        <f t="shared" si="9"/>
        <v>61.285090719073636</v>
      </c>
      <c r="I194" s="206">
        <f t="shared" si="7"/>
        <v>8.1732704959366504</v>
      </c>
      <c r="J194" s="235"/>
      <c r="K194" s="226">
        <v>0</v>
      </c>
      <c r="L194" s="229">
        <v>61.285090719073636</v>
      </c>
      <c r="M194" s="30"/>
      <c r="N194" s="45"/>
      <c r="P194" s="46"/>
    </row>
    <row r="195" spans="1:16" s="44" customFormat="1" ht="14.25" x14ac:dyDescent="0.25">
      <c r="A195" s="232">
        <v>219</v>
      </c>
      <c r="B195" s="233" t="s">
        <v>618</v>
      </c>
      <c r="C195" s="447" t="s">
        <v>1198</v>
      </c>
      <c r="D195" s="226">
        <v>814.4296656258</v>
      </c>
      <c r="E195" s="230">
        <v>814.4296656258</v>
      </c>
      <c r="F195" s="227">
        <f t="shared" si="8"/>
        <v>0</v>
      </c>
      <c r="G195" s="226">
        <v>814.42966208511041</v>
      </c>
      <c r="H195" s="206">
        <f t="shared" si="9"/>
        <v>203.60741550996801</v>
      </c>
      <c r="I195" s="206">
        <f t="shared" si="7"/>
        <v>24.999999889925178</v>
      </c>
      <c r="J195" s="235"/>
      <c r="K195" s="226">
        <v>0</v>
      </c>
      <c r="L195" s="229">
        <v>203.60741550996801</v>
      </c>
      <c r="M195" s="30"/>
      <c r="N195" s="45"/>
      <c r="P195" s="46"/>
    </row>
    <row r="196" spans="1:16" s="44" customFormat="1" ht="14.25" x14ac:dyDescent="0.25">
      <c r="A196" s="232">
        <v>222</v>
      </c>
      <c r="B196" s="233" t="s">
        <v>1199</v>
      </c>
      <c r="C196" s="447" t="s">
        <v>1200</v>
      </c>
      <c r="D196" s="226">
        <v>20087.395813841402</v>
      </c>
      <c r="E196" s="230">
        <v>20087.395813841402</v>
      </c>
      <c r="F196" s="227">
        <f t="shared" si="8"/>
        <v>0</v>
      </c>
      <c r="G196" s="226">
        <v>20087.395826598367</v>
      </c>
      <c r="H196" s="206">
        <f t="shared" si="9"/>
        <v>8624.288724795646</v>
      </c>
      <c r="I196" s="206">
        <f t="shared" si="7"/>
        <v>42.93383176555421</v>
      </c>
      <c r="J196" s="235"/>
      <c r="K196" s="226">
        <v>0</v>
      </c>
      <c r="L196" s="229">
        <v>8624.288724795646</v>
      </c>
      <c r="M196" s="30"/>
      <c r="N196" s="45"/>
      <c r="P196" s="46"/>
    </row>
    <row r="197" spans="1:16" s="44" customFormat="1" ht="14.25" x14ac:dyDescent="0.25">
      <c r="A197" s="232">
        <v>223</v>
      </c>
      <c r="B197" s="233" t="s">
        <v>504</v>
      </c>
      <c r="C197" s="447" t="s">
        <v>1201</v>
      </c>
      <c r="D197" s="226">
        <v>82.912706999400001</v>
      </c>
      <c r="E197" s="230">
        <v>82.912706999400001</v>
      </c>
      <c r="F197" s="227">
        <f t="shared" si="8"/>
        <v>0</v>
      </c>
      <c r="G197" s="226">
        <v>82.912708626715542</v>
      </c>
      <c r="H197" s="206">
        <f t="shared" si="9"/>
        <v>14.499079882340576</v>
      </c>
      <c r="I197" s="206">
        <f t="shared" si="7"/>
        <v>17.487162591911876</v>
      </c>
      <c r="J197" s="235"/>
      <c r="K197" s="226">
        <v>0</v>
      </c>
      <c r="L197" s="229">
        <v>14.499079882340576</v>
      </c>
      <c r="M197" s="30"/>
      <c r="N197" s="45"/>
      <c r="P197" s="46"/>
    </row>
    <row r="198" spans="1:16" s="44" customFormat="1" ht="14.25" x14ac:dyDescent="0.25">
      <c r="A198" s="232">
        <v>225</v>
      </c>
      <c r="B198" s="233" t="s">
        <v>504</v>
      </c>
      <c r="C198" s="447" t="s">
        <v>1202</v>
      </c>
      <c r="D198" s="226">
        <v>23.718917176200002</v>
      </c>
      <c r="E198" s="230">
        <v>23.718917176200002</v>
      </c>
      <c r="F198" s="227">
        <f t="shared" si="8"/>
        <v>0</v>
      </c>
      <c r="G198" s="226">
        <v>23.718920057007089</v>
      </c>
      <c r="H198" s="206">
        <f t="shared" si="9"/>
        <v>4.7437842667638161</v>
      </c>
      <c r="I198" s="206">
        <f t="shared" si="7"/>
        <v>20.000003505741049</v>
      </c>
      <c r="J198" s="235"/>
      <c r="K198" s="226">
        <v>0</v>
      </c>
      <c r="L198" s="229">
        <v>4.7437842667638161</v>
      </c>
      <c r="M198" s="30"/>
      <c r="N198" s="45"/>
      <c r="P198" s="46"/>
    </row>
    <row r="199" spans="1:16" s="44" customFormat="1" ht="14.25" x14ac:dyDescent="0.25">
      <c r="A199" s="232">
        <v>226</v>
      </c>
      <c r="B199" s="233" t="s">
        <v>496</v>
      </c>
      <c r="C199" s="447" t="s">
        <v>695</v>
      </c>
      <c r="D199" s="226">
        <v>484.15681800000004</v>
      </c>
      <c r="E199" s="230">
        <v>484.15681800000004</v>
      </c>
      <c r="F199" s="227">
        <f t="shared" si="8"/>
        <v>0</v>
      </c>
      <c r="G199" s="226">
        <v>484.15681800000004</v>
      </c>
      <c r="H199" s="206">
        <f t="shared" si="9"/>
        <v>338.9097726</v>
      </c>
      <c r="I199" s="206">
        <f t="shared" si="7"/>
        <v>70</v>
      </c>
      <c r="J199" s="235"/>
      <c r="K199" s="226">
        <v>0</v>
      </c>
      <c r="L199" s="229">
        <v>338.9097726</v>
      </c>
      <c r="M199" s="30"/>
      <c r="N199" s="45"/>
      <c r="P199" s="46"/>
    </row>
    <row r="200" spans="1:16" s="44" customFormat="1" ht="14.25" x14ac:dyDescent="0.25">
      <c r="A200" s="232">
        <v>227</v>
      </c>
      <c r="B200" s="233" t="s">
        <v>492</v>
      </c>
      <c r="C200" s="447" t="s">
        <v>696</v>
      </c>
      <c r="D200" s="226">
        <v>2030.4452236548</v>
      </c>
      <c r="E200" s="230">
        <v>2030.4452236548</v>
      </c>
      <c r="F200" s="227">
        <f t="shared" si="8"/>
        <v>0</v>
      </c>
      <c r="G200" s="226">
        <v>2030.4452146570238</v>
      </c>
      <c r="H200" s="206">
        <f t="shared" si="9"/>
        <v>641.19322590883132</v>
      </c>
      <c r="I200" s="206">
        <f t="shared" si="7"/>
        <v>31.578947239693761</v>
      </c>
      <c r="J200" s="235"/>
      <c r="K200" s="226">
        <v>0</v>
      </c>
      <c r="L200" s="229">
        <v>641.19322590883132</v>
      </c>
      <c r="M200" s="30"/>
      <c r="N200" s="45"/>
      <c r="P200" s="46"/>
    </row>
    <row r="201" spans="1:16" s="44" customFormat="1" ht="14.25" x14ac:dyDescent="0.25">
      <c r="A201" s="232">
        <v>228</v>
      </c>
      <c r="B201" s="237" t="s">
        <v>504</v>
      </c>
      <c r="C201" s="447" t="s">
        <v>1203</v>
      </c>
      <c r="D201" s="226">
        <v>373.40208832620004</v>
      </c>
      <c r="E201" s="230">
        <v>373.40208832620004</v>
      </c>
      <c r="F201" s="227">
        <f t="shared" si="8"/>
        <v>0</v>
      </c>
      <c r="G201" s="226">
        <v>373.40209178349102</v>
      </c>
      <c r="H201" s="206">
        <f t="shared" si="9"/>
        <v>118.27288381404541</v>
      </c>
      <c r="I201" s="206">
        <f t="shared" si="7"/>
        <v>31.674403414349278</v>
      </c>
      <c r="J201" s="235"/>
      <c r="K201" s="226">
        <v>0</v>
      </c>
      <c r="L201" s="229">
        <v>118.27288381404541</v>
      </c>
      <c r="M201" s="30"/>
      <c r="N201" s="45"/>
      <c r="P201" s="46"/>
    </row>
    <row r="202" spans="1:16" s="44" customFormat="1" ht="14.25" x14ac:dyDescent="0.25">
      <c r="A202" s="232">
        <v>229</v>
      </c>
      <c r="B202" s="237" t="s">
        <v>1204</v>
      </c>
      <c r="C202" s="447" t="s">
        <v>698</v>
      </c>
      <c r="D202" s="226">
        <v>1988.4282418302002</v>
      </c>
      <c r="E202" s="230">
        <v>1988.4282418302002</v>
      </c>
      <c r="F202" s="227">
        <f t="shared" si="8"/>
        <v>0</v>
      </c>
      <c r="G202" s="226">
        <v>1988.4282418307764</v>
      </c>
      <c r="H202" s="206">
        <f t="shared" si="9"/>
        <v>842.5643795205209</v>
      </c>
      <c r="I202" s="206">
        <f t="shared" si="7"/>
        <v>42.37338626537526</v>
      </c>
      <c r="J202" s="235"/>
      <c r="K202" s="226">
        <v>0</v>
      </c>
      <c r="L202" s="229">
        <v>842.5643795205209</v>
      </c>
      <c r="M202" s="30"/>
      <c r="N202" s="45"/>
      <c r="P202" s="46"/>
    </row>
    <row r="203" spans="1:16" s="44" customFormat="1" ht="14.25" x14ac:dyDescent="0.25">
      <c r="A203" s="232">
        <v>231</v>
      </c>
      <c r="B203" s="233" t="s">
        <v>596</v>
      </c>
      <c r="C203" s="447" t="s">
        <v>1205</v>
      </c>
      <c r="D203" s="226">
        <v>122.88627520440001</v>
      </c>
      <c r="E203" s="230">
        <v>122.88627520440001</v>
      </c>
      <c r="F203" s="227">
        <f t="shared" si="8"/>
        <v>0</v>
      </c>
      <c r="G203" s="226">
        <v>122.88627216563808</v>
      </c>
      <c r="H203" s="206">
        <f t="shared" si="9"/>
        <v>18.432941235078573</v>
      </c>
      <c r="I203" s="206">
        <f t="shared" si="7"/>
        <v>14.999999962907633</v>
      </c>
      <c r="J203" s="235"/>
      <c r="K203" s="226">
        <v>0</v>
      </c>
      <c r="L203" s="229">
        <v>18.432941235078573</v>
      </c>
      <c r="M203" s="30"/>
      <c r="N203" s="45"/>
      <c r="P203" s="46"/>
    </row>
    <row r="204" spans="1:16" s="44" customFormat="1" ht="14.25" x14ac:dyDescent="0.25">
      <c r="A204" s="232">
        <v>233</v>
      </c>
      <c r="B204" s="233" t="s">
        <v>596</v>
      </c>
      <c r="C204" s="447" t="s">
        <v>700</v>
      </c>
      <c r="D204" s="226">
        <v>164.18969526240002</v>
      </c>
      <c r="E204" s="230">
        <v>164.18969526240002</v>
      </c>
      <c r="F204" s="227">
        <f t="shared" si="8"/>
        <v>0</v>
      </c>
      <c r="G204" s="226">
        <v>164.18969272503381</v>
      </c>
      <c r="H204" s="206">
        <f t="shared" si="9"/>
        <v>24.628454076646669</v>
      </c>
      <c r="I204" s="206">
        <f t="shared" si="7"/>
        <v>14.999999870446597</v>
      </c>
      <c r="J204" s="235"/>
      <c r="K204" s="226">
        <v>0</v>
      </c>
      <c r="L204" s="229">
        <v>24.628454076646669</v>
      </c>
      <c r="M204" s="30"/>
      <c r="N204" s="45"/>
      <c r="P204" s="46"/>
    </row>
    <row r="205" spans="1:16" s="44" customFormat="1" ht="14.25" x14ac:dyDescent="0.25">
      <c r="A205" s="232">
        <v>234</v>
      </c>
      <c r="B205" s="233" t="s">
        <v>596</v>
      </c>
      <c r="C205" s="447" t="s">
        <v>1206</v>
      </c>
      <c r="D205" s="226">
        <v>792.07213080000008</v>
      </c>
      <c r="E205" s="230">
        <v>685.47050558580008</v>
      </c>
      <c r="F205" s="227">
        <f t="shared" si="8"/>
        <v>-13.458575433847344</v>
      </c>
      <c r="G205" s="226">
        <v>685.47049740895636</v>
      </c>
      <c r="H205" s="206">
        <f t="shared" si="9"/>
        <v>649.16351049601406</v>
      </c>
      <c r="I205" s="206">
        <f t="shared" si="7"/>
        <v>94.703346855345998</v>
      </c>
      <c r="J205" s="235"/>
      <c r="K205" s="226">
        <v>0</v>
      </c>
      <c r="L205" s="229">
        <v>649.16351049601406</v>
      </c>
      <c r="M205" s="30"/>
      <c r="N205" s="45"/>
      <c r="P205" s="46"/>
    </row>
    <row r="206" spans="1:16" s="44" customFormat="1" ht="14.25" x14ac:dyDescent="0.25">
      <c r="A206" s="232">
        <v>235</v>
      </c>
      <c r="B206" s="233" t="s">
        <v>496</v>
      </c>
      <c r="C206" s="447" t="s">
        <v>1207</v>
      </c>
      <c r="D206" s="226">
        <v>1873.4496315894003</v>
      </c>
      <c r="E206" s="230">
        <v>1873.4496315894003</v>
      </c>
      <c r="F206" s="227">
        <f t="shared" si="8"/>
        <v>0</v>
      </c>
      <c r="G206" s="226">
        <v>1873.4496407777103</v>
      </c>
      <c r="H206" s="206">
        <f t="shared" si="9"/>
        <v>940.09592913002632</v>
      </c>
      <c r="I206" s="206">
        <f t="shared" ref="I206:I270" si="10">+H206/E206*100</f>
        <v>50.179941498211846</v>
      </c>
      <c r="J206" s="235"/>
      <c r="K206" s="226">
        <v>0</v>
      </c>
      <c r="L206" s="229">
        <v>940.09592913002632</v>
      </c>
      <c r="M206" s="30"/>
      <c r="N206" s="45"/>
      <c r="P206" s="46"/>
    </row>
    <row r="207" spans="1:16" s="44" customFormat="1" ht="14.25" x14ac:dyDescent="0.25">
      <c r="A207" s="232">
        <v>236</v>
      </c>
      <c r="B207" s="233" t="s">
        <v>496</v>
      </c>
      <c r="C207" s="447" t="s">
        <v>1208</v>
      </c>
      <c r="D207" s="226">
        <v>1759.3418144298</v>
      </c>
      <c r="E207" s="230">
        <v>1759.3418144298</v>
      </c>
      <c r="F207" s="227">
        <f t="shared" si="8"/>
        <v>0</v>
      </c>
      <c r="G207" s="226">
        <v>1759.34182304469</v>
      </c>
      <c r="H207" s="206">
        <f t="shared" si="9"/>
        <v>615.76963806564129</v>
      </c>
      <c r="I207" s="206">
        <f t="shared" si="10"/>
        <v>35.000000171382915</v>
      </c>
      <c r="J207" s="235"/>
      <c r="K207" s="226">
        <v>0</v>
      </c>
      <c r="L207" s="229">
        <v>615.76963806564129</v>
      </c>
      <c r="M207" s="30"/>
      <c r="N207" s="45"/>
      <c r="P207" s="46"/>
    </row>
    <row r="208" spans="1:16" s="44" customFormat="1" ht="14.25" x14ac:dyDescent="0.25">
      <c r="A208" s="232">
        <v>237</v>
      </c>
      <c r="B208" s="233" t="s">
        <v>504</v>
      </c>
      <c r="C208" s="248" t="s">
        <v>1209</v>
      </c>
      <c r="D208" s="226">
        <v>220.76672182020002</v>
      </c>
      <c r="E208" s="230">
        <v>220.76672182020002</v>
      </c>
      <c r="F208" s="227">
        <f t="shared" ref="F208:F271" si="11">E208/D208*100-100</f>
        <v>0</v>
      </c>
      <c r="G208" s="226">
        <v>220.7667072791125</v>
      </c>
      <c r="H208" s="206">
        <f t="shared" ref="H208:H272" si="12">K208+L208</f>
        <v>153.31569634599811</v>
      </c>
      <c r="I208" s="206">
        <f t="shared" si="10"/>
        <v>69.446923468322225</v>
      </c>
      <c r="J208" s="235"/>
      <c r="K208" s="226">
        <v>0</v>
      </c>
      <c r="L208" s="229">
        <v>153.31569634599811</v>
      </c>
      <c r="M208" s="30"/>
      <c r="N208" s="45"/>
      <c r="P208" s="46"/>
    </row>
    <row r="209" spans="1:16" s="44" customFormat="1" ht="14.25" x14ac:dyDescent="0.25">
      <c r="A209" s="232">
        <v>242</v>
      </c>
      <c r="B209" s="233" t="s">
        <v>508</v>
      </c>
      <c r="C209" s="447" t="s">
        <v>1210</v>
      </c>
      <c r="D209" s="226">
        <v>859.78516620000005</v>
      </c>
      <c r="E209" s="230">
        <v>859.78516620000005</v>
      </c>
      <c r="F209" s="227">
        <f t="shared" si="11"/>
        <v>0</v>
      </c>
      <c r="G209" s="226">
        <v>464.36030537270818</v>
      </c>
      <c r="H209" s="206">
        <f t="shared" si="12"/>
        <v>227.99663397580724</v>
      </c>
      <c r="I209" s="206">
        <f t="shared" si="10"/>
        <v>26.517860849296337</v>
      </c>
      <c r="J209" s="235"/>
      <c r="K209" s="226">
        <v>0</v>
      </c>
      <c r="L209" s="229">
        <v>227.99663397580724</v>
      </c>
      <c r="M209" s="30"/>
      <c r="N209" s="45"/>
      <c r="P209" s="46"/>
    </row>
    <row r="210" spans="1:16" s="44" customFormat="1" ht="14.25" x14ac:dyDescent="0.25">
      <c r="A210" s="232">
        <v>243</v>
      </c>
      <c r="B210" s="233" t="s">
        <v>508</v>
      </c>
      <c r="C210" s="447" t="s">
        <v>1211</v>
      </c>
      <c r="D210" s="226">
        <v>1629.2338109478001</v>
      </c>
      <c r="E210" s="230">
        <v>1629.2338109478001</v>
      </c>
      <c r="F210" s="227">
        <f t="shared" si="11"/>
        <v>0</v>
      </c>
      <c r="G210" s="226">
        <v>1629.2338141106027</v>
      </c>
      <c r="H210" s="206">
        <f t="shared" si="12"/>
        <v>973.76307903293275</v>
      </c>
      <c r="I210" s="206">
        <f t="shared" si="10"/>
        <v>59.768160499102954</v>
      </c>
      <c r="J210" s="235"/>
      <c r="K210" s="226">
        <v>0</v>
      </c>
      <c r="L210" s="229">
        <v>973.76307903293275</v>
      </c>
      <c r="M210" s="30"/>
      <c r="N210" s="45"/>
      <c r="P210" s="46"/>
    </row>
    <row r="211" spans="1:16" s="44" customFormat="1" ht="14.25" x14ac:dyDescent="0.25">
      <c r="A211" s="232">
        <v>244</v>
      </c>
      <c r="B211" s="233" t="s">
        <v>508</v>
      </c>
      <c r="C211" s="447" t="s">
        <v>1212</v>
      </c>
      <c r="D211" s="226">
        <v>1308.5573381675999</v>
      </c>
      <c r="E211" s="230">
        <v>1308.5573381675999</v>
      </c>
      <c r="F211" s="227">
        <f t="shared" si="11"/>
        <v>0</v>
      </c>
      <c r="G211" s="226">
        <v>1308.5573370697077</v>
      </c>
      <c r="H211" s="206">
        <f t="shared" si="12"/>
        <v>527.38133968891259</v>
      </c>
      <c r="I211" s="206">
        <f t="shared" si="10"/>
        <v>40.302501411777314</v>
      </c>
      <c r="J211" s="235"/>
      <c r="K211" s="226">
        <v>0</v>
      </c>
      <c r="L211" s="229">
        <v>527.38133968891259</v>
      </c>
      <c r="M211" s="30"/>
      <c r="N211" s="45"/>
      <c r="P211" s="46"/>
    </row>
    <row r="212" spans="1:16" s="44" customFormat="1" ht="14.25" x14ac:dyDescent="0.25">
      <c r="A212" s="232">
        <v>245</v>
      </c>
      <c r="B212" s="233" t="s">
        <v>508</v>
      </c>
      <c r="C212" s="447" t="s">
        <v>1213</v>
      </c>
      <c r="D212" s="226">
        <v>1787.6921730468</v>
      </c>
      <c r="E212" s="230">
        <v>1787.6921730468</v>
      </c>
      <c r="F212" s="227">
        <f t="shared" si="11"/>
        <v>0</v>
      </c>
      <c r="G212" s="226">
        <v>1088.2259613330407</v>
      </c>
      <c r="H212" s="206">
        <f t="shared" si="12"/>
        <v>1087.9667181594975</v>
      </c>
      <c r="I212" s="206">
        <f t="shared" si="10"/>
        <v>60.858728060841358</v>
      </c>
      <c r="J212" s="235"/>
      <c r="K212" s="226">
        <v>766.6033954554</v>
      </c>
      <c r="L212" s="229">
        <v>321.36332270409758</v>
      </c>
      <c r="M212" s="30"/>
      <c r="N212" s="45"/>
      <c r="P212" s="46"/>
    </row>
    <row r="213" spans="1:16" s="44" customFormat="1" ht="14.25" x14ac:dyDescent="0.25">
      <c r="A213" s="232">
        <v>247</v>
      </c>
      <c r="B213" s="233" t="s">
        <v>596</v>
      </c>
      <c r="C213" s="447" t="s">
        <v>1214</v>
      </c>
      <c r="D213" s="226">
        <v>362.69234424120003</v>
      </c>
      <c r="E213" s="230">
        <v>362.69234424120003</v>
      </c>
      <c r="F213" s="227">
        <f t="shared" si="11"/>
        <v>0</v>
      </c>
      <c r="G213" s="226">
        <v>362.69234071356976</v>
      </c>
      <c r="H213" s="206">
        <f t="shared" si="12"/>
        <v>152.39849468690272</v>
      </c>
      <c r="I213" s="206">
        <f t="shared" si="10"/>
        <v>42.018668744095045</v>
      </c>
      <c r="J213" s="235"/>
      <c r="K213" s="226">
        <v>0</v>
      </c>
      <c r="L213" s="229">
        <v>152.39849468690272</v>
      </c>
      <c r="M213" s="30"/>
      <c r="N213" s="45"/>
      <c r="P213" s="46"/>
    </row>
    <row r="214" spans="1:16" s="44" customFormat="1" ht="14.25" x14ac:dyDescent="0.25">
      <c r="A214" s="232">
        <v>248</v>
      </c>
      <c r="B214" s="233" t="s">
        <v>596</v>
      </c>
      <c r="C214" s="447" t="s">
        <v>710</v>
      </c>
      <c r="D214" s="226">
        <v>1189.1813626194</v>
      </c>
      <c r="E214" s="230">
        <v>1189.1813626194</v>
      </c>
      <c r="F214" s="227">
        <f t="shared" si="11"/>
        <v>0</v>
      </c>
      <c r="G214" s="226">
        <v>1189.1813564078577</v>
      </c>
      <c r="H214" s="206">
        <f t="shared" si="12"/>
        <v>343.08459184758919</v>
      </c>
      <c r="I214" s="206">
        <f t="shared" si="10"/>
        <v>28.850485101101786</v>
      </c>
      <c r="J214" s="235"/>
      <c r="K214" s="226">
        <v>0</v>
      </c>
      <c r="L214" s="229">
        <v>343.08459184758919</v>
      </c>
      <c r="M214" s="30"/>
      <c r="N214" s="45"/>
      <c r="P214" s="46"/>
    </row>
    <row r="215" spans="1:16" s="44" customFormat="1" ht="27" x14ac:dyDescent="0.25">
      <c r="A215" s="232">
        <v>249</v>
      </c>
      <c r="B215" s="233" t="s">
        <v>596</v>
      </c>
      <c r="C215" s="447" t="s">
        <v>1215</v>
      </c>
      <c r="D215" s="226">
        <v>1098.6695377278002</v>
      </c>
      <c r="E215" s="230">
        <v>1098.6695377278002</v>
      </c>
      <c r="F215" s="227">
        <f t="shared" si="11"/>
        <v>0</v>
      </c>
      <c r="G215" s="226">
        <v>850.19021429247334</v>
      </c>
      <c r="H215" s="206">
        <f t="shared" si="12"/>
        <v>1081.7199926070721</v>
      </c>
      <c r="I215" s="206">
        <f t="shared" si="10"/>
        <v>98.457266308140106</v>
      </c>
      <c r="J215" s="235"/>
      <c r="K215" s="226">
        <v>603.97381848359998</v>
      </c>
      <c r="L215" s="229">
        <v>477.74617412347203</v>
      </c>
      <c r="M215" s="30"/>
      <c r="N215" s="45"/>
      <c r="P215" s="46"/>
    </row>
    <row r="216" spans="1:16" s="44" customFormat="1" ht="14.25" x14ac:dyDescent="0.25">
      <c r="A216" s="232">
        <v>250</v>
      </c>
      <c r="B216" s="233" t="s">
        <v>596</v>
      </c>
      <c r="C216" s="447" t="s">
        <v>1216</v>
      </c>
      <c r="D216" s="226">
        <v>857.87934194580009</v>
      </c>
      <c r="E216" s="230">
        <v>857.87934194580009</v>
      </c>
      <c r="F216" s="227">
        <f t="shared" si="11"/>
        <v>0</v>
      </c>
      <c r="G216" s="226">
        <v>857.87934379298508</v>
      </c>
      <c r="H216" s="206">
        <f t="shared" si="12"/>
        <v>170.77035433519109</v>
      </c>
      <c r="I216" s="206">
        <f t="shared" si="10"/>
        <v>19.906104038810177</v>
      </c>
      <c r="J216" s="235"/>
      <c r="K216" s="226">
        <v>0</v>
      </c>
      <c r="L216" s="229">
        <v>170.77035433519109</v>
      </c>
      <c r="M216" s="30"/>
      <c r="N216" s="45"/>
      <c r="P216" s="46"/>
    </row>
    <row r="217" spans="1:16" s="44" customFormat="1" ht="14.25" x14ac:dyDescent="0.25">
      <c r="A217" s="232">
        <v>251</v>
      </c>
      <c r="B217" s="233" t="s">
        <v>614</v>
      </c>
      <c r="C217" s="447" t="s">
        <v>1217</v>
      </c>
      <c r="D217" s="226">
        <v>491.16141276120004</v>
      </c>
      <c r="E217" s="230">
        <v>491.16141276120004</v>
      </c>
      <c r="F217" s="227">
        <f t="shared" si="11"/>
        <v>0</v>
      </c>
      <c r="G217" s="226">
        <v>491.16140107662306</v>
      </c>
      <c r="H217" s="206">
        <f t="shared" si="12"/>
        <v>291.439510822594</v>
      </c>
      <c r="I217" s="206">
        <f t="shared" si="10"/>
        <v>59.336809295377257</v>
      </c>
      <c r="J217" s="235"/>
      <c r="K217" s="226">
        <v>0</v>
      </c>
      <c r="L217" s="229">
        <v>291.439510822594</v>
      </c>
      <c r="M217" s="30"/>
      <c r="N217" s="45"/>
      <c r="P217" s="46"/>
    </row>
    <row r="218" spans="1:16" s="44" customFormat="1" ht="27" x14ac:dyDescent="0.25">
      <c r="A218" s="232">
        <v>252</v>
      </c>
      <c r="B218" s="233" t="s">
        <v>508</v>
      </c>
      <c r="C218" s="447" t="s">
        <v>714</v>
      </c>
      <c r="D218" s="226">
        <v>151.576405083</v>
      </c>
      <c r="E218" s="230">
        <v>151.576405083</v>
      </c>
      <c r="F218" s="227">
        <f t="shared" si="11"/>
        <v>0</v>
      </c>
      <c r="G218" s="226">
        <v>151.57640064129112</v>
      </c>
      <c r="H218" s="206">
        <f t="shared" si="12"/>
        <v>23.933115570515259</v>
      </c>
      <c r="I218" s="206">
        <f t="shared" si="10"/>
        <v>15.789473010268317</v>
      </c>
      <c r="J218" s="235"/>
      <c r="K218" s="226">
        <v>0</v>
      </c>
      <c r="L218" s="229">
        <v>23.933115570515259</v>
      </c>
      <c r="M218" s="30"/>
      <c r="N218" s="45"/>
      <c r="P218" s="46"/>
    </row>
    <row r="219" spans="1:16" s="44" customFormat="1" ht="14.25" x14ac:dyDescent="0.25">
      <c r="A219" s="232">
        <v>253</v>
      </c>
      <c r="B219" s="233" t="s">
        <v>508</v>
      </c>
      <c r="C219" s="447" t="s">
        <v>1218</v>
      </c>
      <c r="D219" s="226">
        <v>1566.2369300736</v>
      </c>
      <c r="E219" s="230">
        <v>631.61371669440007</v>
      </c>
      <c r="F219" s="227">
        <f t="shared" si="11"/>
        <v>-59.673169201500087</v>
      </c>
      <c r="G219" s="226">
        <v>631.61371410194249</v>
      </c>
      <c r="H219" s="206">
        <f t="shared" si="12"/>
        <v>423.35736709375948</v>
      </c>
      <c r="I219" s="206">
        <f t="shared" si="10"/>
        <v>67.027893141623565</v>
      </c>
      <c r="J219" s="235"/>
      <c r="K219" s="226">
        <v>0</v>
      </c>
      <c r="L219" s="229">
        <v>423.35736709375948</v>
      </c>
      <c r="M219" s="30"/>
      <c r="N219" s="45"/>
      <c r="P219" s="46"/>
    </row>
    <row r="220" spans="1:16" s="44" customFormat="1" ht="14.25" x14ac:dyDescent="0.25">
      <c r="A220" s="232">
        <v>258</v>
      </c>
      <c r="B220" s="233" t="s">
        <v>581</v>
      </c>
      <c r="C220" s="447" t="s">
        <v>1219</v>
      </c>
      <c r="D220" s="226">
        <v>8244.5645952000013</v>
      </c>
      <c r="E220" s="230">
        <v>8244.5645952000013</v>
      </c>
      <c r="F220" s="227">
        <f t="shared" si="11"/>
        <v>0</v>
      </c>
      <c r="G220" s="226">
        <v>7274.7960000000003</v>
      </c>
      <c r="H220" s="206">
        <f t="shared" si="12"/>
        <v>7274.7643929258011</v>
      </c>
      <c r="I220" s="206">
        <f t="shared" si="10"/>
        <v>88.237096197429025</v>
      </c>
      <c r="J220" s="235"/>
      <c r="K220" s="226">
        <v>7274.7643929258011</v>
      </c>
      <c r="L220" s="229">
        <v>0</v>
      </c>
      <c r="M220" s="30"/>
      <c r="N220" s="45"/>
      <c r="P220" s="46"/>
    </row>
    <row r="221" spans="1:16" s="44" customFormat="1" ht="14.25" x14ac:dyDescent="0.25">
      <c r="A221" s="232">
        <v>259</v>
      </c>
      <c r="B221" s="233" t="s">
        <v>614</v>
      </c>
      <c r="C221" s="447" t="s">
        <v>1220</v>
      </c>
      <c r="D221" s="226">
        <v>1648.3156200000001</v>
      </c>
      <c r="E221" s="230">
        <v>1648.3156200000001</v>
      </c>
      <c r="F221" s="227">
        <f t="shared" si="11"/>
        <v>0</v>
      </c>
      <c r="G221" s="226">
        <v>641.20861438231259</v>
      </c>
      <c r="H221" s="206">
        <f t="shared" si="12"/>
        <v>485.67624038006892</v>
      </c>
      <c r="I221" s="206">
        <f t="shared" si="10"/>
        <v>29.465002605512463</v>
      </c>
      <c r="J221" s="235"/>
      <c r="K221" s="226">
        <v>0</v>
      </c>
      <c r="L221" s="229">
        <v>485.67624038006892</v>
      </c>
      <c r="M221" s="30"/>
      <c r="N221" s="45"/>
      <c r="P221" s="46"/>
    </row>
    <row r="222" spans="1:16" s="44" customFormat="1" ht="14.25" x14ac:dyDescent="0.25">
      <c r="A222" s="232">
        <v>260</v>
      </c>
      <c r="B222" s="233" t="s">
        <v>508</v>
      </c>
      <c r="C222" s="447" t="s">
        <v>1221</v>
      </c>
      <c r="D222" s="226">
        <v>718.76898900000003</v>
      </c>
      <c r="E222" s="230">
        <v>200.87149485420002</v>
      </c>
      <c r="F222" s="227">
        <f t="shared" si="11"/>
        <v>-72.053399920095885</v>
      </c>
      <c r="G222" s="226">
        <v>200.87150342789008</v>
      </c>
      <c r="H222" s="206">
        <f t="shared" si="12"/>
        <v>187.19481234341143</v>
      </c>
      <c r="I222" s="206">
        <f t="shared" si="10"/>
        <v>93.191327360452192</v>
      </c>
      <c r="J222" s="235"/>
      <c r="K222" s="226">
        <v>0</v>
      </c>
      <c r="L222" s="229">
        <v>187.19481234341143</v>
      </c>
      <c r="M222" s="30"/>
      <c r="N222" s="45"/>
      <c r="P222" s="46"/>
    </row>
    <row r="223" spans="1:16" s="44" customFormat="1" ht="14.25" x14ac:dyDescent="0.25">
      <c r="A223" s="232">
        <v>261</v>
      </c>
      <c r="B223" s="233" t="s">
        <v>560</v>
      </c>
      <c r="C223" s="447" t="s">
        <v>1222</v>
      </c>
      <c r="D223" s="226">
        <v>9672.8001766896014</v>
      </c>
      <c r="E223" s="230">
        <v>9672.8001766896014</v>
      </c>
      <c r="F223" s="227">
        <f t="shared" si="11"/>
        <v>0</v>
      </c>
      <c r="G223" s="226">
        <v>9672.8001766896014</v>
      </c>
      <c r="H223" s="206">
        <f t="shared" si="12"/>
        <v>5043.7250187648406</v>
      </c>
      <c r="I223" s="206">
        <f t="shared" si="10"/>
        <v>52.143380682252392</v>
      </c>
      <c r="J223" s="235"/>
      <c r="K223" s="226">
        <v>574.32600000000002</v>
      </c>
      <c r="L223" s="229">
        <v>4469.3990187648405</v>
      </c>
      <c r="M223" s="30"/>
      <c r="N223" s="45"/>
      <c r="P223" s="46"/>
    </row>
    <row r="224" spans="1:16" s="44" customFormat="1" ht="14.25" x14ac:dyDescent="0.25">
      <c r="A224" s="232">
        <v>262</v>
      </c>
      <c r="B224" s="233" t="s">
        <v>596</v>
      </c>
      <c r="C224" s="447" t="s">
        <v>719</v>
      </c>
      <c r="D224" s="226">
        <v>720.46349957460006</v>
      </c>
      <c r="E224" s="230">
        <v>720.46349957460006</v>
      </c>
      <c r="F224" s="227">
        <f t="shared" si="11"/>
        <v>0</v>
      </c>
      <c r="G224" s="226">
        <v>720.46350303945087</v>
      </c>
      <c r="H224" s="206">
        <f t="shared" si="12"/>
        <v>312.50685154789977</v>
      </c>
      <c r="I224" s="206">
        <f t="shared" si="10"/>
        <v>43.375806232018753</v>
      </c>
      <c r="J224" s="235"/>
      <c r="K224" s="226">
        <v>0</v>
      </c>
      <c r="L224" s="229">
        <v>312.50685154789977</v>
      </c>
      <c r="M224" s="30"/>
      <c r="N224" s="45"/>
      <c r="P224" s="46"/>
    </row>
    <row r="225" spans="1:16" s="44" customFormat="1" ht="14.25" x14ac:dyDescent="0.25">
      <c r="A225" s="232">
        <v>264</v>
      </c>
      <c r="B225" s="233" t="s">
        <v>1199</v>
      </c>
      <c r="C225" s="447" t="s">
        <v>1223</v>
      </c>
      <c r="D225" s="226">
        <v>14092.067731551</v>
      </c>
      <c r="E225" s="230">
        <v>14092.067731551</v>
      </c>
      <c r="F225" s="227">
        <f t="shared" si="11"/>
        <v>0</v>
      </c>
      <c r="G225" s="226">
        <v>14092.073746966696</v>
      </c>
      <c r="H225" s="206">
        <f t="shared" si="12"/>
        <v>10422.286761652755</v>
      </c>
      <c r="I225" s="206">
        <f t="shared" si="10"/>
        <v>73.958534405267557</v>
      </c>
      <c r="J225" s="235"/>
      <c r="K225" s="226">
        <v>574.32600000000002</v>
      </c>
      <c r="L225" s="229">
        <v>9847.9607616527537</v>
      </c>
      <c r="M225" s="30"/>
      <c r="N225" s="45"/>
      <c r="P225" s="46"/>
    </row>
    <row r="226" spans="1:16" s="44" customFormat="1" ht="14.25" x14ac:dyDescent="0.25">
      <c r="A226" s="232">
        <v>266</v>
      </c>
      <c r="B226" s="233" t="s">
        <v>596</v>
      </c>
      <c r="C226" s="447" t="s">
        <v>1224</v>
      </c>
      <c r="D226" s="226">
        <v>3403.3792992000003</v>
      </c>
      <c r="E226" s="230">
        <v>3403.3792992000003</v>
      </c>
      <c r="F226" s="227">
        <f t="shared" si="11"/>
        <v>0</v>
      </c>
      <c r="G226" s="226">
        <v>2347.3871703672512</v>
      </c>
      <c r="H226" s="206">
        <f t="shared" si="12"/>
        <v>2347.4306950888354</v>
      </c>
      <c r="I226" s="206">
        <f t="shared" si="10"/>
        <v>68.973525684916254</v>
      </c>
      <c r="J226" s="235"/>
      <c r="K226" s="226">
        <v>1745.9128664652003</v>
      </c>
      <c r="L226" s="229">
        <v>601.51782862363507</v>
      </c>
      <c r="M226" s="30"/>
      <c r="N226" s="45"/>
      <c r="P226" s="46"/>
    </row>
    <row r="227" spans="1:16" s="44" customFormat="1" ht="14.25" x14ac:dyDescent="0.25">
      <c r="A227" s="232">
        <v>267</v>
      </c>
      <c r="B227" s="233" t="s">
        <v>596</v>
      </c>
      <c r="C227" s="447" t="s">
        <v>1225</v>
      </c>
      <c r="D227" s="226">
        <v>456.57774091260001</v>
      </c>
      <c r="E227" s="230">
        <v>456.57774091260001</v>
      </c>
      <c r="F227" s="227">
        <f t="shared" si="11"/>
        <v>0</v>
      </c>
      <c r="G227" s="226">
        <v>456.57773148669497</v>
      </c>
      <c r="H227" s="206">
        <f t="shared" si="12"/>
        <v>263.90053112753907</v>
      </c>
      <c r="I227" s="206">
        <f t="shared" si="10"/>
        <v>57.79969268761527</v>
      </c>
      <c r="J227" s="235"/>
      <c r="K227" s="226">
        <v>0</v>
      </c>
      <c r="L227" s="229">
        <v>263.90053112753907</v>
      </c>
      <c r="M227" s="30"/>
      <c r="N227" s="45"/>
      <c r="P227" s="46"/>
    </row>
    <row r="228" spans="1:16" s="44" customFormat="1" ht="14.25" x14ac:dyDescent="0.25">
      <c r="A228" s="232">
        <v>268</v>
      </c>
      <c r="B228" s="233" t="s">
        <v>1226</v>
      </c>
      <c r="C228" s="447" t="s">
        <v>723</v>
      </c>
      <c r="D228" s="226">
        <v>395.02601740799997</v>
      </c>
      <c r="E228" s="230">
        <v>395.02601740799997</v>
      </c>
      <c r="F228" s="227">
        <f t="shared" si="11"/>
        <v>0</v>
      </c>
      <c r="G228" s="226">
        <v>394.96427736300006</v>
      </c>
      <c r="H228" s="206">
        <f t="shared" si="12"/>
        <v>394.96427736300006</v>
      </c>
      <c r="I228" s="206">
        <f t="shared" si="10"/>
        <v>99.984370638317685</v>
      </c>
      <c r="J228" s="235"/>
      <c r="K228" s="226">
        <v>394.96427736300006</v>
      </c>
      <c r="L228" s="229">
        <v>0</v>
      </c>
      <c r="M228" s="30"/>
      <c r="N228" s="45"/>
      <c r="P228" s="46"/>
    </row>
    <row r="229" spans="1:16" s="44" customFormat="1" ht="14.25" x14ac:dyDescent="0.25">
      <c r="A229" s="232">
        <v>269</v>
      </c>
      <c r="B229" s="233" t="s">
        <v>504</v>
      </c>
      <c r="C229" s="447" t="s">
        <v>1227</v>
      </c>
      <c r="D229" s="226">
        <v>55.191158775600009</v>
      </c>
      <c r="E229" s="230">
        <v>55.191158775600009</v>
      </c>
      <c r="F229" s="227">
        <f t="shared" si="11"/>
        <v>0</v>
      </c>
      <c r="G229" s="226">
        <v>55.191157596840178</v>
      </c>
      <c r="H229" s="206">
        <f t="shared" si="12"/>
        <v>31.952775450802203</v>
      </c>
      <c r="I229" s="206">
        <f t="shared" si="10"/>
        <v>57.894735605603032</v>
      </c>
      <c r="J229" s="235"/>
      <c r="K229" s="226">
        <v>0</v>
      </c>
      <c r="L229" s="229">
        <v>31.952775450802203</v>
      </c>
      <c r="M229" s="30"/>
      <c r="N229" s="45"/>
      <c r="P229" s="46"/>
    </row>
    <row r="230" spans="1:16" s="44" customFormat="1" ht="14.25" x14ac:dyDescent="0.25">
      <c r="A230" s="232">
        <v>273</v>
      </c>
      <c r="B230" s="233" t="s">
        <v>508</v>
      </c>
      <c r="C230" s="447" t="s">
        <v>1228</v>
      </c>
      <c r="D230" s="226">
        <v>1975.6814400000003</v>
      </c>
      <c r="E230" s="230">
        <v>1975.6814400000003</v>
      </c>
      <c r="F230" s="227">
        <f t="shared" si="11"/>
        <v>0</v>
      </c>
      <c r="G230" s="226">
        <v>1061.5475438848648</v>
      </c>
      <c r="H230" s="206">
        <f t="shared" si="12"/>
        <v>1062.2317405432671</v>
      </c>
      <c r="I230" s="206">
        <f t="shared" si="10"/>
        <v>53.765334787133845</v>
      </c>
      <c r="J230" s="235"/>
      <c r="K230" s="226">
        <v>566.75381799720003</v>
      </c>
      <c r="L230" s="229">
        <v>495.47792254606702</v>
      </c>
      <c r="M230" s="30"/>
      <c r="N230" s="45"/>
      <c r="P230" s="46"/>
    </row>
    <row r="231" spans="1:16" s="44" customFormat="1" ht="14.25" x14ac:dyDescent="0.25">
      <c r="A231" s="232">
        <v>274</v>
      </c>
      <c r="B231" s="233" t="s">
        <v>508</v>
      </c>
      <c r="C231" s="447" t="s">
        <v>1229</v>
      </c>
      <c r="D231" s="226">
        <v>5561.3901000000005</v>
      </c>
      <c r="E231" s="230">
        <v>5561.3901000000005</v>
      </c>
      <c r="F231" s="227">
        <f t="shared" si="11"/>
        <v>0</v>
      </c>
      <c r="G231" s="226">
        <v>2641.0532792415293</v>
      </c>
      <c r="H231" s="206">
        <f t="shared" si="12"/>
        <v>2640.7190543762986</v>
      </c>
      <c r="I231" s="206">
        <f t="shared" si="10"/>
        <v>47.483075398294723</v>
      </c>
      <c r="J231" s="235"/>
      <c r="K231" s="226">
        <v>1518.686795844</v>
      </c>
      <c r="L231" s="229">
        <v>1122.0322585322986</v>
      </c>
      <c r="M231" s="30"/>
      <c r="N231" s="45"/>
      <c r="P231" s="46"/>
    </row>
    <row r="232" spans="1:16" s="44" customFormat="1" ht="14.25" x14ac:dyDescent="0.25">
      <c r="A232" s="232">
        <v>275</v>
      </c>
      <c r="B232" s="233" t="s">
        <v>492</v>
      </c>
      <c r="C232" s="447" t="s">
        <v>727</v>
      </c>
      <c r="D232" s="226">
        <v>1336.2651600000002</v>
      </c>
      <c r="E232" s="230">
        <v>1336.2651600000002</v>
      </c>
      <c r="F232" s="227">
        <f t="shared" si="11"/>
        <v>0</v>
      </c>
      <c r="G232" s="226">
        <v>1336.2651600000002</v>
      </c>
      <c r="H232" s="206">
        <f t="shared" si="12"/>
        <v>773.6271979311656</v>
      </c>
      <c r="I232" s="206">
        <f t="shared" si="10"/>
        <v>57.894736844831421</v>
      </c>
      <c r="J232" s="235"/>
      <c r="K232" s="226">
        <v>0</v>
      </c>
      <c r="L232" s="229">
        <v>773.6271979311656</v>
      </c>
      <c r="M232" s="30"/>
      <c r="N232" s="45"/>
      <c r="P232" s="46"/>
    </row>
    <row r="233" spans="1:16" s="44" customFormat="1" ht="14.25" x14ac:dyDescent="0.25">
      <c r="A233" s="232">
        <v>278</v>
      </c>
      <c r="B233" s="233" t="s">
        <v>573</v>
      </c>
      <c r="C233" s="447" t="s">
        <v>1230</v>
      </c>
      <c r="D233" s="226">
        <v>4642.2387696000005</v>
      </c>
      <c r="E233" s="230">
        <v>4642.2387696000005</v>
      </c>
      <c r="F233" s="227">
        <f t="shared" si="11"/>
        <v>0</v>
      </c>
      <c r="G233" s="226">
        <v>4642.4684999999999</v>
      </c>
      <c r="H233" s="206">
        <f t="shared" si="12"/>
        <v>4642.2387696000005</v>
      </c>
      <c r="I233" s="206">
        <f t="shared" si="10"/>
        <v>100</v>
      </c>
      <c r="J233" s="235"/>
      <c r="K233" s="226">
        <v>1672.0161394085585</v>
      </c>
      <c r="L233" s="229">
        <v>2970.222630191442</v>
      </c>
      <c r="M233" s="30"/>
      <c r="N233" s="45"/>
      <c r="P233" s="46"/>
    </row>
    <row r="234" spans="1:16" s="44" customFormat="1" ht="14.25" x14ac:dyDescent="0.25">
      <c r="A234" s="232">
        <v>280</v>
      </c>
      <c r="B234" s="233" t="s">
        <v>596</v>
      </c>
      <c r="C234" s="447" t="s">
        <v>1231</v>
      </c>
      <c r="D234" s="226">
        <v>1945.05072</v>
      </c>
      <c r="E234" s="230">
        <v>1945.05072</v>
      </c>
      <c r="F234" s="227">
        <f t="shared" si="11"/>
        <v>0</v>
      </c>
      <c r="G234" s="226">
        <v>667.09508776413054</v>
      </c>
      <c r="H234" s="206">
        <f t="shared" si="12"/>
        <v>667.30397738113527</v>
      </c>
      <c r="I234" s="206">
        <f t="shared" si="10"/>
        <v>34.307793134625058</v>
      </c>
      <c r="J234" s="235"/>
      <c r="K234" s="226">
        <v>372.27439922520006</v>
      </c>
      <c r="L234" s="229">
        <v>295.02957815593521</v>
      </c>
      <c r="M234" s="30"/>
      <c r="N234" s="45"/>
      <c r="P234" s="46"/>
    </row>
    <row r="235" spans="1:16" s="44" customFormat="1" ht="14.25" x14ac:dyDescent="0.25">
      <c r="A235" s="232">
        <v>281</v>
      </c>
      <c r="B235" s="233" t="s">
        <v>504</v>
      </c>
      <c r="C235" s="447" t="s">
        <v>1232</v>
      </c>
      <c r="D235" s="226">
        <v>1657.313394</v>
      </c>
      <c r="E235" s="230">
        <v>1800.4841169005999</v>
      </c>
      <c r="F235" s="227">
        <f t="shared" si="11"/>
        <v>8.638723576296627</v>
      </c>
      <c r="G235" s="226">
        <v>1800.8447159205359</v>
      </c>
      <c r="H235" s="206">
        <f t="shared" si="12"/>
        <v>1800.4841169005999</v>
      </c>
      <c r="I235" s="206">
        <f t="shared" si="10"/>
        <v>100</v>
      </c>
      <c r="J235" s="235"/>
      <c r="K235" s="226">
        <v>399.79418855023783</v>
      </c>
      <c r="L235" s="229">
        <v>1400.6899283503622</v>
      </c>
      <c r="M235" s="30"/>
      <c r="N235" s="45"/>
      <c r="P235" s="46"/>
    </row>
    <row r="236" spans="1:16" s="44" customFormat="1" ht="14.25" x14ac:dyDescent="0.25">
      <c r="A236" s="232">
        <v>282</v>
      </c>
      <c r="B236" s="233" t="s">
        <v>596</v>
      </c>
      <c r="C236" s="447" t="s">
        <v>1233</v>
      </c>
      <c r="D236" s="226">
        <v>1148.652</v>
      </c>
      <c r="E236" s="230">
        <v>1148.652</v>
      </c>
      <c r="F236" s="227">
        <f t="shared" si="11"/>
        <v>0</v>
      </c>
      <c r="G236" s="226">
        <v>516.2860869296635</v>
      </c>
      <c r="H236" s="206">
        <f t="shared" si="12"/>
        <v>516.04197657374038</v>
      </c>
      <c r="I236" s="206">
        <f t="shared" si="10"/>
        <v>44.925876294451264</v>
      </c>
      <c r="J236" s="235"/>
      <c r="K236" s="226">
        <v>224.71557681000002</v>
      </c>
      <c r="L236" s="229">
        <v>291.32639976374043</v>
      </c>
      <c r="M236" s="30"/>
      <c r="N236" s="45"/>
      <c r="P236" s="46"/>
    </row>
    <row r="237" spans="1:16" s="44" customFormat="1" ht="14.25" x14ac:dyDescent="0.25">
      <c r="A237" s="232">
        <v>283</v>
      </c>
      <c r="B237" s="233" t="s">
        <v>504</v>
      </c>
      <c r="C237" s="447" t="s">
        <v>1234</v>
      </c>
      <c r="D237" s="226">
        <v>476.43609614940004</v>
      </c>
      <c r="E237" s="230">
        <v>476.43609614940004</v>
      </c>
      <c r="F237" s="227">
        <f t="shared" si="11"/>
        <v>0</v>
      </c>
      <c r="G237" s="226">
        <v>397.93368430120796</v>
      </c>
      <c r="H237" s="206">
        <f t="shared" si="12"/>
        <v>397.93368430120796</v>
      </c>
      <c r="I237" s="206">
        <f t="shared" si="10"/>
        <v>83.522992383940732</v>
      </c>
      <c r="J237" s="235"/>
      <c r="K237" s="226">
        <v>0</v>
      </c>
      <c r="L237" s="229">
        <v>397.93368430120796</v>
      </c>
      <c r="M237" s="30"/>
      <c r="N237" s="45"/>
      <c r="P237" s="46"/>
    </row>
    <row r="238" spans="1:16" s="44" customFormat="1" ht="14.25" x14ac:dyDescent="0.25">
      <c r="A238" s="232">
        <v>284</v>
      </c>
      <c r="B238" s="233" t="s">
        <v>614</v>
      </c>
      <c r="C238" s="447" t="s">
        <v>1235</v>
      </c>
      <c r="D238" s="226">
        <v>2487.1170200219999</v>
      </c>
      <c r="E238" s="230">
        <v>2487.1170200219999</v>
      </c>
      <c r="F238" s="227">
        <f t="shared" si="11"/>
        <v>0</v>
      </c>
      <c r="G238" s="226">
        <v>1471.9975380000001</v>
      </c>
      <c r="H238" s="206">
        <f t="shared" si="12"/>
        <v>1472.7532300246562</v>
      </c>
      <c r="I238" s="206">
        <f t="shared" si="10"/>
        <v>59.215276891620839</v>
      </c>
      <c r="J238" s="235"/>
      <c r="K238" s="226">
        <v>823.00915800000007</v>
      </c>
      <c r="L238" s="229">
        <v>649.74407202465613</v>
      </c>
      <c r="M238" s="30"/>
      <c r="N238" s="45"/>
      <c r="P238" s="46"/>
    </row>
    <row r="239" spans="1:16" s="44" customFormat="1" ht="14.25" x14ac:dyDescent="0.25">
      <c r="A239" s="232">
        <v>286</v>
      </c>
      <c r="B239" s="233" t="s">
        <v>496</v>
      </c>
      <c r="C239" s="447" t="s">
        <v>734</v>
      </c>
      <c r="D239" s="226">
        <v>2046.5413224192002</v>
      </c>
      <c r="E239" s="230">
        <v>2046.5413224192002</v>
      </c>
      <c r="F239" s="227">
        <f t="shared" si="11"/>
        <v>0</v>
      </c>
      <c r="G239" s="226">
        <v>2046.5413224156493</v>
      </c>
      <c r="H239" s="206">
        <f t="shared" si="12"/>
        <v>1432.5789256998321</v>
      </c>
      <c r="I239" s="206">
        <f t="shared" si="10"/>
        <v>70.000000000312326</v>
      </c>
      <c r="J239" s="235"/>
      <c r="K239" s="226">
        <v>0</v>
      </c>
      <c r="L239" s="229">
        <v>1432.5789256998321</v>
      </c>
      <c r="M239" s="30"/>
      <c r="N239" s="45"/>
      <c r="P239" s="46"/>
    </row>
    <row r="240" spans="1:16" s="44" customFormat="1" ht="14.25" x14ac:dyDescent="0.25">
      <c r="A240" s="232">
        <v>288</v>
      </c>
      <c r="B240" s="233" t="s">
        <v>596</v>
      </c>
      <c r="C240" s="447" t="s">
        <v>1236</v>
      </c>
      <c r="D240" s="226">
        <v>888.29088000000002</v>
      </c>
      <c r="E240" s="230">
        <v>888.29088000000002</v>
      </c>
      <c r="F240" s="227">
        <f t="shared" si="11"/>
        <v>0</v>
      </c>
      <c r="G240" s="226">
        <v>640.58623103849538</v>
      </c>
      <c r="H240" s="206">
        <f t="shared" si="12"/>
        <v>641.21504884225305</v>
      </c>
      <c r="I240" s="206">
        <f t="shared" si="10"/>
        <v>72.185256347814018</v>
      </c>
      <c r="J240" s="235"/>
      <c r="K240" s="226">
        <v>341.33281570560001</v>
      </c>
      <c r="L240" s="229">
        <v>299.88223313665304</v>
      </c>
      <c r="M240" s="30"/>
      <c r="N240" s="45"/>
      <c r="P240" s="46"/>
    </row>
    <row r="241" spans="1:16" s="44" customFormat="1" ht="14.25" x14ac:dyDescent="0.25">
      <c r="A241" s="232">
        <v>289</v>
      </c>
      <c r="B241" s="233" t="s">
        <v>523</v>
      </c>
      <c r="C241" s="447" t="s">
        <v>1237</v>
      </c>
      <c r="D241" s="226">
        <v>8527.2226012002011</v>
      </c>
      <c r="E241" s="230">
        <v>8527.2226012002011</v>
      </c>
      <c r="F241" s="227">
        <f t="shared" si="11"/>
        <v>0</v>
      </c>
      <c r="G241" s="226">
        <v>7397.7148012002008</v>
      </c>
      <c r="H241" s="206">
        <f t="shared" si="12"/>
        <v>7397.7148012002008</v>
      </c>
      <c r="I241" s="206">
        <f t="shared" si="10"/>
        <v>86.754095057386877</v>
      </c>
      <c r="J241" s="235"/>
      <c r="K241" s="226">
        <v>7397.7148012002008</v>
      </c>
      <c r="L241" s="229">
        <v>0</v>
      </c>
      <c r="M241" s="30"/>
      <c r="N241" s="45"/>
      <c r="P241" s="46"/>
    </row>
    <row r="242" spans="1:16" s="44" customFormat="1" ht="14.25" x14ac:dyDescent="0.25">
      <c r="A242" s="232">
        <v>292</v>
      </c>
      <c r="B242" s="233" t="s">
        <v>508</v>
      </c>
      <c r="C242" s="447" t="s">
        <v>1238</v>
      </c>
      <c r="D242" s="226">
        <v>1173.9998014332002</v>
      </c>
      <c r="E242" s="230">
        <v>1173.9998014332002</v>
      </c>
      <c r="F242" s="227">
        <f t="shared" si="11"/>
        <v>0</v>
      </c>
      <c r="G242" s="226">
        <v>1173.9997975280032</v>
      </c>
      <c r="H242" s="206">
        <f t="shared" si="12"/>
        <v>1011.6532553017666</v>
      </c>
      <c r="I242" s="206">
        <f t="shared" si="10"/>
        <v>86.171501397764843</v>
      </c>
      <c r="J242" s="235"/>
      <c r="K242" s="226">
        <v>0</v>
      </c>
      <c r="L242" s="229">
        <v>1011.6532553017666</v>
      </c>
      <c r="M242" s="30"/>
      <c r="N242" s="45"/>
      <c r="P242" s="46"/>
    </row>
    <row r="243" spans="1:16" s="44" customFormat="1" ht="14.25" x14ac:dyDescent="0.25">
      <c r="A243" s="232">
        <v>293</v>
      </c>
      <c r="B243" s="233" t="s">
        <v>596</v>
      </c>
      <c r="C243" s="447" t="s">
        <v>1239</v>
      </c>
      <c r="D243" s="226">
        <v>1343.0749816703999</v>
      </c>
      <c r="E243" s="230">
        <v>1343.0749816703999</v>
      </c>
      <c r="F243" s="227">
        <f t="shared" si="11"/>
        <v>0</v>
      </c>
      <c r="G243" s="226">
        <v>1343.0749803868298</v>
      </c>
      <c r="H243" s="206">
        <f t="shared" si="12"/>
        <v>777.56972522011495</v>
      </c>
      <c r="I243" s="206">
        <f t="shared" si="10"/>
        <v>57.894736766896017</v>
      </c>
      <c r="J243" s="235"/>
      <c r="K243" s="226">
        <v>0</v>
      </c>
      <c r="L243" s="229">
        <v>777.56972522011495</v>
      </c>
      <c r="M243" s="30"/>
      <c r="N243" s="45"/>
      <c r="P243" s="46"/>
    </row>
    <row r="244" spans="1:16" s="44" customFormat="1" ht="14.25" x14ac:dyDescent="0.25">
      <c r="A244" s="232">
        <v>294</v>
      </c>
      <c r="B244" s="233" t="s">
        <v>618</v>
      </c>
      <c r="C244" s="447" t="s">
        <v>1240</v>
      </c>
      <c r="D244" s="226">
        <v>1000.6457393424001</v>
      </c>
      <c r="E244" s="230">
        <v>1000.6457393424001</v>
      </c>
      <c r="F244" s="227">
        <f t="shared" si="11"/>
        <v>0</v>
      </c>
      <c r="G244" s="226">
        <v>1000.6457409016036</v>
      </c>
      <c r="H244" s="206">
        <f t="shared" si="12"/>
        <v>541.20607011126242</v>
      </c>
      <c r="I244" s="206">
        <f t="shared" si="10"/>
        <v>54.085681758554202</v>
      </c>
      <c r="J244" s="235"/>
      <c r="K244" s="226">
        <v>0</v>
      </c>
      <c r="L244" s="229">
        <v>541.20607011126242</v>
      </c>
      <c r="M244" s="30"/>
      <c r="N244" s="45"/>
      <c r="P244" s="46"/>
    </row>
    <row r="245" spans="1:16" s="44" customFormat="1" ht="27" x14ac:dyDescent="0.25">
      <c r="A245" s="232">
        <v>295</v>
      </c>
      <c r="B245" s="233" t="s">
        <v>596</v>
      </c>
      <c r="C245" s="447" t="s">
        <v>1241</v>
      </c>
      <c r="D245" s="226">
        <v>384.00104492580004</v>
      </c>
      <c r="E245" s="230">
        <v>384.00104492580004</v>
      </c>
      <c r="F245" s="227">
        <f t="shared" si="11"/>
        <v>0</v>
      </c>
      <c r="G245" s="226">
        <v>384.00104797927162</v>
      </c>
      <c r="H245" s="206">
        <f t="shared" si="12"/>
        <v>215.97787813491604</v>
      </c>
      <c r="I245" s="206">
        <f t="shared" si="10"/>
        <v>56.244086048424457</v>
      </c>
      <c r="J245" s="235"/>
      <c r="K245" s="226">
        <v>0</v>
      </c>
      <c r="L245" s="229">
        <v>215.97787813491604</v>
      </c>
      <c r="M245" s="30"/>
      <c r="N245" s="45"/>
      <c r="P245" s="46"/>
    </row>
    <row r="246" spans="1:16" s="44" customFormat="1" ht="14.25" x14ac:dyDescent="0.25">
      <c r="A246" s="232">
        <v>296</v>
      </c>
      <c r="B246" s="233" t="s">
        <v>494</v>
      </c>
      <c r="C246" s="447" t="s">
        <v>1242</v>
      </c>
      <c r="D246" s="226">
        <v>14133.665110800001</v>
      </c>
      <c r="E246" s="230">
        <v>14133.665110800001</v>
      </c>
      <c r="F246" s="227">
        <f t="shared" si="11"/>
        <v>0</v>
      </c>
      <c r="G246" s="226">
        <v>10079.376411058744</v>
      </c>
      <c r="H246" s="206">
        <f t="shared" si="12"/>
        <v>10079.376411058744</v>
      </c>
      <c r="I246" s="206">
        <f t="shared" si="10"/>
        <v>71.314668432017385</v>
      </c>
      <c r="J246" s="235"/>
      <c r="K246" s="226">
        <v>957.21</v>
      </c>
      <c r="L246" s="229">
        <v>9122.1664110587426</v>
      </c>
      <c r="M246" s="30"/>
      <c r="N246" s="45"/>
      <c r="P246" s="46"/>
    </row>
    <row r="247" spans="1:16" s="44" customFormat="1" ht="14.25" x14ac:dyDescent="0.25">
      <c r="A247" s="232">
        <v>297</v>
      </c>
      <c r="B247" s="233" t="s">
        <v>504</v>
      </c>
      <c r="C247" s="447" t="s">
        <v>1243</v>
      </c>
      <c r="D247" s="226">
        <v>2754.2625573390001</v>
      </c>
      <c r="E247" s="230">
        <v>2754.2625573390001</v>
      </c>
      <c r="F247" s="227">
        <f t="shared" si="11"/>
        <v>0</v>
      </c>
      <c r="G247" s="226">
        <v>1923.6519924033475</v>
      </c>
      <c r="H247" s="206">
        <f t="shared" si="12"/>
        <v>1923.6519924033475</v>
      </c>
      <c r="I247" s="206">
        <f t="shared" si="10"/>
        <v>69.842723863692299</v>
      </c>
      <c r="J247" s="235"/>
      <c r="K247" s="226">
        <v>191.44200000000001</v>
      </c>
      <c r="L247" s="229">
        <v>1732.2099924033475</v>
      </c>
      <c r="M247" s="30"/>
      <c r="N247" s="45"/>
      <c r="P247" s="46"/>
    </row>
    <row r="248" spans="1:16" s="44" customFormat="1" ht="14.25" x14ac:dyDescent="0.25">
      <c r="A248" s="232">
        <v>298</v>
      </c>
      <c r="B248" s="233" t="s">
        <v>494</v>
      </c>
      <c r="C248" s="447" t="s">
        <v>1244</v>
      </c>
      <c r="D248" s="226">
        <v>13377.096090342</v>
      </c>
      <c r="E248" s="230">
        <v>13377.096090342</v>
      </c>
      <c r="F248" s="227">
        <f t="shared" si="11"/>
        <v>0</v>
      </c>
      <c r="G248" s="226">
        <v>8142.263503929601</v>
      </c>
      <c r="H248" s="206">
        <f t="shared" si="12"/>
        <v>8142.263503929601</v>
      </c>
      <c r="I248" s="206">
        <f t="shared" si="10"/>
        <v>60.867197551254449</v>
      </c>
      <c r="J248" s="235"/>
      <c r="K248" s="226">
        <v>8142.263503929601</v>
      </c>
      <c r="L248" s="229">
        <v>0</v>
      </c>
      <c r="M248" s="30"/>
      <c r="N248" s="45"/>
      <c r="P248" s="46"/>
    </row>
    <row r="249" spans="1:16" s="44" customFormat="1" ht="14.25" x14ac:dyDescent="0.25">
      <c r="A249" s="232">
        <v>300</v>
      </c>
      <c r="B249" s="233" t="s">
        <v>504</v>
      </c>
      <c r="C249" s="447" t="s">
        <v>1245</v>
      </c>
      <c r="D249" s="226">
        <v>1257.951789618</v>
      </c>
      <c r="E249" s="230">
        <v>1221.5778096179999</v>
      </c>
      <c r="F249" s="227">
        <f t="shared" si="11"/>
        <v>-2.8915241665219753</v>
      </c>
      <c r="G249" s="226">
        <v>468.91497172800001</v>
      </c>
      <c r="H249" s="206">
        <f t="shared" si="12"/>
        <v>468.91497172800001</v>
      </c>
      <c r="I249" s="206">
        <f t="shared" si="10"/>
        <v>38.386009309929634</v>
      </c>
      <c r="J249" s="235"/>
      <c r="K249" s="226">
        <v>468.91497172800001</v>
      </c>
      <c r="L249" s="229">
        <v>0</v>
      </c>
      <c r="M249" s="30"/>
      <c r="N249" s="45"/>
      <c r="P249" s="46"/>
    </row>
    <row r="250" spans="1:16" s="44" customFormat="1" ht="14.25" x14ac:dyDescent="0.25">
      <c r="A250" s="232">
        <v>304</v>
      </c>
      <c r="B250" s="233" t="s">
        <v>504</v>
      </c>
      <c r="C250" s="447" t="s">
        <v>1246</v>
      </c>
      <c r="D250" s="226">
        <v>4818.5951400000004</v>
      </c>
      <c r="E250" s="230">
        <v>4770.7346400000006</v>
      </c>
      <c r="F250" s="227">
        <f t="shared" si="11"/>
        <v>-0.99324592769168873</v>
      </c>
      <c r="G250" s="226">
        <v>2428.0538510754</v>
      </c>
      <c r="H250" s="206">
        <f t="shared" si="12"/>
        <v>2428.0538510754</v>
      </c>
      <c r="I250" s="206">
        <f t="shared" si="10"/>
        <v>50.894758025682172</v>
      </c>
      <c r="J250" s="235"/>
      <c r="K250" s="226">
        <v>2428.0538510754</v>
      </c>
      <c r="L250" s="229">
        <v>0</v>
      </c>
      <c r="M250" s="30"/>
      <c r="N250" s="45"/>
      <c r="P250" s="46"/>
    </row>
    <row r="251" spans="1:16" s="44" customFormat="1" ht="14.25" x14ac:dyDescent="0.25">
      <c r="A251" s="232">
        <v>305</v>
      </c>
      <c r="B251" s="233" t="s">
        <v>614</v>
      </c>
      <c r="C251" s="447" t="s">
        <v>1247</v>
      </c>
      <c r="D251" s="226">
        <v>154.44074114279999</v>
      </c>
      <c r="E251" s="230">
        <v>154.44074114279999</v>
      </c>
      <c r="F251" s="227">
        <f t="shared" si="11"/>
        <v>0</v>
      </c>
      <c r="G251" s="226">
        <v>154.44075186372893</v>
      </c>
      <c r="H251" s="206">
        <f t="shared" si="12"/>
        <v>87.604808287889483</v>
      </c>
      <c r="I251" s="206">
        <f t="shared" si="10"/>
        <v>56.723897878013787</v>
      </c>
      <c r="J251" s="235"/>
      <c r="K251" s="226">
        <v>0</v>
      </c>
      <c r="L251" s="229">
        <v>87.604808287889483</v>
      </c>
      <c r="M251" s="30"/>
      <c r="N251" s="45"/>
      <c r="P251" s="46"/>
    </row>
    <row r="252" spans="1:16" s="44" customFormat="1" ht="14.25" x14ac:dyDescent="0.25">
      <c r="A252" s="232">
        <v>306</v>
      </c>
      <c r="B252" s="233" t="s">
        <v>614</v>
      </c>
      <c r="C252" s="447" t="s">
        <v>1248</v>
      </c>
      <c r="D252" s="226">
        <v>1355.1593176038002</v>
      </c>
      <c r="E252" s="230">
        <v>1355.1593176038002</v>
      </c>
      <c r="F252" s="227">
        <f t="shared" si="11"/>
        <v>0</v>
      </c>
      <c r="G252" s="226">
        <v>1355.1593248821621</v>
      </c>
      <c r="H252" s="206">
        <f t="shared" si="12"/>
        <v>1085.3704016971881</v>
      </c>
      <c r="I252" s="206">
        <f t="shared" si="10"/>
        <v>80.091719667053297</v>
      </c>
      <c r="J252" s="235"/>
      <c r="K252" s="226">
        <v>0</v>
      </c>
      <c r="L252" s="229">
        <v>1085.3704016971881</v>
      </c>
      <c r="M252" s="30"/>
      <c r="N252" s="45"/>
      <c r="P252" s="46"/>
    </row>
    <row r="253" spans="1:16" s="44" customFormat="1" ht="27" x14ac:dyDescent="0.25">
      <c r="A253" s="232">
        <v>307</v>
      </c>
      <c r="B253" s="233" t="s">
        <v>596</v>
      </c>
      <c r="C253" s="447" t="s">
        <v>1249</v>
      </c>
      <c r="D253" s="226">
        <v>2061.4308579786002</v>
      </c>
      <c r="E253" s="230">
        <v>1657.8877199999999</v>
      </c>
      <c r="F253" s="227">
        <f t="shared" si="11"/>
        <v>-19.575875485550227</v>
      </c>
      <c r="G253" s="226">
        <v>1517.9704749137318</v>
      </c>
      <c r="H253" s="206">
        <f t="shared" si="12"/>
        <v>1518.1350600000001</v>
      </c>
      <c r="I253" s="206">
        <f t="shared" si="10"/>
        <v>91.570438799076214</v>
      </c>
      <c r="J253" s="235"/>
      <c r="K253" s="226">
        <v>233.23242737355866</v>
      </c>
      <c r="L253" s="229">
        <v>1284.9026326264413</v>
      </c>
      <c r="M253" s="30"/>
      <c r="N253" s="45"/>
      <c r="P253" s="46"/>
    </row>
    <row r="254" spans="1:16" s="44" customFormat="1" ht="27" x14ac:dyDescent="0.25">
      <c r="A254" s="232">
        <v>308</v>
      </c>
      <c r="B254" s="233" t="s">
        <v>596</v>
      </c>
      <c r="C254" s="447" t="s">
        <v>1250</v>
      </c>
      <c r="D254" s="226">
        <v>992.67445820220007</v>
      </c>
      <c r="E254" s="230">
        <v>992.67445820220007</v>
      </c>
      <c r="F254" s="227">
        <f t="shared" si="11"/>
        <v>0</v>
      </c>
      <c r="G254" s="226">
        <v>992.67445033643173</v>
      </c>
      <c r="H254" s="206">
        <f t="shared" si="12"/>
        <v>689.48140745438252</v>
      </c>
      <c r="I254" s="206">
        <f t="shared" si="10"/>
        <v>69.456950539765032</v>
      </c>
      <c r="J254" s="235"/>
      <c r="K254" s="226">
        <v>0</v>
      </c>
      <c r="L254" s="229">
        <v>689.48140745438252</v>
      </c>
      <c r="M254" s="30"/>
      <c r="N254" s="45"/>
      <c r="P254" s="46"/>
    </row>
    <row r="255" spans="1:16" s="44" customFormat="1" ht="14.25" x14ac:dyDescent="0.25">
      <c r="A255" s="232">
        <v>309</v>
      </c>
      <c r="B255" s="233" t="s">
        <v>596</v>
      </c>
      <c r="C255" s="447" t="s">
        <v>1251</v>
      </c>
      <c r="D255" s="226">
        <v>1838.4175260000002</v>
      </c>
      <c r="E255" s="230">
        <v>1838.4175260000002</v>
      </c>
      <c r="F255" s="227">
        <f t="shared" si="11"/>
        <v>0</v>
      </c>
      <c r="G255" s="226">
        <v>928.8052976843735</v>
      </c>
      <c r="H255" s="206">
        <f t="shared" si="12"/>
        <v>929.06802600000015</v>
      </c>
      <c r="I255" s="206">
        <f t="shared" si="10"/>
        <v>50.536290742476311</v>
      </c>
      <c r="J255" s="235"/>
      <c r="K255" s="226">
        <v>42.033619511706874</v>
      </c>
      <c r="L255" s="229">
        <v>887.03440648829326</v>
      </c>
      <c r="M255" s="30"/>
      <c r="N255" s="45"/>
      <c r="P255" s="46"/>
    </row>
    <row r="256" spans="1:16" s="44" customFormat="1" ht="14.25" x14ac:dyDescent="0.25">
      <c r="A256" s="232">
        <v>310</v>
      </c>
      <c r="B256" s="233" t="s">
        <v>596</v>
      </c>
      <c r="C256" s="447" t="s">
        <v>1252</v>
      </c>
      <c r="D256" s="226">
        <v>2240.3308608000002</v>
      </c>
      <c r="E256" s="230">
        <v>2240.3308608000002</v>
      </c>
      <c r="F256" s="227">
        <f t="shared" si="11"/>
        <v>0</v>
      </c>
      <c r="G256" s="226">
        <v>500.04200709545262</v>
      </c>
      <c r="H256" s="206">
        <f t="shared" si="12"/>
        <v>500.0434575146528</v>
      </c>
      <c r="I256" s="206">
        <f t="shared" si="10"/>
        <v>22.320071836893423</v>
      </c>
      <c r="J256" s="235"/>
      <c r="K256" s="226">
        <v>201.05717445000002</v>
      </c>
      <c r="L256" s="229">
        <v>298.98628306465281</v>
      </c>
      <c r="M256" s="30"/>
      <c r="N256" s="45"/>
      <c r="P256" s="46"/>
    </row>
    <row r="257" spans="1:16" s="44" customFormat="1" ht="14.25" x14ac:dyDescent="0.25">
      <c r="A257" s="232">
        <v>311</v>
      </c>
      <c r="B257" s="233" t="s">
        <v>573</v>
      </c>
      <c r="C257" s="447" t="s">
        <v>1253</v>
      </c>
      <c r="D257" s="226">
        <v>6289.2525839999998</v>
      </c>
      <c r="E257" s="230">
        <v>6766.6295027142005</v>
      </c>
      <c r="F257" s="227">
        <f t="shared" si="11"/>
        <v>7.5903600998417318</v>
      </c>
      <c r="G257" s="226">
        <v>6767.566229185969</v>
      </c>
      <c r="H257" s="206">
        <f t="shared" si="12"/>
        <v>6766.6295027142005</v>
      </c>
      <c r="I257" s="206">
        <f t="shared" si="10"/>
        <v>100</v>
      </c>
      <c r="J257" s="235"/>
      <c r="K257" s="226">
        <v>3838.6270765393861</v>
      </c>
      <c r="L257" s="229">
        <v>2928.0024261748144</v>
      </c>
      <c r="M257" s="30"/>
      <c r="N257" s="45"/>
      <c r="P257" s="46"/>
    </row>
    <row r="258" spans="1:16" s="44" customFormat="1" ht="14.25" x14ac:dyDescent="0.25">
      <c r="A258" s="232">
        <v>312</v>
      </c>
      <c r="B258" s="233" t="s">
        <v>573</v>
      </c>
      <c r="C258" s="248" t="s">
        <v>1254</v>
      </c>
      <c r="D258" s="226">
        <v>507.18729059999998</v>
      </c>
      <c r="E258" s="230">
        <v>507.18729059999998</v>
      </c>
      <c r="F258" s="227">
        <f t="shared" si="11"/>
        <v>0</v>
      </c>
      <c r="G258" s="226">
        <v>506.40283307448618</v>
      </c>
      <c r="H258" s="206">
        <f t="shared" si="12"/>
        <v>507.18729059999998</v>
      </c>
      <c r="I258" s="206">
        <f t="shared" si="10"/>
        <v>100</v>
      </c>
      <c r="J258" s="235"/>
      <c r="K258" s="226">
        <v>155.58444791570358</v>
      </c>
      <c r="L258" s="229">
        <v>351.60284268429643</v>
      </c>
      <c r="M258" s="30"/>
      <c r="N258" s="45"/>
      <c r="P258" s="46"/>
    </row>
    <row r="259" spans="1:16" s="44" customFormat="1" ht="14.25" x14ac:dyDescent="0.25">
      <c r="A259" s="232">
        <v>313</v>
      </c>
      <c r="B259" s="233" t="s">
        <v>494</v>
      </c>
      <c r="C259" s="248" t="s">
        <v>1255</v>
      </c>
      <c r="D259" s="226">
        <v>13884.675645600002</v>
      </c>
      <c r="E259" s="230">
        <v>13884.675645600002</v>
      </c>
      <c r="F259" s="227">
        <f t="shared" si="11"/>
        <v>0</v>
      </c>
      <c r="G259" s="226">
        <v>7600.2081543900003</v>
      </c>
      <c r="H259" s="206">
        <f t="shared" si="12"/>
        <v>7600.2081543900003</v>
      </c>
      <c r="I259" s="206">
        <f t="shared" si="10"/>
        <v>54.738103707870742</v>
      </c>
      <c r="J259" s="235"/>
      <c r="K259" s="226">
        <v>7600.2081543900003</v>
      </c>
      <c r="L259" s="229">
        <v>0</v>
      </c>
      <c r="M259" s="30"/>
      <c r="N259" s="45"/>
      <c r="P259" s="46"/>
    </row>
    <row r="260" spans="1:16" s="44" customFormat="1" ht="14.25" x14ac:dyDescent="0.25">
      <c r="A260" s="232">
        <v>314</v>
      </c>
      <c r="B260" s="233" t="s">
        <v>504</v>
      </c>
      <c r="C260" s="248" t="s">
        <v>1256</v>
      </c>
      <c r="D260" s="226">
        <v>2721.1749855762005</v>
      </c>
      <c r="E260" s="230">
        <v>2721.1749855762005</v>
      </c>
      <c r="F260" s="227">
        <f t="shared" si="11"/>
        <v>0</v>
      </c>
      <c r="G260" s="226">
        <v>1833.1514032011407</v>
      </c>
      <c r="H260" s="206">
        <f t="shared" si="12"/>
        <v>1832.8841055762002</v>
      </c>
      <c r="I260" s="206">
        <f t="shared" si="10"/>
        <v>67.356348463128796</v>
      </c>
      <c r="J260" s="235"/>
      <c r="K260" s="226">
        <v>72.551413664655598</v>
      </c>
      <c r="L260" s="229">
        <v>1760.3326919115445</v>
      </c>
      <c r="M260" s="30"/>
      <c r="N260" s="45"/>
      <c r="P260" s="46"/>
    </row>
    <row r="261" spans="1:16" s="44" customFormat="1" ht="14.25" x14ac:dyDescent="0.25">
      <c r="A261" s="232">
        <v>316</v>
      </c>
      <c r="B261" s="233" t="s">
        <v>508</v>
      </c>
      <c r="C261" s="248" t="s">
        <v>1257</v>
      </c>
      <c r="D261" s="226">
        <v>341.99526245819999</v>
      </c>
      <c r="E261" s="230">
        <v>341.99526245819999</v>
      </c>
      <c r="F261" s="227">
        <f t="shared" si="11"/>
        <v>0</v>
      </c>
      <c r="G261" s="226">
        <v>341.99525517751766</v>
      </c>
      <c r="H261" s="206">
        <f t="shared" si="12"/>
        <v>300.83607881058066</v>
      </c>
      <c r="I261" s="206">
        <f t="shared" si="10"/>
        <v>87.964984265637312</v>
      </c>
      <c r="J261" s="235"/>
      <c r="K261" s="226">
        <v>0</v>
      </c>
      <c r="L261" s="229">
        <v>300.83607881058066</v>
      </c>
      <c r="M261" s="30"/>
      <c r="N261" s="45"/>
      <c r="P261" s="46"/>
    </row>
    <row r="262" spans="1:16" s="44" customFormat="1" ht="14.25" x14ac:dyDescent="0.25">
      <c r="A262" s="232">
        <v>317</v>
      </c>
      <c r="B262" s="233" t="s">
        <v>596</v>
      </c>
      <c r="C262" s="248" t="s">
        <v>1258</v>
      </c>
      <c r="D262" s="226">
        <v>1285.0947235410001</v>
      </c>
      <c r="E262" s="230">
        <v>1285.0947235410001</v>
      </c>
      <c r="F262" s="227">
        <f t="shared" si="11"/>
        <v>0</v>
      </c>
      <c r="G262" s="226">
        <v>1285.0947240732532</v>
      </c>
      <c r="H262" s="206">
        <f t="shared" si="12"/>
        <v>1054.7771245715066</v>
      </c>
      <c r="I262" s="206">
        <f t="shared" si="10"/>
        <v>82.077772575793688</v>
      </c>
      <c r="J262" s="235"/>
      <c r="K262" s="226">
        <v>0</v>
      </c>
      <c r="L262" s="229">
        <v>1054.7771245715066</v>
      </c>
      <c r="M262" s="30"/>
      <c r="N262" s="45"/>
      <c r="P262" s="46"/>
    </row>
    <row r="263" spans="1:16" s="44" customFormat="1" ht="14.25" x14ac:dyDescent="0.25">
      <c r="A263" s="232">
        <v>318</v>
      </c>
      <c r="B263" s="233" t="s">
        <v>508</v>
      </c>
      <c r="C263" s="248" t="s">
        <v>757</v>
      </c>
      <c r="D263" s="226">
        <v>288.030998028</v>
      </c>
      <c r="E263" s="230">
        <v>288.030998028</v>
      </c>
      <c r="F263" s="227">
        <f t="shared" si="11"/>
        <v>0</v>
      </c>
      <c r="G263" s="226">
        <v>288.03099107413379</v>
      </c>
      <c r="H263" s="206">
        <f t="shared" si="12"/>
        <v>198.57077652727031</v>
      </c>
      <c r="I263" s="206">
        <f t="shared" si="10"/>
        <v>68.94076605878611</v>
      </c>
      <c r="J263" s="235"/>
      <c r="K263" s="226">
        <v>0</v>
      </c>
      <c r="L263" s="229">
        <v>198.57077652727031</v>
      </c>
      <c r="M263" s="30"/>
      <c r="N263" s="45"/>
      <c r="P263" s="46"/>
    </row>
    <row r="264" spans="1:16" s="44" customFormat="1" ht="14.25" x14ac:dyDescent="0.25">
      <c r="A264" s="232">
        <v>319</v>
      </c>
      <c r="B264" s="233" t="s">
        <v>596</v>
      </c>
      <c r="C264" s="248" t="s">
        <v>1259</v>
      </c>
      <c r="D264" s="226">
        <v>862.50804576600001</v>
      </c>
      <c r="E264" s="230">
        <v>862.50804576600001</v>
      </c>
      <c r="F264" s="227">
        <f t="shared" si="11"/>
        <v>0</v>
      </c>
      <c r="G264" s="226">
        <v>862.50805467617317</v>
      </c>
      <c r="H264" s="206">
        <f t="shared" si="12"/>
        <v>690.00644373891168</v>
      </c>
      <c r="I264" s="206">
        <f t="shared" si="10"/>
        <v>80.000000826208137</v>
      </c>
      <c r="J264" s="235"/>
      <c r="K264" s="226">
        <v>0</v>
      </c>
      <c r="L264" s="229">
        <v>690.00644373891168</v>
      </c>
      <c r="M264" s="30"/>
      <c r="N264" s="45"/>
      <c r="P264" s="46"/>
    </row>
    <row r="265" spans="1:16" s="44" customFormat="1" ht="14.25" x14ac:dyDescent="0.25">
      <c r="A265" s="232">
        <v>320</v>
      </c>
      <c r="B265" s="233" t="s">
        <v>504</v>
      </c>
      <c r="C265" s="248" t="s">
        <v>1260</v>
      </c>
      <c r="D265" s="226">
        <v>1159.3961653566</v>
      </c>
      <c r="E265" s="230">
        <v>1159.3961653566</v>
      </c>
      <c r="F265" s="227">
        <f t="shared" si="11"/>
        <v>0</v>
      </c>
      <c r="G265" s="226">
        <v>1159.3961627771048</v>
      </c>
      <c r="H265" s="206">
        <f t="shared" si="12"/>
        <v>1001.2649451319591</v>
      </c>
      <c r="I265" s="206">
        <f t="shared" si="10"/>
        <v>86.360898461657058</v>
      </c>
      <c r="J265" s="235"/>
      <c r="K265" s="226">
        <v>0</v>
      </c>
      <c r="L265" s="229">
        <v>1001.2649451319591</v>
      </c>
      <c r="M265" s="30"/>
      <c r="N265" s="45"/>
      <c r="P265" s="46"/>
    </row>
    <row r="266" spans="1:16" s="44" customFormat="1" ht="14.25" x14ac:dyDescent="0.25">
      <c r="A266" s="232">
        <v>321</v>
      </c>
      <c r="B266" s="233" t="s">
        <v>596</v>
      </c>
      <c r="C266" s="444" t="s">
        <v>1261</v>
      </c>
      <c r="D266" s="226">
        <v>1124.4154428000002</v>
      </c>
      <c r="E266" s="230">
        <v>1124.4154428000002</v>
      </c>
      <c r="F266" s="227">
        <f t="shared" si="11"/>
        <v>0</v>
      </c>
      <c r="G266" s="226">
        <v>1077.8295624068794</v>
      </c>
      <c r="H266" s="206">
        <f t="shared" si="12"/>
        <v>1076.913825052435</v>
      </c>
      <c r="I266" s="206">
        <f t="shared" si="10"/>
        <v>95.775438868993348</v>
      </c>
      <c r="J266" s="235"/>
      <c r="K266" s="226">
        <v>649.62502037100012</v>
      </c>
      <c r="L266" s="229">
        <v>427.28880468143484</v>
      </c>
      <c r="M266" s="30"/>
      <c r="N266" s="45"/>
      <c r="P266" s="46"/>
    </row>
    <row r="267" spans="1:16" s="44" customFormat="1" ht="27" x14ac:dyDescent="0.25">
      <c r="A267" s="232">
        <v>322</v>
      </c>
      <c r="B267" s="233" t="s">
        <v>596</v>
      </c>
      <c r="C267" s="248" t="s">
        <v>1262</v>
      </c>
      <c r="D267" s="226">
        <v>10781.400825600002</v>
      </c>
      <c r="E267" s="230">
        <v>10781.400825600002</v>
      </c>
      <c r="F267" s="227">
        <f t="shared" si="11"/>
        <v>0</v>
      </c>
      <c r="G267" s="226">
        <v>9431.7423876676075</v>
      </c>
      <c r="H267" s="206">
        <f t="shared" si="12"/>
        <v>8639.8048088444666</v>
      </c>
      <c r="I267" s="206">
        <f t="shared" si="10"/>
        <v>80.136198891053184</v>
      </c>
      <c r="J267" s="235"/>
      <c r="K267" s="226">
        <v>957.21</v>
      </c>
      <c r="L267" s="229">
        <v>7682.5948088444666</v>
      </c>
      <c r="M267" s="30"/>
      <c r="N267" s="45"/>
      <c r="P267" s="46"/>
    </row>
    <row r="268" spans="1:16" s="44" customFormat="1" ht="14.25" x14ac:dyDescent="0.25">
      <c r="A268" s="232">
        <v>327</v>
      </c>
      <c r="B268" s="233" t="s">
        <v>492</v>
      </c>
      <c r="C268" s="248" t="s">
        <v>762</v>
      </c>
      <c r="D268" s="226">
        <v>1207.1949636000002</v>
      </c>
      <c r="E268" s="230">
        <v>1207.1949636000002</v>
      </c>
      <c r="F268" s="227">
        <f t="shared" si="11"/>
        <v>0</v>
      </c>
      <c r="G268" s="226">
        <v>981.81029699999999</v>
      </c>
      <c r="H268" s="206">
        <f t="shared" si="12"/>
        <v>981.81029699999999</v>
      </c>
      <c r="I268" s="206">
        <f t="shared" si="10"/>
        <v>81.329886770909312</v>
      </c>
      <c r="J268" s="235"/>
      <c r="K268" s="226">
        <v>981.81029699999999</v>
      </c>
      <c r="L268" s="229">
        <v>0</v>
      </c>
      <c r="M268" s="30"/>
      <c r="N268" s="45"/>
      <c r="P268" s="46"/>
    </row>
    <row r="269" spans="1:16" s="44" customFormat="1" ht="27" x14ac:dyDescent="0.25">
      <c r="A269" s="232">
        <v>328</v>
      </c>
      <c r="B269" s="233" t="s">
        <v>504</v>
      </c>
      <c r="C269" s="248" t="s">
        <v>1263</v>
      </c>
      <c r="D269" s="226">
        <v>98.362899600000006</v>
      </c>
      <c r="E269" s="230">
        <v>86.769554964000008</v>
      </c>
      <c r="F269" s="227">
        <f t="shared" si="11"/>
        <v>-11.786298170494362</v>
      </c>
      <c r="G269" s="226">
        <v>86.769549614744619</v>
      </c>
      <c r="H269" s="206">
        <f t="shared" si="12"/>
        <v>83.80704856279948</v>
      </c>
      <c r="I269" s="206">
        <f t="shared" si="10"/>
        <v>96.585776655844725</v>
      </c>
      <c r="J269" s="235"/>
      <c r="K269" s="226">
        <v>0</v>
      </c>
      <c r="L269" s="229">
        <v>83.80704856279948</v>
      </c>
      <c r="M269" s="30"/>
      <c r="N269" s="45"/>
      <c r="P269" s="46"/>
    </row>
    <row r="270" spans="1:16" s="44" customFormat="1" ht="27" x14ac:dyDescent="0.25">
      <c r="A270" s="232">
        <v>336</v>
      </c>
      <c r="B270" s="233" t="s">
        <v>596</v>
      </c>
      <c r="C270" s="248" t="s">
        <v>1264</v>
      </c>
      <c r="D270" s="226">
        <v>2496.2505264000001</v>
      </c>
      <c r="E270" s="230">
        <v>2461.7909664000003</v>
      </c>
      <c r="F270" s="227">
        <f t="shared" si="11"/>
        <v>-1.3804527885146172</v>
      </c>
      <c r="G270" s="226">
        <v>1731.286547179981</v>
      </c>
      <c r="H270" s="206">
        <f t="shared" si="12"/>
        <v>1731.2773145895244</v>
      </c>
      <c r="I270" s="206">
        <f t="shared" si="10"/>
        <v>70.325926864589064</v>
      </c>
      <c r="J270" s="235"/>
      <c r="K270" s="226">
        <v>851.77462030560002</v>
      </c>
      <c r="L270" s="229">
        <v>879.50269428392426</v>
      </c>
      <c r="M270" s="30"/>
      <c r="N270" s="45"/>
      <c r="P270" s="46"/>
    </row>
    <row r="271" spans="1:16" s="44" customFormat="1" ht="14.25" x14ac:dyDescent="0.25">
      <c r="A271" s="232">
        <v>337</v>
      </c>
      <c r="B271" s="238" t="s">
        <v>1265</v>
      </c>
      <c r="C271" s="249"/>
      <c r="D271" s="226">
        <v>2815.1163216000004</v>
      </c>
      <c r="E271" s="230">
        <v>2782.5711816000003</v>
      </c>
      <c r="F271" s="227">
        <f t="shared" si="11"/>
        <v>-1.1560850878624649</v>
      </c>
      <c r="G271" s="226">
        <v>1370.5279598427535</v>
      </c>
      <c r="H271" s="206">
        <f t="shared" si="12"/>
        <v>1341.64623980793</v>
      </c>
      <c r="I271" s="206">
        <f t="shared" ref="I271:I275" si="13">+H271/E271*100</f>
        <v>48.216061773358582</v>
      </c>
      <c r="J271" s="235"/>
      <c r="K271" s="226">
        <v>382.88400000000001</v>
      </c>
      <c r="L271" s="229">
        <v>958.76223980792997</v>
      </c>
      <c r="M271" s="30"/>
      <c r="N271" s="45"/>
      <c r="P271" s="46"/>
    </row>
    <row r="272" spans="1:16" s="44" customFormat="1" ht="27" x14ac:dyDescent="0.25">
      <c r="A272" s="232">
        <v>338</v>
      </c>
      <c r="B272" s="233" t="s">
        <v>596</v>
      </c>
      <c r="C272" s="248" t="s">
        <v>1266</v>
      </c>
      <c r="D272" s="226">
        <v>3189.2322780000004</v>
      </c>
      <c r="E272" s="230">
        <v>3189.2322780000004</v>
      </c>
      <c r="F272" s="227">
        <f t="shared" ref="F272:F310" si="14">E272/D272*100-100</f>
        <v>0</v>
      </c>
      <c r="G272" s="226">
        <v>610.58405706635551</v>
      </c>
      <c r="H272" s="206">
        <f t="shared" si="12"/>
        <v>610.45644091282452</v>
      </c>
      <c r="I272" s="206">
        <f t="shared" si="13"/>
        <v>19.141172159954682</v>
      </c>
      <c r="J272" s="235"/>
      <c r="K272" s="226">
        <v>190.56136680000003</v>
      </c>
      <c r="L272" s="229">
        <v>419.89507411282443</v>
      </c>
      <c r="M272" s="30"/>
      <c r="N272" s="45"/>
      <c r="P272" s="46"/>
    </row>
    <row r="273" spans="1:16" s="44" customFormat="1" ht="27" x14ac:dyDescent="0.25">
      <c r="A273" s="232">
        <v>339</v>
      </c>
      <c r="B273" s="233" t="s">
        <v>596</v>
      </c>
      <c r="C273" s="444" t="s">
        <v>1267</v>
      </c>
      <c r="D273" s="226">
        <v>16174.245388800002</v>
      </c>
      <c r="E273" s="230">
        <v>16174.245388800002</v>
      </c>
      <c r="F273" s="227">
        <f t="shared" si="14"/>
        <v>0</v>
      </c>
      <c r="G273" s="226">
        <v>10464.950066875479</v>
      </c>
      <c r="H273" s="206">
        <f t="shared" ref="H273:H275" si="15">K273+L273</f>
        <v>10465.444948800001</v>
      </c>
      <c r="I273" s="206">
        <f t="shared" si="13"/>
        <v>64.704378456177551</v>
      </c>
      <c r="J273" s="235"/>
      <c r="K273" s="226">
        <v>547.88425942854576</v>
      </c>
      <c r="L273" s="229">
        <v>9917.5606893714557</v>
      </c>
      <c r="M273" s="30"/>
      <c r="N273" s="45"/>
      <c r="P273" s="46"/>
    </row>
    <row r="274" spans="1:16" s="44" customFormat="1" ht="14.25" x14ac:dyDescent="0.25">
      <c r="A274" s="232">
        <v>349</v>
      </c>
      <c r="B274" s="233" t="s">
        <v>596</v>
      </c>
      <c r="C274" s="444" t="s">
        <v>1268</v>
      </c>
      <c r="D274" s="226">
        <v>1589.0068884</v>
      </c>
      <c r="E274" s="230">
        <v>1589.0068884</v>
      </c>
      <c r="F274" s="227">
        <f t="shared" si="14"/>
        <v>0</v>
      </c>
      <c r="G274" s="226">
        <v>225.45314734736831</v>
      </c>
      <c r="H274" s="206">
        <f t="shared" si="15"/>
        <v>224.94996256996859</v>
      </c>
      <c r="I274" s="206">
        <f t="shared" si="13"/>
        <v>14.156638603151356</v>
      </c>
      <c r="J274" s="235"/>
      <c r="K274" s="226">
        <v>114.34821087900001</v>
      </c>
      <c r="L274" s="229">
        <v>110.60175169096858</v>
      </c>
      <c r="M274" s="30"/>
      <c r="N274" s="45"/>
      <c r="P274" s="46"/>
    </row>
    <row r="275" spans="1:16" s="44" customFormat="1" ht="27" x14ac:dyDescent="0.25">
      <c r="A275" s="232">
        <v>350</v>
      </c>
      <c r="B275" s="233" t="s">
        <v>596</v>
      </c>
      <c r="C275" s="444" t="s">
        <v>1269</v>
      </c>
      <c r="D275" s="226">
        <v>2512.1402124000006</v>
      </c>
      <c r="E275" s="230">
        <v>2512.1402124000006</v>
      </c>
      <c r="F275" s="227">
        <f t="shared" si="14"/>
        <v>0</v>
      </c>
      <c r="G275" s="226">
        <v>2512.0939880980568</v>
      </c>
      <c r="H275" s="206">
        <f t="shared" si="15"/>
        <v>2512.1402124000006</v>
      </c>
      <c r="I275" s="206">
        <f t="shared" si="13"/>
        <v>100</v>
      </c>
      <c r="J275" s="235"/>
      <c r="K275" s="226">
        <v>1139.3344044068861</v>
      </c>
      <c r="L275" s="229">
        <v>1372.8058079931143</v>
      </c>
      <c r="M275" s="30"/>
      <c r="N275" s="45"/>
      <c r="P275" s="46"/>
    </row>
    <row r="276" spans="1:16" s="44" customFormat="1" ht="14.25" x14ac:dyDescent="0.25">
      <c r="A276" s="502" t="s">
        <v>1270</v>
      </c>
      <c r="B276" s="502"/>
      <c r="C276" s="502"/>
      <c r="D276" s="221">
        <f>SUM(D277:D310)</f>
        <v>257995.79639027163</v>
      </c>
      <c r="E276" s="221">
        <f>SUM(E277:E310)</f>
        <v>257995.7963893812</v>
      </c>
      <c r="F276" s="435">
        <f t="shared" si="14"/>
        <v>-3.4513902846811106E-10</v>
      </c>
      <c r="G276" s="221">
        <f t="shared" ref="G276" si="16">SUM(G277:G310)</f>
        <v>208674.10590543479</v>
      </c>
      <c r="H276" s="221">
        <f>SUM(H277:H310)</f>
        <v>208677.41823591979</v>
      </c>
      <c r="I276" s="222">
        <f t="shared" ref="I276:I310" si="17">+H276/E276*100</f>
        <v>80.884038095323291</v>
      </c>
      <c r="J276" s="221"/>
      <c r="K276" s="221">
        <f t="shared" ref="K276:L276" si="18">SUM(K277:K310)</f>
        <v>24346.458615247204</v>
      </c>
      <c r="L276" s="221">
        <f t="shared" si="18"/>
        <v>184330.9596206726</v>
      </c>
      <c r="M276" s="30"/>
      <c r="N276" s="45"/>
    </row>
    <row r="277" spans="1:16" s="44" customFormat="1" ht="14.25" x14ac:dyDescent="0.25">
      <c r="A277" s="224">
        <v>1</v>
      </c>
      <c r="B277" s="105" t="s">
        <v>1271</v>
      </c>
      <c r="C277" s="239" t="s">
        <v>1272</v>
      </c>
      <c r="D277" s="226">
        <v>6901.8669840000002</v>
      </c>
      <c r="E277" s="226">
        <v>6901.8669840000002</v>
      </c>
      <c r="F277" s="206">
        <f t="shared" si="14"/>
        <v>0</v>
      </c>
      <c r="G277" s="226">
        <f>+'[12]COMP DIR COND (DLLS)'!G275*'Com Inv Dir Cond Costo Tot'!$M$11</f>
        <v>6901.8669840000002</v>
      </c>
      <c r="H277" s="226">
        <f>'[12]COMP DIR COND (DLLS)'!H275*'Com Inv Dir Cond Costo Tot'!$M$11</f>
        <v>6901.8669840000002</v>
      </c>
      <c r="I277" s="206">
        <f t="shared" si="17"/>
        <v>100</v>
      </c>
      <c r="J277" s="228"/>
      <c r="K277" s="226">
        <v>0</v>
      </c>
      <c r="L277" s="226">
        <v>6901.8669840000002</v>
      </c>
      <c r="M277" s="30"/>
      <c r="N277" s="45"/>
    </row>
    <row r="278" spans="1:16" s="44" customFormat="1" ht="14.25" x14ac:dyDescent="0.25">
      <c r="A278" s="224">
        <v>2</v>
      </c>
      <c r="B278" s="105" t="s">
        <v>494</v>
      </c>
      <c r="C278" s="239" t="s">
        <v>1273</v>
      </c>
      <c r="D278" s="226">
        <v>4936.1405279999999</v>
      </c>
      <c r="E278" s="226">
        <v>4936.1405279999999</v>
      </c>
      <c r="F278" s="206">
        <f t="shared" si="14"/>
        <v>0</v>
      </c>
      <c r="G278" s="226">
        <f>+'[12]COMP DIR COND (DLLS)'!G276*'Com Inv Dir Cond Costo Tot'!$M$11</f>
        <v>4936.1405279999999</v>
      </c>
      <c r="H278" s="226">
        <f>'[12]COMP DIR COND (DLLS)'!H276*'Com Inv Dir Cond Costo Tot'!$M$11</f>
        <v>4936.1405279999999</v>
      </c>
      <c r="I278" s="206">
        <f t="shared" si="17"/>
        <v>100</v>
      </c>
      <c r="J278" s="228"/>
      <c r="K278" s="226">
        <v>0</v>
      </c>
      <c r="L278" s="226">
        <v>4936.1405279999999</v>
      </c>
      <c r="M278" s="30"/>
      <c r="N278" s="45"/>
    </row>
    <row r="279" spans="1:16" s="44" customFormat="1" ht="14.25" x14ac:dyDescent="0.25">
      <c r="A279" s="224">
        <v>3</v>
      </c>
      <c r="B279" s="105" t="s">
        <v>494</v>
      </c>
      <c r="C279" s="239" t="s">
        <v>1274</v>
      </c>
      <c r="D279" s="226">
        <v>7029.5587980000009</v>
      </c>
      <c r="E279" s="226">
        <v>7029.5587980000009</v>
      </c>
      <c r="F279" s="206">
        <f t="shared" si="14"/>
        <v>0</v>
      </c>
      <c r="G279" s="226">
        <f>+'[12]COMP DIR COND (DLLS)'!G277*'Com Inv Dir Cond Costo Tot'!$M$11</f>
        <v>7029.5587980000009</v>
      </c>
      <c r="H279" s="226">
        <f>'[12]COMP DIR COND (DLLS)'!H277*'Com Inv Dir Cond Costo Tot'!$M$11</f>
        <v>7029.7502400000003</v>
      </c>
      <c r="I279" s="206">
        <f t="shared" si="17"/>
        <v>100.0027233857131</v>
      </c>
      <c r="J279" s="228"/>
      <c r="K279" s="226">
        <v>0</v>
      </c>
      <c r="L279" s="226">
        <v>7029.7502400000003</v>
      </c>
      <c r="M279" s="30"/>
      <c r="N279" s="45"/>
    </row>
    <row r="280" spans="1:16" s="44" customFormat="1" ht="14.25" x14ac:dyDescent="0.25">
      <c r="A280" s="224">
        <v>4</v>
      </c>
      <c r="B280" s="105" t="s">
        <v>494</v>
      </c>
      <c r="C280" s="239" t="s">
        <v>1275</v>
      </c>
      <c r="D280" s="226">
        <v>2866.2717109404075</v>
      </c>
      <c r="E280" s="226">
        <v>2866.2717107178005</v>
      </c>
      <c r="F280" s="206">
        <f t="shared" si="14"/>
        <v>-7.7664310538239079E-9</v>
      </c>
      <c r="G280" s="226">
        <f>+'[12]COMP DIR COND (DLLS)'!G278*'Com Inv Dir Cond Costo Tot'!$M$11</f>
        <v>2866.2717107178005</v>
      </c>
      <c r="H280" s="226">
        <f>'[12]COMP DIR COND (DLLS)'!H278*'Com Inv Dir Cond Costo Tot'!$M$11</f>
        <v>2866.2717110931767</v>
      </c>
      <c r="I280" s="206">
        <f t="shared" si="17"/>
        <v>100.00000001309633</v>
      </c>
      <c r="J280" s="228"/>
      <c r="K280" s="226">
        <v>0</v>
      </c>
      <c r="L280" s="226">
        <v>2866.2717110931767</v>
      </c>
      <c r="M280" s="30"/>
      <c r="N280" s="45"/>
    </row>
    <row r="281" spans="1:16" s="44" customFormat="1" ht="14.25" x14ac:dyDescent="0.25">
      <c r="A281" s="224">
        <v>5</v>
      </c>
      <c r="B281" s="105" t="s">
        <v>494</v>
      </c>
      <c r="C281" s="239" t="s">
        <v>1276</v>
      </c>
      <c r="D281" s="226">
        <v>3353.9103413591865</v>
      </c>
      <c r="E281" s="226">
        <v>3353.9103418044001</v>
      </c>
      <c r="F281" s="206">
        <f t="shared" si="14"/>
        <v>1.3274473076307913E-8</v>
      </c>
      <c r="G281" s="226">
        <f>+'[12]COMP DIR COND (DLLS)'!G279*'Com Inv Dir Cond Costo Tot'!$M$11</f>
        <v>3353.9103418044001</v>
      </c>
      <c r="H281" s="226">
        <f>'[12]COMP DIR COND (DLLS)'!H279*'Com Inv Dir Cond Costo Tot'!$M$11</f>
        <v>3354.0638400000003</v>
      </c>
      <c r="I281" s="206">
        <f t="shared" si="17"/>
        <v>100.00457669346991</v>
      </c>
      <c r="J281" s="228"/>
      <c r="K281" s="226">
        <v>0</v>
      </c>
      <c r="L281" s="226">
        <v>3354.0638400000003</v>
      </c>
      <c r="M281" s="30"/>
      <c r="N281" s="45"/>
    </row>
    <row r="282" spans="1:16" s="44" customFormat="1" ht="14.25" x14ac:dyDescent="0.25">
      <c r="A282" s="224">
        <v>6</v>
      </c>
      <c r="B282" s="105" t="s">
        <v>502</v>
      </c>
      <c r="C282" s="239" t="s">
        <v>1277</v>
      </c>
      <c r="D282" s="226">
        <v>3909.7242450000008</v>
      </c>
      <c r="E282" s="226">
        <v>3909.7242450000003</v>
      </c>
      <c r="F282" s="206">
        <f t="shared" si="14"/>
        <v>0</v>
      </c>
      <c r="G282" s="226">
        <f>+'[12]COMP DIR COND (DLLS)'!G280*'Com Inv Dir Cond Costo Tot'!$M$11</f>
        <v>3909.7242450000003</v>
      </c>
      <c r="H282" s="226">
        <f>'[12]COMP DIR COND (DLLS)'!H280*'Com Inv Dir Cond Costo Tot'!$M$11</f>
        <v>3909.7242450000003</v>
      </c>
      <c r="I282" s="206">
        <f t="shared" si="17"/>
        <v>100</v>
      </c>
      <c r="J282" s="228"/>
      <c r="K282" s="226">
        <v>0</v>
      </c>
      <c r="L282" s="226">
        <v>3909.7242450000003</v>
      </c>
      <c r="M282" s="30"/>
      <c r="N282" s="45"/>
    </row>
    <row r="283" spans="1:16" s="44" customFormat="1" ht="14.25" x14ac:dyDescent="0.25">
      <c r="A283" s="224">
        <v>7</v>
      </c>
      <c r="B283" s="105" t="s">
        <v>494</v>
      </c>
      <c r="C283" s="239" t="s">
        <v>1278</v>
      </c>
      <c r="D283" s="226">
        <v>4953.7531920000001</v>
      </c>
      <c r="E283" s="226">
        <v>4953.7531920000001</v>
      </c>
      <c r="F283" s="206">
        <f t="shared" si="14"/>
        <v>0</v>
      </c>
      <c r="G283" s="226">
        <f>+'[12]COMP DIR COND (DLLS)'!G281*'Com Inv Dir Cond Costo Tot'!$M$11</f>
        <v>4953.7531920000001</v>
      </c>
      <c r="H283" s="226">
        <f>'[12]COMP DIR COND (DLLS)'!H281*'Com Inv Dir Cond Costo Tot'!$M$11</f>
        <v>4954.5189600000003</v>
      </c>
      <c r="I283" s="206">
        <f t="shared" si="17"/>
        <v>100.01545833977433</v>
      </c>
      <c r="J283" s="228"/>
      <c r="K283" s="226">
        <v>0</v>
      </c>
      <c r="L283" s="226">
        <v>4954.5189600000003</v>
      </c>
      <c r="M283" s="30"/>
      <c r="N283" s="45"/>
    </row>
    <row r="284" spans="1:16" s="44" customFormat="1" ht="14.25" x14ac:dyDescent="0.25">
      <c r="A284" s="224">
        <v>8</v>
      </c>
      <c r="B284" s="105" t="s">
        <v>494</v>
      </c>
      <c r="C284" s="239" t="s">
        <v>1279</v>
      </c>
      <c r="D284" s="226">
        <v>3092.1711839999998</v>
      </c>
      <c r="E284" s="226">
        <v>3092.1711840000003</v>
      </c>
      <c r="F284" s="206">
        <f t="shared" si="14"/>
        <v>0</v>
      </c>
      <c r="G284" s="226">
        <f>+'[12]COMP DIR COND (DLLS)'!G282*'Com Inv Dir Cond Costo Tot'!$M$11</f>
        <v>3092.1711840000003</v>
      </c>
      <c r="H284" s="226">
        <f>'[12]COMP DIR COND (DLLS)'!H282*'Com Inv Dir Cond Costo Tot'!$M$11</f>
        <v>3092.1711840000003</v>
      </c>
      <c r="I284" s="206">
        <f t="shared" si="17"/>
        <v>100</v>
      </c>
      <c r="J284" s="228"/>
      <c r="K284" s="226">
        <v>0</v>
      </c>
      <c r="L284" s="226">
        <v>3092.1711840000003</v>
      </c>
      <c r="M284" s="30"/>
      <c r="N284" s="45"/>
    </row>
    <row r="285" spans="1:16" s="44" customFormat="1" ht="14.25" x14ac:dyDescent="0.25">
      <c r="A285" s="224">
        <v>9</v>
      </c>
      <c r="B285" s="105" t="s">
        <v>494</v>
      </c>
      <c r="C285" s="239" t="s">
        <v>1280</v>
      </c>
      <c r="D285" s="226">
        <v>4555.3623900000002</v>
      </c>
      <c r="E285" s="226">
        <v>4555.3623900000002</v>
      </c>
      <c r="F285" s="206">
        <f t="shared" si="14"/>
        <v>0</v>
      </c>
      <c r="G285" s="226">
        <f>+'[12]COMP DIR COND (DLLS)'!G283*'Com Inv Dir Cond Costo Tot'!$M$11</f>
        <v>4555.3623900000002</v>
      </c>
      <c r="H285" s="226">
        <f>'[12]COMP DIR COND (DLLS)'!H283*'Com Inv Dir Cond Costo Tot'!$M$11</f>
        <v>4555.3623900000002</v>
      </c>
      <c r="I285" s="206">
        <f t="shared" si="17"/>
        <v>100</v>
      </c>
      <c r="J285" s="228"/>
      <c r="K285" s="226">
        <v>0</v>
      </c>
      <c r="L285" s="226">
        <v>4555.3623900000002</v>
      </c>
      <c r="M285" s="30"/>
      <c r="N285" s="45"/>
    </row>
    <row r="286" spans="1:16" s="44" customFormat="1" ht="14.25" x14ac:dyDescent="0.25">
      <c r="A286" s="224">
        <v>10</v>
      </c>
      <c r="B286" s="105" t="s">
        <v>494</v>
      </c>
      <c r="C286" s="239" t="s">
        <v>1281</v>
      </c>
      <c r="D286" s="226">
        <v>6799.0626300000013</v>
      </c>
      <c r="E286" s="226">
        <v>6799.0626300000004</v>
      </c>
      <c r="F286" s="206">
        <f t="shared" si="14"/>
        <v>0</v>
      </c>
      <c r="G286" s="226">
        <f>+'[12]COMP DIR COND (DLLS)'!G284*'Com Inv Dir Cond Costo Tot'!$M$11</f>
        <v>6799.0626300000004</v>
      </c>
      <c r="H286" s="226">
        <f>'[12]COMP DIR COND (DLLS)'!H284*'Com Inv Dir Cond Costo Tot'!$M$11</f>
        <v>6799.0626300000004</v>
      </c>
      <c r="I286" s="206">
        <f t="shared" si="17"/>
        <v>100</v>
      </c>
      <c r="J286" s="228"/>
      <c r="K286" s="226">
        <v>0</v>
      </c>
      <c r="L286" s="226">
        <v>6799.0626300000004</v>
      </c>
      <c r="M286" s="30"/>
      <c r="N286" s="45"/>
    </row>
    <row r="287" spans="1:16" s="44" customFormat="1" ht="14.25" x14ac:dyDescent="0.25">
      <c r="A287" s="224">
        <v>11</v>
      </c>
      <c r="B287" s="105" t="s">
        <v>494</v>
      </c>
      <c r="C287" s="239" t="s">
        <v>1282</v>
      </c>
      <c r="D287" s="226">
        <v>3274.8068520000002</v>
      </c>
      <c r="E287" s="226">
        <v>3274.8068520000002</v>
      </c>
      <c r="F287" s="206">
        <f t="shared" si="14"/>
        <v>0</v>
      </c>
      <c r="G287" s="226">
        <f>+'[12]COMP DIR COND (DLLS)'!G285*'Com Inv Dir Cond Costo Tot'!$M$11</f>
        <v>3274.8068520000002</v>
      </c>
      <c r="H287" s="226">
        <f>'[12]COMP DIR COND (DLLS)'!H285*'Com Inv Dir Cond Costo Tot'!$M$11</f>
        <v>3275.5726199999999</v>
      </c>
      <c r="I287" s="206">
        <f t="shared" si="17"/>
        <v>100.02338360809071</v>
      </c>
      <c r="J287" s="228"/>
      <c r="K287" s="226">
        <v>0</v>
      </c>
      <c r="L287" s="226">
        <v>3275.5726199999999</v>
      </c>
      <c r="M287" s="30"/>
      <c r="N287" s="45"/>
    </row>
    <row r="288" spans="1:16" s="44" customFormat="1" ht="14.25" x14ac:dyDescent="0.25">
      <c r="A288" s="224">
        <v>12</v>
      </c>
      <c r="B288" s="105" t="s">
        <v>494</v>
      </c>
      <c r="C288" s="239" t="s">
        <v>1283</v>
      </c>
      <c r="D288" s="226">
        <v>5815.0507500000003</v>
      </c>
      <c r="E288" s="226">
        <v>5815.0507500000003</v>
      </c>
      <c r="F288" s="206">
        <f t="shared" si="14"/>
        <v>0</v>
      </c>
      <c r="G288" s="226">
        <f>+'[12]COMP DIR COND (DLLS)'!G286*'Com Inv Dir Cond Costo Tot'!$M$11</f>
        <v>5815.0507500000003</v>
      </c>
      <c r="H288" s="226">
        <f>'[12]COMP DIR COND (DLLS)'!H286*'Com Inv Dir Cond Costo Tot'!$M$11</f>
        <v>5815.0507500000003</v>
      </c>
      <c r="I288" s="206">
        <f t="shared" si="17"/>
        <v>100</v>
      </c>
      <c r="J288" s="228"/>
      <c r="K288" s="226">
        <v>0</v>
      </c>
      <c r="L288" s="226">
        <v>5815.0507500000003</v>
      </c>
      <c r="M288" s="30"/>
      <c r="N288" s="45"/>
    </row>
    <row r="289" spans="1:14" s="44" customFormat="1" ht="14.25" x14ac:dyDescent="0.25">
      <c r="A289" s="224">
        <v>13</v>
      </c>
      <c r="B289" s="105" t="s">
        <v>1271</v>
      </c>
      <c r="C289" s="239" t="s">
        <v>1284</v>
      </c>
      <c r="D289" s="226">
        <v>5801.7072426000004</v>
      </c>
      <c r="E289" s="226">
        <v>5801.7072426000004</v>
      </c>
      <c r="F289" s="206">
        <f t="shared" si="14"/>
        <v>0</v>
      </c>
      <c r="G289" s="226">
        <f>+'[12]COMP DIR COND (DLLS)'!G287*'Com Inv Dir Cond Costo Tot'!$M$11</f>
        <v>5801.7072426000004</v>
      </c>
      <c r="H289" s="226">
        <f>'[12]COMP DIR COND (DLLS)'!H287*'Com Inv Dir Cond Costo Tot'!$M$11</f>
        <v>5802.6070200000013</v>
      </c>
      <c r="I289" s="206">
        <f t="shared" si="17"/>
        <v>100.01550883838802</v>
      </c>
      <c r="J289" s="228"/>
      <c r="K289" s="226">
        <v>0</v>
      </c>
      <c r="L289" s="226">
        <v>5802.6070200000013</v>
      </c>
      <c r="M289" s="30"/>
      <c r="N289" s="45"/>
    </row>
    <row r="290" spans="1:14" s="44" customFormat="1" ht="14.25" x14ac:dyDescent="0.25">
      <c r="A290" s="224">
        <v>15</v>
      </c>
      <c r="B290" s="105" t="s">
        <v>494</v>
      </c>
      <c r="C290" s="239" t="s">
        <v>1285</v>
      </c>
      <c r="D290" s="226">
        <v>10327.202306496592</v>
      </c>
      <c r="E290" s="226">
        <v>10327.2023067192</v>
      </c>
      <c r="F290" s="206">
        <f t="shared" si="14"/>
        <v>2.1555450757659855E-9</v>
      </c>
      <c r="G290" s="226">
        <f>+'[12]COMP DIR COND (DLLS)'!G288*'Com Inv Dir Cond Costo Tot'!$M$11</f>
        <v>10327.2023067192</v>
      </c>
      <c r="H290" s="226">
        <f>'[12]COMP DIR COND (DLLS)'!H288*'Com Inv Dir Cond Costo Tot'!$M$11</f>
        <v>10327.202306969451</v>
      </c>
      <c r="I290" s="206">
        <f t="shared" si="17"/>
        <v>100.00000000242322</v>
      </c>
      <c r="J290" s="228"/>
      <c r="K290" s="226">
        <v>0</v>
      </c>
      <c r="L290" s="226">
        <v>10327.202306969451</v>
      </c>
      <c r="M290" s="30"/>
      <c r="N290" s="45"/>
    </row>
    <row r="291" spans="1:14" s="44" customFormat="1" ht="14.25" x14ac:dyDescent="0.25">
      <c r="A291" s="224">
        <v>16</v>
      </c>
      <c r="B291" s="105" t="s">
        <v>494</v>
      </c>
      <c r="C291" s="239" t="s">
        <v>1286</v>
      </c>
      <c r="D291" s="226">
        <v>3253.2157171554072</v>
      </c>
      <c r="E291" s="226">
        <v>3253.2157169328002</v>
      </c>
      <c r="F291" s="206">
        <f t="shared" si="14"/>
        <v>-6.8426686539169168E-9</v>
      </c>
      <c r="G291" s="226">
        <f>+'[12]COMP DIR COND (DLLS)'!G289*'Com Inv Dir Cond Costo Tot'!$M$11</f>
        <v>3253.2157169328002</v>
      </c>
      <c r="H291" s="226">
        <f>'[12]COMP DIR COND (DLLS)'!H289*'Com Inv Dir Cond Costo Tot'!$M$11</f>
        <v>3253.2157166825491</v>
      </c>
      <c r="I291" s="206">
        <f t="shared" si="17"/>
        <v>99.999999992307579</v>
      </c>
      <c r="J291" s="228"/>
      <c r="K291" s="226">
        <v>0</v>
      </c>
      <c r="L291" s="226">
        <v>3253.2157166825491</v>
      </c>
      <c r="M291" s="30"/>
      <c r="N291" s="45"/>
    </row>
    <row r="292" spans="1:14" s="44" customFormat="1" ht="14.25" x14ac:dyDescent="0.25">
      <c r="A292" s="224">
        <v>17</v>
      </c>
      <c r="B292" s="105" t="s">
        <v>494</v>
      </c>
      <c r="C292" s="239" t="s">
        <v>1287</v>
      </c>
      <c r="D292" s="226">
        <v>6496.6754731914079</v>
      </c>
      <c r="E292" s="226">
        <v>6496.6754729688</v>
      </c>
      <c r="F292" s="206">
        <f t="shared" si="14"/>
        <v>-3.4264928672200767E-9</v>
      </c>
      <c r="G292" s="226">
        <f>+'[12]COMP DIR COND (DLLS)'!G290*'Com Inv Dir Cond Costo Tot'!$M$11</f>
        <v>6496.6754729688</v>
      </c>
      <c r="H292" s="226">
        <f>'[12]COMP DIR COND (DLLS)'!H290*'Com Inv Dir Cond Costo Tot'!$M$11</f>
        <v>6497.5414799999999</v>
      </c>
      <c r="I292" s="206">
        <f t="shared" si="17"/>
        <v>100.01333000293462</v>
      </c>
      <c r="J292" s="240"/>
      <c r="K292" s="226">
        <v>0</v>
      </c>
      <c r="L292" s="226">
        <v>6497.5414799999999</v>
      </c>
      <c r="M292" s="30"/>
      <c r="N292" s="45"/>
    </row>
    <row r="293" spans="1:14" s="44" customFormat="1" ht="14.25" x14ac:dyDescent="0.25">
      <c r="A293" s="224">
        <v>18</v>
      </c>
      <c r="B293" s="105" t="s">
        <v>494</v>
      </c>
      <c r="C293" s="239" t="s">
        <v>1288</v>
      </c>
      <c r="D293" s="226">
        <v>5109.6957769338151</v>
      </c>
      <c r="E293" s="226">
        <v>5109.6957764886001</v>
      </c>
      <c r="F293" s="206">
        <f t="shared" si="14"/>
        <v>-8.7131439840959501E-9</v>
      </c>
      <c r="G293" s="226">
        <f>+'[12]COMP DIR COND (DLLS)'!G291*'Com Inv Dir Cond Costo Tot'!$M$11</f>
        <v>5109.6957764886001</v>
      </c>
      <c r="H293" s="226">
        <f>'[12]COMP DIR COND (DLLS)'!H291*'Com Inv Dir Cond Costo Tot'!$M$11</f>
        <v>5109.6957766137257</v>
      </c>
      <c r="I293" s="206">
        <f t="shared" si="17"/>
        <v>100.0000000024488</v>
      </c>
      <c r="J293" s="240"/>
      <c r="K293" s="226">
        <v>0</v>
      </c>
      <c r="L293" s="226">
        <v>5109.6957766137257</v>
      </c>
      <c r="M293" s="30"/>
      <c r="N293" s="45"/>
    </row>
    <row r="294" spans="1:14" s="44" customFormat="1" ht="14.25" x14ac:dyDescent="0.25">
      <c r="A294" s="224">
        <v>19</v>
      </c>
      <c r="B294" s="105" t="s">
        <v>494</v>
      </c>
      <c r="C294" s="239" t="s">
        <v>1289</v>
      </c>
      <c r="D294" s="226">
        <v>11111.443100481001</v>
      </c>
      <c r="E294" s="226">
        <v>11111.443100481001</v>
      </c>
      <c r="F294" s="206">
        <f t="shared" si="14"/>
        <v>0</v>
      </c>
      <c r="G294" s="226">
        <f>+'[12]COMP DIR COND (DLLS)'!G292*'Com Inv Dir Cond Costo Tot'!$M$11</f>
        <v>11111.293680000001</v>
      </c>
      <c r="H294" s="226">
        <f>'[12]COMP DIR COND (DLLS)'!H292*'Com Inv Dir Cond Costo Tot'!$M$11</f>
        <v>11111.293680000001</v>
      </c>
      <c r="I294" s="206">
        <f t="shared" si="17"/>
        <v>99.998655255850665</v>
      </c>
      <c r="J294" s="241"/>
      <c r="K294" s="226">
        <v>0</v>
      </c>
      <c r="L294" s="226">
        <v>11111.293680000001</v>
      </c>
      <c r="M294" s="30"/>
      <c r="N294" s="45"/>
    </row>
    <row r="295" spans="1:14" s="44" customFormat="1" ht="14.25" x14ac:dyDescent="0.25">
      <c r="A295" s="224">
        <v>20</v>
      </c>
      <c r="B295" s="105" t="s">
        <v>494</v>
      </c>
      <c r="C295" s="239" t="s">
        <v>1290</v>
      </c>
      <c r="D295" s="226">
        <v>10941.741062559002</v>
      </c>
      <c r="E295" s="226">
        <v>10941.741062559002</v>
      </c>
      <c r="F295" s="206">
        <f t="shared" si="14"/>
        <v>0</v>
      </c>
      <c r="G295" s="226">
        <f>+'[12]COMP DIR COND (DLLS)'!G293*'Com Inv Dir Cond Costo Tot'!$M$11</f>
        <v>10941.741062559002</v>
      </c>
      <c r="H295" s="226">
        <f>'[12]COMP DIR COND (DLLS)'!H293*'Com Inv Dir Cond Costo Tot'!$M$11</f>
        <v>10941.741063184627</v>
      </c>
      <c r="I295" s="206">
        <f t="shared" si="17"/>
        <v>100.00000000571778</v>
      </c>
      <c r="J295" s="241"/>
      <c r="K295" s="226">
        <v>0</v>
      </c>
      <c r="L295" s="226">
        <v>10941.741063184627</v>
      </c>
      <c r="M295" s="30"/>
      <c r="N295" s="45"/>
    </row>
    <row r="296" spans="1:14" s="44" customFormat="1" ht="14.25" x14ac:dyDescent="0.25">
      <c r="A296" s="224">
        <v>21</v>
      </c>
      <c r="B296" s="105" t="s">
        <v>494</v>
      </c>
      <c r="C296" s="239" t="s">
        <v>1291</v>
      </c>
      <c r="D296" s="226">
        <v>9247.3837372800026</v>
      </c>
      <c r="E296" s="226">
        <v>9247.3837372800008</v>
      </c>
      <c r="F296" s="206">
        <f t="shared" si="14"/>
        <v>0</v>
      </c>
      <c r="G296" s="226">
        <f>+'[12]COMP DIR COND (DLLS)'!G294*'Com Inv Dir Cond Costo Tot'!$M$11</f>
        <v>9247.3837372800008</v>
      </c>
      <c r="H296" s="226">
        <f>'[12]COMP DIR COND (DLLS)'!H294*'Com Inv Dir Cond Costo Tot'!$M$11</f>
        <v>9246.6486000000004</v>
      </c>
      <c r="I296" s="206">
        <f t="shared" si="17"/>
        <v>99.992050321465115</v>
      </c>
      <c r="J296" s="241"/>
      <c r="K296" s="226">
        <v>0</v>
      </c>
      <c r="L296" s="226">
        <v>9246.6486000000004</v>
      </c>
      <c r="M296" s="30"/>
      <c r="N296" s="45"/>
    </row>
    <row r="297" spans="1:14" s="44" customFormat="1" ht="14.25" x14ac:dyDescent="0.25">
      <c r="A297" s="224">
        <v>24</v>
      </c>
      <c r="B297" s="105" t="s">
        <v>494</v>
      </c>
      <c r="C297" s="239" t="s">
        <v>1292</v>
      </c>
      <c r="D297" s="226">
        <v>5118.3547364370015</v>
      </c>
      <c r="E297" s="226">
        <v>5118.3547364369997</v>
      </c>
      <c r="F297" s="206">
        <f t="shared" si="14"/>
        <v>0</v>
      </c>
      <c r="G297" s="226">
        <f>+'[12]COMP DIR COND (DLLS)'!G295*'Com Inv Dir Cond Costo Tot'!$M$11</f>
        <v>5118.3547364369997</v>
      </c>
      <c r="H297" s="226">
        <f>'[12]COMP DIR COND (DLLS)'!H295*'Com Inv Dir Cond Costo Tot'!$M$11</f>
        <v>5119.1590800000004</v>
      </c>
      <c r="I297" s="206">
        <f t="shared" si="17"/>
        <v>100.0157148850445</v>
      </c>
      <c r="J297" s="241"/>
      <c r="K297" s="226">
        <v>0</v>
      </c>
      <c r="L297" s="226">
        <v>5119.1590800000004</v>
      </c>
      <c r="M297" s="30"/>
      <c r="N297" s="45"/>
    </row>
    <row r="298" spans="1:14" s="44" customFormat="1" ht="14.25" x14ac:dyDescent="0.25">
      <c r="A298" s="224">
        <v>25</v>
      </c>
      <c r="B298" s="105" t="s">
        <v>494</v>
      </c>
      <c r="C298" s="239" t="s">
        <v>1293</v>
      </c>
      <c r="D298" s="226">
        <v>5646.6860680121872</v>
      </c>
      <c r="E298" s="226">
        <v>5646.6860684574003</v>
      </c>
      <c r="F298" s="206">
        <f t="shared" si="14"/>
        <v>7.8844948347978061E-9</v>
      </c>
      <c r="G298" s="226">
        <f>+'[12]COMP DIR COND (DLLS)'!G296*'Com Inv Dir Cond Costo Tot'!$M$11</f>
        <v>5647.5390000000007</v>
      </c>
      <c r="H298" s="226">
        <f>'[12]COMP DIR COND (DLLS)'!H296*'Com Inv Dir Cond Costo Tot'!$M$11</f>
        <v>5647.5390000000007</v>
      </c>
      <c r="I298" s="206">
        <f t="shared" si="17"/>
        <v>100.01510499312801</v>
      </c>
      <c r="J298" s="241"/>
      <c r="K298" s="226">
        <v>0</v>
      </c>
      <c r="L298" s="226">
        <v>5647.5390000000007</v>
      </c>
      <c r="M298" s="30"/>
      <c r="N298" s="45"/>
    </row>
    <row r="299" spans="1:14" s="44" customFormat="1" ht="14.25" x14ac:dyDescent="0.25">
      <c r="A299" s="224">
        <v>26</v>
      </c>
      <c r="B299" s="105" t="s">
        <v>494</v>
      </c>
      <c r="C299" s="239" t="s">
        <v>1294</v>
      </c>
      <c r="D299" s="226">
        <v>5087.3721838841866</v>
      </c>
      <c r="E299" s="226">
        <v>5087.3721843293997</v>
      </c>
      <c r="F299" s="206">
        <f t="shared" si="14"/>
        <v>8.7513285507156979E-9</v>
      </c>
      <c r="G299" s="226">
        <f>+'[12]COMP DIR COND (DLLS)'!G297*'Com Inv Dir Cond Costo Tot'!$M$11</f>
        <v>5087.3721843293997</v>
      </c>
      <c r="H299" s="226">
        <f>'[12]COMP DIR COND (DLLS)'!H297*'Com Inv Dir Cond Costo Tot'!$M$11</f>
        <v>5087.3721842042751</v>
      </c>
      <c r="I299" s="206">
        <f t="shared" si="17"/>
        <v>99.999999997540485</v>
      </c>
      <c r="J299" s="241"/>
      <c r="K299" s="226">
        <v>0</v>
      </c>
      <c r="L299" s="226">
        <v>5087.3721842042751</v>
      </c>
      <c r="M299" s="30"/>
      <c r="N299" s="45"/>
    </row>
    <row r="300" spans="1:14" s="44" customFormat="1" ht="14.25" x14ac:dyDescent="0.25">
      <c r="A300" s="224">
        <v>28</v>
      </c>
      <c r="B300" s="105" t="s">
        <v>560</v>
      </c>
      <c r="C300" s="239" t="s">
        <v>1295</v>
      </c>
      <c r="D300" s="226">
        <v>9006.0902215584083</v>
      </c>
      <c r="E300" s="226">
        <v>9006.0902213358004</v>
      </c>
      <c r="F300" s="206">
        <f t="shared" si="14"/>
        <v>-2.4717508040339453E-9</v>
      </c>
      <c r="G300" s="226">
        <f>+'[12]COMP DIR COND (DLLS)'!G298*'Com Inv Dir Cond Costo Tot'!$M$11</f>
        <v>9006.0902213358004</v>
      </c>
      <c r="H300" s="226">
        <f>'[12]COMP DIR COND (DLLS)'!H298*'Com Inv Dir Cond Costo Tot'!$M$11</f>
        <v>9005.4316799999997</v>
      </c>
      <c r="I300" s="206">
        <f t="shared" si="17"/>
        <v>99.992687822133504</v>
      </c>
      <c r="J300" s="241"/>
      <c r="K300" s="226">
        <v>0</v>
      </c>
      <c r="L300" s="226">
        <v>9005.4316799999997</v>
      </c>
      <c r="M300" s="30"/>
      <c r="N300" s="45"/>
    </row>
    <row r="301" spans="1:14" s="44" customFormat="1" ht="14.25" x14ac:dyDescent="0.25">
      <c r="A301" s="224">
        <v>29</v>
      </c>
      <c r="B301" s="105" t="s">
        <v>494</v>
      </c>
      <c r="C301" s="239" t="s">
        <v>593</v>
      </c>
      <c r="D301" s="226">
        <v>9219.5787012000019</v>
      </c>
      <c r="E301" s="226">
        <v>9219.5787012000001</v>
      </c>
      <c r="F301" s="206">
        <f t="shared" si="14"/>
        <v>0</v>
      </c>
      <c r="G301" s="226">
        <f>+'[12]COMP DIR COND (DLLS)'!G299*'Com Inv Dir Cond Costo Tot'!$M$11</f>
        <v>9219.5787012000001</v>
      </c>
      <c r="H301" s="226">
        <f>'[12]COMP DIR COND (DLLS)'!H299*'Com Inv Dir Cond Costo Tot'!$M$11</f>
        <v>9219.8467200000014</v>
      </c>
      <c r="I301" s="206">
        <f t="shared" si="17"/>
        <v>100.00290706125179</v>
      </c>
      <c r="J301" s="241"/>
      <c r="K301" s="226">
        <v>0</v>
      </c>
      <c r="L301" s="226">
        <v>9219.8467200000014</v>
      </c>
      <c r="M301" s="30"/>
      <c r="N301" s="45"/>
    </row>
    <row r="302" spans="1:14" s="44" customFormat="1" ht="14.25" x14ac:dyDescent="0.25">
      <c r="A302" s="224">
        <v>31</v>
      </c>
      <c r="B302" s="105" t="s">
        <v>1296</v>
      </c>
      <c r="C302" s="239" t="s">
        <v>1297</v>
      </c>
      <c r="D302" s="226">
        <v>3065.2411335810002</v>
      </c>
      <c r="E302" s="226">
        <v>3065.2411335810002</v>
      </c>
      <c r="F302" s="206">
        <f t="shared" si="14"/>
        <v>0</v>
      </c>
      <c r="G302" s="226">
        <f>+'[12]COMP DIR COND (DLLS)'!G300*'Com Inv Dir Cond Costo Tot'!$M$11</f>
        <v>3065.2411335810002</v>
      </c>
      <c r="H302" s="226">
        <f>'[12]COMP DIR COND (DLLS)'!H300*'Com Inv Dir Cond Costo Tot'!$M$11</f>
        <v>3064.9864200000002</v>
      </c>
      <c r="I302" s="206">
        <f t="shared" si="17"/>
        <v>99.991690259594606</v>
      </c>
      <c r="J302" s="241"/>
      <c r="K302" s="226">
        <v>0</v>
      </c>
      <c r="L302" s="226">
        <v>3064.9864200000002</v>
      </c>
      <c r="M302" s="30"/>
      <c r="N302" s="45"/>
    </row>
    <row r="303" spans="1:14" s="44" customFormat="1" ht="14.25" x14ac:dyDescent="0.25">
      <c r="A303" s="224">
        <v>33</v>
      </c>
      <c r="B303" s="105" t="s">
        <v>1296</v>
      </c>
      <c r="C303" s="239" t="s">
        <v>1298</v>
      </c>
      <c r="D303" s="226">
        <v>3094.8246658410003</v>
      </c>
      <c r="E303" s="226">
        <v>3094.8246658410003</v>
      </c>
      <c r="F303" s="206">
        <f t="shared" si="14"/>
        <v>0</v>
      </c>
      <c r="G303" s="226">
        <f>+'[12]COMP DIR COND (DLLS)'!G301*'Com Inv Dir Cond Costo Tot'!$M$11</f>
        <v>3094.8246658410003</v>
      </c>
      <c r="H303" s="226">
        <f>'[12]COMP DIR COND (DLLS)'!H301*'Com Inv Dir Cond Costo Tot'!$M$11</f>
        <v>3095.6171399999998</v>
      </c>
      <c r="I303" s="206">
        <f t="shared" si="17"/>
        <v>100.02560643152896</v>
      </c>
      <c r="J303" s="241"/>
      <c r="K303" s="226">
        <v>0</v>
      </c>
      <c r="L303" s="226">
        <v>3095.6171399999998</v>
      </c>
      <c r="M303" s="30"/>
      <c r="N303" s="45"/>
    </row>
    <row r="304" spans="1:14" s="44" customFormat="1" ht="14.25" x14ac:dyDescent="0.25">
      <c r="A304" s="224">
        <v>34</v>
      </c>
      <c r="B304" s="105" t="s">
        <v>1296</v>
      </c>
      <c r="C304" s="239" t="s">
        <v>1299</v>
      </c>
      <c r="D304" s="226">
        <v>9635.2945634381867</v>
      </c>
      <c r="E304" s="226">
        <v>9635.2945638834008</v>
      </c>
      <c r="F304" s="206">
        <f t="shared" si="14"/>
        <v>4.6206594106479315E-9</v>
      </c>
      <c r="G304" s="226">
        <f>+'[12]COMP DIR COND (DLLS)'!G302*'Com Inv Dir Cond Costo Tot'!$M$11</f>
        <v>9635.2945638834008</v>
      </c>
      <c r="H304" s="226">
        <f>'[12]COMP DIR COND (DLLS)'!H302*'Com Inv Dir Cond Costo Tot'!$M$11</f>
        <v>9635.2758600000016</v>
      </c>
      <c r="I304" s="206">
        <f t="shared" si="17"/>
        <v>99.999805881561016</v>
      </c>
      <c r="J304" s="241"/>
      <c r="K304" s="226">
        <v>0</v>
      </c>
      <c r="L304" s="226">
        <v>9635.2758600000016</v>
      </c>
      <c r="M304" s="30"/>
      <c r="N304" s="45"/>
    </row>
    <row r="305" spans="1:14" s="44" customFormat="1" ht="14.25" x14ac:dyDescent="0.25">
      <c r="A305" s="224">
        <v>36</v>
      </c>
      <c r="B305" s="105" t="s">
        <v>494</v>
      </c>
      <c r="C305" s="239" t="s">
        <v>1300</v>
      </c>
      <c r="D305" s="226">
        <v>5046.9387920298141</v>
      </c>
      <c r="E305" s="226">
        <v>5046.9387915846009</v>
      </c>
      <c r="F305" s="206">
        <f t="shared" si="14"/>
        <v>-8.8214449078805046E-9</v>
      </c>
      <c r="G305" s="226">
        <f>+'[12]COMP DIR COND (DLLS)'!G303*'Com Inv Dir Cond Costo Tot'!$M$11</f>
        <v>5046.9387915846009</v>
      </c>
      <c r="H305" s="226">
        <f>'[12]COMP DIR COND (DLLS)'!H303*'Com Inv Dir Cond Costo Tot'!$M$11</f>
        <v>5046.4111200000007</v>
      </c>
      <c r="I305" s="206">
        <f t="shared" si="17"/>
        <v>99.989544719950246</v>
      </c>
      <c r="J305" s="241"/>
      <c r="K305" s="226">
        <v>0</v>
      </c>
      <c r="L305" s="226">
        <v>5046.4111200000007</v>
      </c>
      <c r="M305" s="30"/>
      <c r="N305" s="45"/>
    </row>
    <row r="306" spans="1:14" s="44" customFormat="1" ht="14.25" x14ac:dyDescent="0.25">
      <c r="A306" s="224">
        <v>38</v>
      </c>
      <c r="B306" s="105" t="s">
        <v>494</v>
      </c>
      <c r="C306" s="239" t="s">
        <v>1301</v>
      </c>
      <c r="D306" s="226">
        <v>19696.098914740815</v>
      </c>
      <c r="E306" s="226">
        <v>19696.098914295602</v>
      </c>
      <c r="F306" s="206">
        <f t="shared" si="14"/>
        <v>-2.2604069727094611E-9</v>
      </c>
      <c r="G306" s="226">
        <f>+'[12]COMP DIR COND (DLLS)'!G304*'Com Inv Dir Cond Costo Tot'!$M$11</f>
        <v>10766.127697705202</v>
      </c>
      <c r="H306" s="226">
        <f>'[12]COMP DIR COND (DLLS)'!H304*'Com Inv Dir Cond Costo Tot'!$M$11</f>
        <v>10766.127697705202</v>
      </c>
      <c r="I306" s="206">
        <f t="shared" si="17"/>
        <v>54.661218673567134</v>
      </c>
      <c r="J306" s="241"/>
      <c r="K306" s="226">
        <v>10766.127697705202</v>
      </c>
      <c r="L306" s="226">
        <v>0</v>
      </c>
      <c r="M306" s="30"/>
      <c r="N306" s="45"/>
    </row>
    <row r="307" spans="1:14" s="44" customFormat="1" ht="14.25" x14ac:dyDescent="0.25">
      <c r="A307" s="224">
        <v>40</v>
      </c>
      <c r="B307" s="105" t="s">
        <v>1296</v>
      </c>
      <c r="C307" s="239" t="s">
        <v>1302</v>
      </c>
      <c r="D307" s="226">
        <v>10775.405436486</v>
      </c>
      <c r="E307" s="226">
        <v>10775.405436486</v>
      </c>
      <c r="F307" s="206">
        <f t="shared" si="14"/>
        <v>0</v>
      </c>
      <c r="G307" s="226">
        <f>+'[12]COMP DIR COND (DLLS)'!G305*'Com Inv Dir Cond Costo Tot'!$M$11</f>
        <v>3016.3072182870001</v>
      </c>
      <c r="H307" s="226">
        <f>'[12]COMP DIR COND (DLLS)'!H305*'Com Inv Dir Cond Costo Tot'!$M$11</f>
        <v>3016.3072182870001</v>
      </c>
      <c r="I307" s="206">
        <f t="shared" si="17"/>
        <v>27.992517182450044</v>
      </c>
      <c r="J307" s="241"/>
      <c r="K307" s="226">
        <v>0</v>
      </c>
      <c r="L307" s="226">
        <v>3016.3072182870001</v>
      </c>
      <c r="M307" s="30"/>
      <c r="N307" s="45"/>
    </row>
    <row r="308" spans="1:14" s="44" customFormat="1" ht="14.25" x14ac:dyDescent="0.25">
      <c r="A308" s="224">
        <v>42</v>
      </c>
      <c r="B308" s="105" t="s">
        <v>494</v>
      </c>
      <c r="C308" s="239" t="s">
        <v>1303</v>
      </c>
      <c r="D308" s="226">
        <v>12551.251351315799</v>
      </c>
      <c r="E308" s="226">
        <v>12551.251350870602</v>
      </c>
      <c r="F308" s="206">
        <f t="shared" si="14"/>
        <v>-3.5470435477691353E-9</v>
      </c>
      <c r="G308" s="226">
        <f>+'[12]COMP DIR COND (DLLS)'!G306*'Com Inv Dir Cond Costo Tot'!$M$11</f>
        <v>6403.6101563928005</v>
      </c>
      <c r="H308" s="226">
        <f>'[12]COMP DIR COND (DLLS)'!H306*'Com Inv Dir Cond Costo Tot'!$M$11</f>
        <v>6403.6101563928005</v>
      </c>
      <c r="I308" s="206">
        <f t="shared" si="17"/>
        <v>51.019694988011075</v>
      </c>
      <c r="J308" s="241"/>
      <c r="K308" s="226">
        <v>6403.6101563928005</v>
      </c>
      <c r="L308" s="226">
        <v>0</v>
      </c>
      <c r="M308" s="30"/>
      <c r="N308" s="45"/>
    </row>
    <row r="309" spans="1:14" s="44" customFormat="1" ht="14.25" x14ac:dyDescent="0.25">
      <c r="A309" s="224">
        <v>43</v>
      </c>
      <c r="B309" s="105" t="s">
        <v>494</v>
      </c>
      <c r="C309" s="239" t="s">
        <v>1304</v>
      </c>
      <c r="D309" s="226">
        <v>28198.347064251004</v>
      </c>
      <c r="E309" s="226">
        <v>28198.347064251004</v>
      </c>
      <c r="F309" s="206">
        <f t="shared" si="14"/>
        <v>0</v>
      </c>
      <c r="G309" s="226">
        <f>+'[12]COMP DIR COND (DLLS)'!G307*'Com Inv Dir Cond Costo Tot'!$M$11</f>
        <v>6613.5114726378006</v>
      </c>
      <c r="H309" s="226">
        <f>'[12]COMP DIR COND (DLLS)'!H307*'Com Inv Dir Cond Costo Tot'!$M$11</f>
        <v>6613.5114726378006</v>
      </c>
      <c r="I309" s="206">
        <f t="shared" si="17"/>
        <v>23.453543066083498</v>
      </c>
      <c r="J309" s="241"/>
      <c r="K309" s="226">
        <v>0</v>
      </c>
      <c r="L309" s="226">
        <v>6613.5114726378006</v>
      </c>
      <c r="M309" s="30"/>
      <c r="N309" s="45"/>
    </row>
    <row r="310" spans="1:14" s="44" customFormat="1" ht="15" thickBot="1" x14ac:dyDescent="0.3">
      <c r="A310" s="242">
        <v>45</v>
      </c>
      <c r="B310" s="175" t="s">
        <v>494</v>
      </c>
      <c r="C310" s="243" t="s">
        <v>1305</v>
      </c>
      <c r="D310" s="244">
        <v>12077.568535499391</v>
      </c>
      <c r="E310" s="244">
        <v>12077.568535276801</v>
      </c>
      <c r="F310" s="213">
        <f t="shared" si="14"/>
        <v>-1.8430057480145479E-9</v>
      </c>
      <c r="G310" s="244">
        <f>+'[12]COMP DIR COND (DLLS)'!G308*'Com Inv Dir Cond Costo Tot'!$M$11</f>
        <v>7176.7207611492004</v>
      </c>
      <c r="H310" s="244">
        <f>'[12]COMP DIR COND (DLLS)'!H308*'Com Inv Dir Cond Costo Tot'!$M$11</f>
        <v>7176.7207611492004</v>
      </c>
      <c r="I310" s="213">
        <f t="shared" si="17"/>
        <v>59.421900527304437</v>
      </c>
      <c r="J310" s="245"/>
      <c r="K310" s="244">
        <v>7176.7207611492004</v>
      </c>
      <c r="L310" s="244">
        <v>0</v>
      </c>
      <c r="M310" s="30"/>
      <c r="N310" s="45"/>
    </row>
    <row r="311" spans="1:14" ht="15" customHeight="1" x14ac:dyDescent="0.25">
      <c r="A311" s="141" t="s">
        <v>1440</v>
      </c>
      <c r="B311" s="141"/>
      <c r="C311" s="141"/>
      <c r="D311" s="141"/>
      <c r="E311" s="141"/>
      <c r="F311" s="141"/>
      <c r="G311" s="141"/>
      <c r="H311" s="141"/>
      <c r="I311" s="141"/>
      <c r="J311" s="141"/>
      <c r="K311" s="141"/>
      <c r="L311" s="141"/>
      <c r="N311" s="50"/>
    </row>
    <row r="312" spans="1:14" ht="15" customHeight="1" x14ac:dyDescent="0.25">
      <c r="A312" s="141" t="s">
        <v>1478</v>
      </c>
      <c r="B312" s="141"/>
      <c r="C312" s="141"/>
      <c r="D312" s="141"/>
      <c r="E312" s="141"/>
      <c r="F312" s="141"/>
      <c r="G312" s="141"/>
      <c r="H312" s="141"/>
      <c r="I312" s="141"/>
      <c r="J312" s="141"/>
      <c r="K312" s="141"/>
      <c r="L312" s="141"/>
    </row>
    <row r="313" spans="1:14" s="31" customFormat="1" ht="15" customHeight="1" x14ac:dyDescent="0.25">
      <c r="A313" s="182" t="s">
        <v>1479</v>
      </c>
      <c r="B313" s="182"/>
      <c r="C313" s="182"/>
      <c r="D313" s="182"/>
      <c r="E313" s="182"/>
      <c r="F313" s="182"/>
      <c r="G313" s="182"/>
      <c r="H313" s="182"/>
      <c r="I313" s="182"/>
      <c r="J313" s="182"/>
      <c r="K313" s="182"/>
      <c r="L313" s="182"/>
      <c r="M313" s="36"/>
    </row>
    <row r="314" spans="1:14" ht="15" customHeight="1" x14ac:dyDescent="0.25">
      <c r="A314" s="218" t="s">
        <v>773</v>
      </c>
      <c r="B314" s="218"/>
      <c r="C314" s="218"/>
      <c r="D314" s="218"/>
      <c r="E314" s="218"/>
      <c r="F314" s="218"/>
      <c r="G314" s="218"/>
      <c r="H314" s="218"/>
      <c r="I314" s="218"/>
      <c r="J314" s="218"/>
      <c r="K314" s="218"/>
      <c r="L314" s="218"/>
    </row>
    <row r="315" spans="1:14" s="51" customFormat="1" ht="15" x14ac:dyDescent="0.25">
      <c r="A315" s="141"/>
      <c r="B315" s="128"/>
      <c r="C315" s="432"/>
      <c r="D315" s="141"/>
      <c r="E315" s="141"/>
      <c r="F315" s="141"/>
      <c r="G315" s="141"/>
      <c r="H315" s="141"/>
      <c r="I315" s="141"/>
      <c r="J315" s="141"/>
      <c r="K315" s="141"/>
      <c r="L315" s="141"/>
      <c r="M315" s="52"/>
    </row>
    <row r="316" spans="1:14" s="51" customFormat="1" ht="15" x14ac:dyDescent="0.25">
      <c r="A316" s="141"/>
      <c r="B316" s="128"/>
      <c r="C316" s="432"/>
      <c r="D316" s="427"/>
      <c r="E316" s="427"/>
      <c r="F316" s="427"/>
      <c r="G316" s="427"/>
      <c r="H316" s="427"/>
      <c r="I316" s="427"/>
      <c r="J316" s="427"/>
      <c r="K316" s="427"/>
      <c r="L316" s="427"/>
      <c r="M316" s="52"/>
    </row>
    <row r="317" spans="1:14" s="51" customFormat="1" ht="15" x14ac:dyDescent="0.25">
      <c r="A317" s="141"/>
      <c r="B317" s="128"/>
      <c r="C317" s="432"/>
      <c r="D317" s="427"/>
      <c r="E317" s="427"/>
      <c r="F317" s="427"/>
      <c r="G317" s="427"/>
      <c r="H317" s="427"/>
      <c r="I317" s="427"/>
      <c r="J317" s="427"/>
      <c r="K317" s="427"/>
      <c r="L317" s="427"/>
      <c r="M317" s="52"/>
    </row>
    <row r="318" spans="1:14" s="51" customFormat="1" ht="15" x14ac:dyDescent="0.25">
      <c r="A318" s="141"/>
      <c r="B318" s="128"/>
      <c r="C318" s="432"/>
      <c r="D318" s="427"/>
      <c r="E318" s="427"/>
      <c r="F318" s="427"/>
      <c r="G318" s="427"/>
      <c r="H318" s="427"/>
      <c r="I318" s="427"/>
      <c r="J318" s="427"/>
      <c r="K318" s="427"/>
      <c r="L318" s="427"/>
      <c r="M318" s="52"/>
    </row>
    <row r="319" spans="1:14" s="51" customFormat="1" ht="15" x14ac:dyDescent="0.25">
      <c r="A319" s="141"/>
      <c r="B319" s="128"/>
      <c r="C319" s="432"/>
      <c r="D319" s="433"/>
      <c r="E319" s="433"/>
      <c r="F319" s="141"/>
      <c r="G319" s="433"/>
      <c r="H319" s="433"/>
      <c r="I319" s="141"/>
      <c r="J319" s="141"/>
      <c r="K319" s="433"/>
      <c r="L319" s="433"/>
      <c r="M319" s="52"/>
    </row>
    <row r="320" spans="1:14" ht="13.5" x14ac:dyDescent="0.25">
      <c r="A320" s="141"/>
      <c r="B320" s="128"/>
      <c r="C320" s="432"/>
      <c r="D320" s="427"/>
      <c r="E320" s="427"/>
      <c r="F320" s="427"/>
      <c r="G320" s="427"/>
      <c r="H320" s="427"/>
      <c r="I320" s="427"/>
      <c r="J320" s="427"/>
      <c r="K320" s="427"/>
      <c r="L320" s="427"/>
    </row>
    <row r="321" spans="1:16" ht="13.5" x14ac:dyDescent="0.25">
      <c r="A321" s="141"/>
      <c r="B321" s="128"/>
      <c r="C321" s="432"/>
      <c r="D321" s="434"/>
      <c r="E321" s="434"/>
      <c r="F321" s="434"/>
      <c r="G321" s="434"/>
      <c r="H321" s="434"/>
      <c r="I321" s="434"/>
      <c r="J321" s="434"/>
      <c r="K321" s="434"/>
      <c r="L321" s="434"/>
    </row>
    <row r="322" spans="1:16" ht="13.5" x14ac:dyDescent="0.25">
      <c r="A322" s="141"/>
      <c r="B322" s="128"/>
      <c r="C322" s="432"/>
      <c r="D322" s="141"/>
      <c r="E322" s="141"/>
      <c r="F322" s="141"/>
      <c r="G322" s="141"/>
      <c r="H322" s="141"/>
      <c r="I322" s="141"/>
      <c r="J322" s="141"/>
      <c r="K322" s="141"/>
      <c r="L322" s="141"/>
    </row>
    <row r="323" spans="1:16" s="49" customFormat="1" ht="13.5" x14ac:dyDescent="0.25">
      <c r="A323" s="141"/>
      <c r="B323" s="128"/>
      <c r="C323" s="432"/>
      <c r="D323" s="141"/>
      <c r="E323" s="141"/>
      <c r="F323" s="141"/>
      <c r="G323" s="141"/>
      <c r="H323" s="141"/>
      <c r="I323" s="141"/>
      <c r="J323" s="141"/>
      <c r="K323" s="141"/>
      <c r="L323" s="141"/>
      <c r="N323" s="19"/>
      <c r="O323" s="19"/>
      <c r="P323" s="19"/>
    </row>
    <row r="324" spans="1:16" s="49" customFormat="1" ht="13.5" x14ac:dyDescent="0.25">
      <c r="A324" s="141"/>
      <c r="B324" s="128"/>
      <c r="C324" s="432"/>
      <c r="D324" s="141"/>
      <c r="E324" s="141"/>
      <c r="F324" s="141"/>
      <c r="G324" s="141"/>
      <c r="H324" s="141"/>
      <c r="I324" s="141"/>
      <c r="J324" s="141"/>
      <c r="K324" s="141"/>
      <c r="L324" s="141"/>
      <c r="N324" s="19"/>
      <c r="O324" s="19"/>
      <c r="P324" s="19"/>
    </row>
    <row r="325" spans="1:16" s="49" customFormat="1" ht="13.5" x14ac:dyDescent="0.25">
      <c r="A325" s="141"/>
      <c r="B325" s="128"/>
      <c r="C325" s="432"/>
      <c r="D325" s="141"/>
      <c r="E325" s="141"/>
      <c r="F325" s="141"/>
      <c r="G325" s="141"/>
      <c r="H325" s="141"/>
      <c r="I325" s="141"/>
      <c r="J325" s="141"/>
      <c r="K325" s="141"/>
      <c r="L325" s="141"/>
      <c r="N325" s="19"/>
      <c r="O325" s="19"/>
      <c r="P325" s="19"/>
    </row>
    <row r="326" spans="1:16" s="49" customFormat="1" ht="13.5" x14ac:dyDescent="0.25">
      <c r="A326" s="141"/>
      <c r="B326" s="128"/>
      <c r="C326" s="432"/>
      <c r="D326" s="141"/>
      <c r="E326" s="141"/>
      <c r="F326" s="141"/>
      <c r="G326" s="141"/>
      <c r="H326" s="141"/>
      <c r="I326" s="141"/>
      <c r="J326" s="141"/>
      <c r="K326" s="141"/>
      <c r="L326" s="141"/>
      <c r="N326" s="19"/>
      <c r="O326" s="19"/>
      <c r="P326" s="19"/>
    </row>
    <row r="327" spans="1:16" s="49" customFormat="1" ht="13.5" x14ac:dyDescent="0.25">
      <c r="A327" s="141"/>
      <c r="B327" s="128"/>
      <c r="C327" s="432"/>
      <c r="D327" s="141"/>
      <c r="E327" s="141"/>
      <c r="F327" s="141"/>
      <c r="G327" s="141"/>
      <c r="H327" s="141"/>
      <c r="I327" s="141"/>
      <c r="J327" s="141"/>
      <c r="K327" s="141"/>
      <c r="L327" s="141"/>
      <c r="N327" s="19"/>
      <c r="O327" s="19"/>
      <c r="P327" s="19"/>
    </row>
    <row r="328" spans="1:16" s="49" customFormat="1" ht="13.5" x14ac:dyDescent="0.25">
      <c r="A328" s="141"/>
      <c r="B328" s="128"/>
      <c r="C328" s="432"/>
      <c r="D328" s="141"/>
      <c r="E328" s="141"/>
      <c r="F328" s="141"/>
      <c r="G328" s="141"/>
      <c r="H328" s="141"/>
      <c r="I328" s="141"/>
      <c r="J328" s="141"/>
      <c r="K328" s="141"/>
      <c r="L328" s="141"/>
      <c r="N328" s="19"/>
      <c r="O328" s="19"/>
      <c r="P328" s="19"/>
    </row>
    <row r="329" spans="1:16" s="49" customFormat="1" ht="13.5" x14ac:dyDescent="0.25">
      <c r="A329" s="141"/>
      <c r="B329" s="128"/>
      <c r="C329" s="432"/>
      <c r="D329" s="141"/>
      <c r="E329" s="141"/>
      <c r="F329" s="141"/>
      <c r="G329" s="141"/>
      <c r="H329" s="141"/>
      <c r="I329" s="141"/>
      <c r="J329" s="141"/>
      <c r="K329" s="141"/>
      <c r="L329" s="141"/>
      <c r="N329" s="19"/>
      <c r="O329" s="19"/>
      <c r="P329" s="19"/>
    </row>
    <row r="330" spans="1:16" s="49" customFormat="1" ht="13.5" x14ac:dyDescent="0.25">
      <c r="A330" s="141"/>
      <c r="B330" s="128"/>
      <c r="C330" s="432"/>
      <c r="D330" s="141"/>
      <c r="E330" s="141"/>
      <c r="F330" s="141"/>
      <c r="G330" s="141"/>
      <c r="H330" s="141"/>
      <c r="I330" s="141"/>
      <c r="J330" s="141"/>
      <c r="K330" s="141"/>
      <c r="L330" s="141"/>
      <c r="N330" s="19"/>
      <c r="O330" s="19"/>
      <c r="P330" s="19"/>
    </row>
    <row r="331" spans="1:16" s="49" customFormat="1" ht="13.5" x14ac:dyDescent="0.25">
      <c r="A331" s="141"/>
      <c r="B331" s="128"/>
      <c r="C331" s="432"/>
      <c r="D331" s="141"/>
      <c r="E331" s="141"/>
      <c r="F331" s="141"/>
      <c r="G331" s="141"/>
      <c r="H331" s="141"/>
      <c r="I331" s="141"/>
      <c r="J331" s="141"/>
      <c r="K331" s="141"/>
      <c r="L331" s="141"/>
      <c r="N331" s="19"/>
      <c r="O331" s="19"/>
      <c r="P331" s="19"/>
    </row>
    <row r="332" spans="1:16" s="49" customFormat="1" ht="13.5" x14ac:dyDescent="0.25">
      <c r="A332" s="141"/>
      <c r="B332" s="128"/>
      <c r="C332" s="432"/>
      <c r="D332" s="141"/>
      <c r="E332" s="141"/>
      <c r="F332" s="141"/>
      <c r="G332" s="141"/>
      <c r="H332" s="141"/>
      <c r="I332" s="141"/>
      <c r="J332" s="141"/>
      <c r="K332" s="141"/>
      <c r="L332" s="141"/>
      <c r="N332" s="19"/>
      <c r="O332" s="19"/>
      <c r="P332" s="19"/>
    </row>
    <row r="333" spans="1:16" s="49" customFormat="1" ht="13.5" x14ac:dyDescent="0.25">
      <c r="A333" s="141"/>
      <c r="B333" s="128"/>
      <c r="C333" s="432"/>
      <c r="D333" s="141"/>
      <c r="E333" s="141"/>
      <c r="F333" s="141"/>
      <c r="G333" s="141"/>
      <c r="H333" s="141"/>
      <c r="I333" s="141"/>
      <c r="J333" s="141"/>
      <c r="K333" s="141"/>
      <c r="L333" s="141"/>
      <c r="N333" s="19"/>
      <c r="O333" s="19"/>
      <c r="P333" s="19"/>
    </row>
    <row r="334" spans="1:16" s="49" customFormat="1" ht="13.5" x14ac:dyDescent="0.25">
      <c r="A334" s="141"/>
      <c r="B334" s="128"/>
      <c r="C334" s="432"/>
      <c r="D334" s="141"/>
      <c r="E334" s="141"/>
      <c r="F334" s="141"/>
      <c r="G334" s="141"/>
      <c r="H334" s="141"/>
      <c r="I334" s="141"/>
      <c r="J334" s="141"/>
      <c r="K334" s="141"/>
      <c r="L334" s="141"/>
      <c r="N334" s="19"/>
      <c r="O334" s="19"/>
      <c r="P334" s="19"/>
    </row>
    <row r="335" spans="1:16" s="49" customFormat="1" ht="13.5" x14ac:dyDescent="0.25">
      <c r="A335" s="141"/>
      <c r="B335" s="128"/>
      <c r="C335" s="432"/>
      <c r="D335" s="141"/>
      <c r="E335" s="141"/>
      <c r="F335" s="141"/>
      <c r="G335" s="141"/>
      <c r="H335" s="141"/>
      <c r="I335" s="141"/>
      <c r="J335" s="141"/>
      <c r="K335" s="141"/>
      <c r="L335" s="141"/>
      <c r="N335" s="19"/>
      <c r="O335" s="19"/>
      <c r="P335" s="19"/>
    </row>
    <row r="336" spans="1:16" s="49" customFormat="1" ht="13.5" x14ac:dyDescent="0.25">
      <c r="A336" s="141"/>
      <c r="B336" s="128"/>
      <c r="C336" s="432"/>
      <c r="D336" s="141"/>
      <c r="E336" s="141"/>
      <c r="F336" s="141"/>
      <c r="G336" s="141"/>
      <c r="H336" s="141"/>
      <c r="I336" s="141"/>
      <c r="J336" s="141"/>
      <c r="K336" s="141"/>
      <c r="L336" s="141"/>
      <c r="N336" s="19"/>
      <c r="O336" s="19"/>
      <c r="P336" s="19"/>
    </row>
    <row r="337" spans="1:16" s="49" customFormat="1" ht="13.5" x14ac:dyDescent="0.25">
      <c r="A337" s="141"/>
      <c r="B337" s="128"/>
      <c r="C337" s="432"/>
      <c r="D337" s="141"/>
      <c r="E337" s="141"/>
      <c r="F337" s="141"/>
      <c r="G337" s="141"/>
      <c r="H337" s="141"/>
      <c r="I337" s="141"/>
      <c r="J337" s="141"/>
      <c r="K337" s="141"/>
      <c r="L337" s="141"/>
      <c r="N337" s="19"/>
      <c r="O337" s="19"/>
      <c r="P337" s="19"/>
    </row>
    <row r="338" spans="1:16" s="49" customFormat="1" ht="13.5" x14ac:dyDescent="0.25">
      <c r="A338" s="141"/>
      <c r="B338" s="128"/>
      <c r="C338" s="432"/>
      <c r="D338" s="141"/>
      <c r="E338" s="141"/>
      <c r="F338" s="141"/>
      <c r="G338" s="141"/>
      <c r="H338" s="141"/>
      <c r="I338" s="141"/>
      <c r="J338" s="141"/>
      <c r="K338" s="141"/>
      <c r="L338" s="141"/>
      <c r="N338" s="19"/>
      <c r="O338" s="19"/>
      <c r="P338" s="19"/>
    </row>
    <row r="339" spans="1:16" s="49" customFormat="1" ht="13.5" x14ac:dyDescent="0.25">
      <c r="A339" s="141"/>
      <c r="B339" s="128"/>
      <c r="C339" s="432"/>
      <c r="D339" s="141"/>
      <c r="E339" s="141"/>
      <c r="F339" s="141"/>
      <c r="G339" s="141"/>
      <c r="H339" s="141"/>
      <c r="I339" s="141"/>
      <c r="J339" s="141"/>
      <c r="K339" s="141"/>
      <c r="L339" s="141"/>
      <c r="N339" s="19"/>
      <c r="O339" s="19"/>
      <c r="P339" s="19"/>
    </row>
    <row r="340" spans="1:16" s="49" customFormat="1" ht="13.5" x14ac:dyDescent="0.25">
      <c r="A340" s="141"/>
      <c r="B340" s="128"/>
      <c r="C340" s="432"/>
      <c r="D340" s="141"/>
      <c r="E340" s="141"/>
      <c r="F340" s="141"/>
      <c r="G340" s="141"/>
      <c r="H340" s="141"/>
      <c r="I340" s="141"/>
      <c r="J340" s="141"/>
      <c r="K340" s="141"/>
      <c r="L340" s="141"/>
      <c r="N340" s="19"/>
      <c r="O340" s="19"/>
      <c r="P340" s="19"/>
    </row>
    <row r="341" spans="1:16" s="49" customFormat="1" ht="13.5" x14ac:dyDescent="0.25">
      <c r="A341" s="141"/>
      <c r="B341" s="128"/>
      <c r="C341" s="432"/>
      <c r="D341" s="141"/>
      <c r="E341" s="141"/>
      <c r="F341" s="141"/>
      <c r="G341" s="141"/>
      <c r="H341" s="141"/>
      <c r="I341" s="141"/>
      <c r="J341" s="141"/>
      <c r="K341" s="141"/>
      <c r="L341" s="141"/>
      <c r="N341" s="19"/>
      <c r="O341" s="19"/>
      <c r="P341" s="19"/>
    </row>
    <row r="342" spans="1:16" s="49" customFormat="1" ht="13.5" x14ac:dyDescent="0.25">
      <c r="A342" s="141"/>
      <c r="B342" s="128"/>
      <c r="C342" s="432"/>
      <c r="D342" s="141"/>
      <c r="E342" s="141"/>
      <c r="F342" s="141"/>
      <c r="G342" s="141"/>
      <c r="H342" s="141"/>
      <c r="I342" s="141"/>
      <c r="J342" s="141"/>
      <c r="K342" s="141"/>
      <c r="L342" s="141"/>
      <c r="N342" s="19"/>
      <c r="O342" s="19"/>
      <c r="P342" s="19"/>
    </row>
    <row r="343" spans="1:16" s="49" customFormat="1" ht="13.5" x14ac:dyDescent="0.25">
      <c r="A343" s="141"/>
      <c r="B343" s="128"/>
      <c r="C343" s="432"/>
      <c r="D343" s="141"/>
      <c r="E343" s="141"/>
      <c r="F343" s="141"/>
      <c r="G343" s="141"/>
      <c r="H343" s="141"/>
      <c r="I343" s="141"/>
      <c r="J343" s="141"/>
      <c r="K343" s="141"/>
      <c r="L343" s="141"/>
      <c r="N343" s="19"/>
      <c r="O343" s="19"/>
      <c r="P343" s="19"/>
    </row>
    <row r="344" spans="1:16" s="49" customFormat="1" ht="13.5" x14ac:dyDescent="0.25">
      <c r="A344" s="141"/>
      <c r="B344" s="128"/>
      <c r="C344" s="432"/>
      <c r="D344" s="141"/>
      <c r="E344" s="141"/>
      <c r="F344" s="141"/>
      <c r="G344" s="141"/>
      <c r="H344" s="141"/>
      <c r="I344" s="141"/>
      <c r="J344" s="141"/>
      <c r="K344" s="141"/>
      <c r="L344" s="141"/>
      <c r="N344" s="19"/>
      <c r="O344" s="19"/>
      <c r="P344" s="19"/>
    </row>
    <row r="345" spans="1:16" s="49" customFormat="1" ht="13.5" x14ac:dyDescent="0.25">
      <c r="A345" s="141"/>
      <c r="B345" s="128"/>
      <c r="C345" s="432"/>
      <c r="D345" s="141"/>
      <c r="E345" s="141"/>
      <c r="F345" s="141"/>
      <c r="G345" s="141"/>
      <c r="H345" s="141"/>
      <c r="I345" s="141"/>
      <c r="J345" s="141"/>
      <c r="K345" s="141"/>
      <c r="L345" s="141"/>
      <c r="N345" s="19"/>
      <c r="O345" s="19"/>
      <c r="P345" s="19"/>
    </row>
    <row r="346" spans="1:16" s="49" customFormat="1" x14ac:dyDescent="0.25">
      <c r="A346" s="19"/>
      <c r="B346" s="53"/>
      <c r="C346" s="54"/>
      <c r="D346" s="19"/>
      <c r="E346" s="19"/>
      <c r="F346" s="19"/>
      <c r="G346" s="19"/>
      <c r="H346" s="19"/>
      <c r="I346" s="19"/>
      <c r="J346" s="19"/>
      <c r="K346" s="19"/>
      <c r="L346" s="19"/>
      <c r="N346" s="19"/>
      <c r="O346" s="19"/>
      <c r="P346" s="19"/>
    </row>
  </sheetData>
  <mergeCells count="14">
    <mergeCell ref="M3:P3"/>
    <mergeCell ref="A13:C13"/>
    <mergeCell ref="A14:C14"/>
    <mergeCell ref="A276:C276"/>
    <mergeCell ref="A1:C1"/>
    <mergeCell ref="A2:L2"/>
    <mergeCell ref="A3:F3"/>
    <mergeCell ref="G3:L3"/>
    <mergeCell ref="A9:A11"/>
    <mergeCell ref="B9:C11"/>
    <mergeCell ref="D9:F9"/>
    <mergeCell ref="G9:G10"/>
    <mergeCell ref="H9:I9"/>
    <mergeCell ref="K9:L9"/>
  </mergeCells>
  <printOptions horizontalCentered="1"/>
  <pageMargins left="0.59055118110236227" right="0.39370078740157483" top="0.39370078740157483" bottom="0.39370078740157483" header="0" footer="0"/>
  <pageSetup scale="60" fitToHeight="4" orientation="landscape" r:id="rId1"/>
  <ignoredErrors>
    <ignoredError sqref="D11:K12 L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0"/>
  <sheetViews>
    <sheetView showGridLines="0" zoomScaleNormal="100" zoomScaleSheetLayoutView="100" workbookViewId="0">
      <selection activeCell="C6" sqref="C6"/>
    </sheetView>
  </sheetViews>
  <sheetFormatPr baseColWidth="10" defaultColWidth="11.42578125" defaultRowHeight="12.75" x14ac:dyDescent="0.25"/>
  <cols>
    <col min="1" max="2" width="5" style="67" customWidth="1"/>
    <col min="3" max="3" width="45.7109375" style="67" customWidth="1"/>
    <col min="4" max="4" width="18.7109375" style="67" customWidth="1"/>
    <col min="5" max="5" width="19.85546875" style="67" customWidth="1"/>
    <col min="6" max="6" width="1.85546875" style="67" customWidth="1"/>
    <col min="7" max="7" width="21.140625" style="67" customWidth="1"/>
    <col min="8" max="10" width="13.7109375" style="67" customWidth="1"/>
    <col min="11" max="12" width="9.28515625" style="67" customWidth="1"/>
    <col min="13" max="13" width="12.42578125" style="67" customWidth="1"/>
    <col min="14" max="16384" width="11.42578125" style="67"/>
  </cols>
  <sheetData>
    <row r="1" spans="1:16" s="143" customFormat="1" ht="63.75" customHeight="1" x14ac:dyDescent="0.2">
      <c r="A1" s="462" t="s">
        <v>1433</v>
      </c>
      <c r="B1" s="462"/>
      <c r="C1" s="462"/>
      <c r="D1" s="84" t="s">
        <v>1466</v>
      </c>
      <c r="E1" s="84"/>
      <c r="F1" s="142"/>
      <c r="G1" s="142"/>
      <c r="H1" s="142"/>
      <c r="I1" s="142"/>
      <c r="J1" s="142"/>
      <c r="K1" s="142"/>
      <c r="L1" s="142"/>
      <c r="M1" s="142"/>
      <c r="N1" s="142"/>
      <c r="O1" s="177"/>
    </row>
    <row r="2" spans="1:16" s="1" customFormat="1" ht="36" customHeight="1" thickBot="1" x14ac:dyDescent="0.45">
      <c r="A2" s="485" t="s">
        <v>1434</v>
      </c>
      <c r="B2" s="485"/>
      <c r="C2" s="485"/>
      <c r="D2" s="485"/>
      <c r="E2" s="485"/>
      <c r="F2" s="485"/>
      <c r="G2" s="485"/>
      <c r="H2" s="485"/>
      <c r="I2" s="485"/>
      <c r="J2" s="485"/>
      <c r="K2" s="485"/>
      <c r="L2" s="280"/>
      <c r="M2" s="217"/>
      <c r="N2" s="5"/>
      <c r="O2" s="178"/>
      <c r="P2" s="178"/>
    </row>
    <row r="3" spans="1:16" customFormat="1" ht="6" customHeight="1" x14ac:dyDescent="0.4">
      <c r="A3" s="464"/>
      <c r="B3" s="464"/>
      <c r="C3" s="464"/>
      <c r="D3" s="464"/>
      <c r="E3" s="464"/>
      <c r="F3" s="464"/>
      <c r="G3" s="464"/>
      <c r="H3" s="464"/>
      <c r="I3" s="464"/>
      <c r="J3" s="464"/>
      <c r="K3" s="464"/>
      <c r="L3" s="499"/>
      <c r="M3" s="499"/>
      <c r="N3" s="499"/>
      <c r="O3" s="499"/>
      <c r="P3" s="499"/>
    </row>
    <row r="4" spans="1:16" s="26" customFormat="1" ht="17.100000000000001" customHeight="1" x14ac:dyDescent="0.25">
      <c r="A4" s="185" t="s">
        <v>1443</v>
      </c>
      <c r="B4" s="185"/>
      <c r="C4" s="185"/>
      <c r="D4" s="185"/>
      <c r="E4" s="185"/>
      <c r="F4" s="185"/>
      <c r="G4" s="185"/>
      <c r="H4" s="185"/>
      <c r="I4" s="185"/>
      <c r="J4" s="185"/>
      <c r="K4" s="185"/>
      <c r="L4" s="185"/>
      <c r="M4" s="41"/>
      <c r="N4" s="41"/>
      <c r="O4" s="41"/>
      <c r="P4" s="41"/>
    </row>
    <row r="5" spans="1:16" s="26" customFormat="1" ht="17.100000000000001" customHeight="1" x14ac:dyDescent="0.25">
      <c r="A5" s="185" t="s">
        <v>1473</v>
      </c>
      <c r="B5" s="250"/>
      <c r="C5" s="251"/>
      <c r="D5" s="250"/>
      <c r="E5" s="250"/>
      <c r="F5" s="250"/>
      <c r="G5" s="250"/>
      <c r="H5" s="250"/>
      <c r="I5" s="250"/>
      <c r="J5" s="250"/>
      <c r="K5" s="250"/>
      <c r="L5" s="250"/>
      <c r="M5" s="58">
        <v>19.144200000000001</v>
      </c>
      <c r="N5" s="41"/>
      <c r="O5" s="41"/>
      <c r="P5" s="41"/>
    </row>
    <row r="6" spans="1:16" s="26" customFormat="1" ht="17.100000000000001" customHeight="1" x14ac:dyDescent="0.25">
      <c r="A6" s="184" t="s">
        <v>1</v>
      </c>
      <c r="B6" s="184"/>
      <c r="C6" s="184"/>
      <c r="D6" s="184"/>
      <c r="E6" s="184"/>
      <c r="F6" s="184"/>
      <c r="G6" s="184"/>
      <c r="H6" s="184"/>
      <c r="I6" s="184"/>
      <c r="J6" s="184"/>
      <c r="K6" s="184"/>
      <c r="L6" s="184"/>
      <c r="M6" s="505"/>
      <c r="N6" s="505"/>
      <c r="O6" s="505"/>
      <c r="P6" s="505"/>
    </row>
    <row r="7" spans="1:16" s="26" customFormat="1" ht="17.100000000000001" customHeight="1" x14ac:dyDescent="0.25">
      <c r="A7" s="184" t="s">
        <v>1452</v>
      </c>
      <c r="B7" s="184"/>
      <c r="C7" s="184"/>
      <c r="D7" s="184"/>
      <c r="E7" s="184"/>
      <c r="F7" s="184"/>
      <c r="G7" s="184"/>
      <c r="H7" s="184"/>
      <c r="I7" s="184"/>
      <c r="J7" s="184"/>
      <c r="K7" s="184"/>
      <c r="L7" s="184"/>
      <c r="M7" s="505"/>
      <c r="N7" s="505"/>
      <c r="O7" s="505"/>
      <c r="P7" s="505"/>
    </row>
    <row r="8" spans="1:16" s="26" customFormat="1" ht="17.100000000000001" customHeight="1" x14ac:dyDescent="0.25">
      <c r="A8" s="506" t="s">
        <v>1444</v>
      </c>
      <c r="B8" s="506"/>
      <c r="C8" s="506"/>
      <c r="D8" s="506"/>
      <c r="E8" s="506"/>
      <c r="F8" s="506"/>
      <c r="G8" s="506"/>
      <c r="H8" s="506"/>
      <c r="I8" s="506"/>
      <c r="J8" s="506"/>
      <c r="K8" s="506"/>
      <c r="L8" s="506"/>
      <c r="M8" s="41"/>
      <c r="N8" s="41"/>
      <c r="O8" s="41"/>
      <c r="P8" s="41"/>
    </row>
    <row r="9" spans="1:16" s="37" customFormat="1" ht="32.25" customHeight="1" x14ac:dyDescent="0.25">
      <c r="A9" s="503" t="s">
        <v>1306</v>
      </c>
      <c r="B9" s="456" t="s">
        <v>1445</v>
      </c>
      <c r="C9" s="456"/>
      <c r="D9" s="504" t="s">
        <v>1307</v>
      </c>
      <c r="E9" s="504"/>
      <c r="F9" s="256"/>
      <c r="G9" s="255" t="s">
        <v>1308</v>
      </c>
      <c r="H9" s="503" t="s">
        <v>1446</v>
      </c>
      <c r="I9" s="503" t="s">
        <v>1309</v>
      </c>
      <c r="J9" s="503" t="s">
        <v>1447</v>
      </c>
      <c r="K9" s="503" t="s">
        <v>1310</v>
      </c>
      <c r="L9" s="503"/>
      <c r="M9" s="27"/>
      <c r="N9" s="27"/>
      <c r="O9" s="27"/>
      <c r="P9" s="27"/>
    </row>
    <row r="10" spans="1:16" s="37" customFormat="1" ht="4.9000000000000004" customHeight="1" x14ac:dyDescent="0.25">
      <c r="A10" s="503"/>
      <c r="B10" s="456"/>
      <c r="C10" s="456"/>
      <c r="D10" s="503" t="s">
        <v>1311</v>
      </c>
      <c r="E10" s="503" t="s">
        <v>1312</v>
      </c>
      <c r="F10" s="256"/>
      <c r="G10" s="503" t="s">
        <v>1312</v>
      </c>
      <c r="H10" s="503"/>
      <c r="I10" s="503"/>
      <c r="J10" s="503"/>
      <c r="K10" s="504"/>
      <c r="L10" s="504"/>
    </row>
    <row r="11" spans="1:16" s="37" customFormat="1" ht="56.25" customHeight="1" thickBot="1" x14ac:dyDescent="0.3">
      <c r="A11" s="504"/>
      <c r="B11" s="498"/>
      <c r="C11" s="498"/>
      <c r="D11" s="504"/>
      <c r="E11" s="504"/>
      <c r="F11" s="255"/>
      <c r="G11" s="504"/>
      <c r="H11" s="504"/>
      <c r="I11" s="504"/>
      <c r="J11" s="504"/>
      <c r="K11" s="439" t="s">
        <v>1313</v>
      </c>
      <c r="L11" s="99" t="s">
        <v>1314</v>
      </c>
    </row>
    <row r="12" spans="1:16" s="37" customFormat="1" ht="4.5" customHeight="1" thickBot="1" x14ac:dyDescent="0.3">
      <c r="A12" s="257"/>
      <c r="B12" s="258"/>
      <c r="C12" s="258"/>
      <c r="D12" s="257"/>
      <c r="E12" s="257"/>
      <c r="F12" s="257"/>
      <c r="G12" s="257"/>
      <c r="H12" s="257"/>
      <c r="I12" s="257"/>
      <c r="J12" s="258"/>
      <c r="K12" s="258"/>
      <c r="L12" s="440"/>
    </row>
    <row r="13" spans="1:16" s="33" customFormat="1" ht="17.100000000000001" customHeight="1" x14ac:dyDescent="0.25">
      <c r="A13" s="259"/>
      <c r="B13" s="260"/>
      <c r="C13" s="193" t="s">
        <v>832</v>
      </c>
      <c r="D13" s="261">
        <f>D14+D30+D39+D53+D64+D77+D116+D134+D144+D166+D191+D213+D224+D234+D238+D248+D263+D277+D287+D303</f>
        <v>3283041.7557044011</v>
      </c>
      <c r="E13" s="261">
        <f>E14+E30+E39+E53+E64+E77+E116+E134+E144+E166+E191+E213+E224+E234+E238+E248+E263+E277+E287+E303</f>
        <v>3283041.7557044011</v>
      </c>
      <c r="F13" s="261"/>
      <c r="G13" s="261">
        <f>G14+G30+G39+G53+G64+G77+G116+G134+G144+G166+G191+G213+G224+G234+G238+G248+G263+G277+G287+G303</f>
        <v>3283041.7557044011</v>
      </c>
      <c r="H13" s="262"/>
      <c r="I13" s="263"/>
      <c r="J13" s="264"/>
      <c r="K13" s="264"/>
      <c r="L13" s="259"/>
    </row>
    <row r="14" spans="1:16" s="60" customFormat="1" ht="13.5" x14ac:dyDescent="0.25">
      <c r="A14" s="502" t="s">
        <v>1315</v>
      </c>
      <c r="B14" s="502"/>
      <c r="C14" s="502"/>
      <c r="D14" s="265">
        <f>SUM(D15:D29)</f>
        <v>93154.272972930004</v>
      </c>
      <c r="E14" s="265">
        <f>SUM(E15:E29)</f>
        <v>93154.272972930004</v>
      </c>
      <c r="F14" s="265"/>
      <c r="G14" s="265">
        <f>SUM(G15:G29)</f>
        <v>93154.272972930004</v>
      </c>
      <c r="H14" s="266"/>
      <c r="I14" s="193"/>
      <c r="J14" s="193"/>
      <c r="K14" s="193"/>
      <c r="L14" s="105"/>
    </row>
    <row r="15" spans="1:16" s="60" customFormat="1" ht="13.5" x14ac:dyDescent="0.25">
      <c r="A15" s="234">
        <v>1</v>
      </c>
      <c r="B15" s="234" t="s">
        <v>492</v>
      </c>
      <c r="C15" s="136" t="s">
        <v>493</v>
      </c>
      <c r="D15" s="267">
        <v>4173.0071145156007</v>
      </c>
      <c r="E15" s="267">
        <v>4173.0071145156007</v>
      </c>
      <c r="F15" s="267"/>
      <c r="G15" s="267">
        <v>4173.0071145156007</v>
      </c>
      <c r="H15" s="268">
        <v>36732</v>
      </c>
      <c r="I15" s="268">
        <v>36732</v>
      </c>
      <c r="J15" s="268">
        <v>42128</v>
      </c>
      <c r="K15" s="105">
        <v>14</v>
      </c>
      <c r="L15" s="105">
        <v>9</v>
      </c>
    </row>
    <row r="16" spans="1:16" s="60" customFormat="1" ht="13.5" x14ac:dyDescent="0.25">
      <c r="A16" s="234">
        <v>2</v>
      </c>
      <c r="B16" s="234" t="s">
        <v>494</v>
      </c>
      <c r="C16" s="136" t="s">
        <v>1091</v>
      </c>
      <c r="D16" s="267">
        <v>18958.202610480002</v>
      </c>
      <c r="E16" s="267">
        <v>18958.202610480002</v>
      </c>
      <c r="F16" s="267"/>
      <c r="G16" s="267">
        <v>18958.202610480002</v>
      </c>
      <c r="H16" s="268">
        <v>37019</v>
      </c>
      <c r="I16" s="268">
        <v>37019</v>
      </c>
      <c r="J16" s="268">
        <v>42460</v>
      </c>
      <c r="K16" s="105">
        <v>14</v>
      </c>
      <c r="L16" s="105">
        <v>3</v>
      </c>
    </row>
    <row r="17" spans="1:12" s="60" customFormat="1" ht="13.5" x14ac:dyDescent="0.25">
      <c r="A17" s="234">
        <v>3</v>
      </c>
      <c r="B17" s="234" t="s">
        <v>496</v>
      </c>
      <c r="C17" s="136" t="s">
        <v>497</v>
      </c>
      <c r="D17" s="267">
        <v>831.73952581440005</v>
      </c>
      <c r="E17" s="267">
        <v>831.73952581440005</v>
      </c>
      <c r="F17" s="267"/>
      <c r="G17" s="267">
        <v>831.73952581440005</v>
      </c>
      <c r="H17" s="268">
        <v>38080</v>
      </c>
      <c r="I17" s="268">
        <v>38080</v>
      </c>
      <c r="J17" s="268">
        <v>41780</v>
      </c>
      <c r="K17" s="105">
        <v>9</v>
      </c>
      <c r="L17" s="105">
        <v>6</v>
      </c>
    </row>
    <row r="18" spans="1:12" s="60" customFormat="1" ht="13.5" x14ac:dyDescent="0.25">
      <c r="A18" s="234">
        <v>4</v>
      </c>
      <c r="B18" s="234" t="s">
        <v>494</v>
      </c>
      <c r="C18" s="136" t="s">
        <v>498</v>
      </c>
      <c r="D18" s="267">
        <v>12037.092795561601</v>
      </c>
      <c r="E18" s="267">
        <v>12037.092795561601</v>
      </c>
      <c r="F18" s="267"/>
      <c r="G18" s="267">
        <v>12037.092795561601</v>
      </c>
      <c r="H18" s="268">
        <v>36786</v>
      </c>
      <c r="I18" s="268">
        <v>36786</v>
      </c>
      <c r="J18" s="268">
        <v>41944</v>
      </c>
      <c r="K18" s="105">
        <v>14</v>
      </c>
      <c r="L18" s="105">
        <v>0</v>
      </c>
    </row>
    <row r="19" spans="1:12" s="60" customFormat="1" ht="13.5" x14ac:dyDescent="0.25">
      <c r="A19" s="234">
        <v>5</v>
      </c>
      <c r="B19" s="234" t="s">
        <v>499</v>
      </c>
      <c r="C19" s="136" t="s">
        <v>500</v>
      </c>
      <c r="D19" s="267">
        <v>1414.3397064870003</v>
      </c>
      <c r="E19" s="267">
        <v>1414.3397064870003</v>
      </c>
      <c r="F19" s="267"/>
      <c r="G19" s="267">
        <v>1414.3397064870003</v>
      </c>
      <c r="H19" s="268">
        <v>37248</v>
      </c>
      <c r="I19" s="268">
        <v>37248</v>
      </c>
      <c r="J19" s="268">
        <v>40878</v>
      </c>
      <c r="K19" s="105">
        <v>9</v>
      </c>
      <c r="L19" s="105">
        <v>5</v>
      </c>
    </row>
    <row r="20" spans="1:12" s="60" customFormat="1" ht="13.5" x14ac:dyDescent="0.25">
      <c r="A20" s="234">
        <v>6</v>
      </c>
      <c r="B20" s="234" t="s">
        <v>494</v>
      </c>
      <c r="C20" s="136" t="s">
        <v>501</v>
      </c>
      <c r="D20" s="267">
        <v>10882.4141248248</v>
      </c>
      <c r="E20" s="267">
        <v>10882.4141248248</v>
      </c>
      <c r="F20" s="267"/>
      <c r="G20" s="267">
        <v>10882.4141248248</v>
      </c>
      <c r="H20" s="268">
        <v>37076</v>
      </c>
      <c r="I20" s="268">
        <v>37076</v>
      </c>
      <c r="J20" s="268">
        <v>42521</v>
      </c>
      <c r="K20" s="105">
        <v>14</v>
      </c>
      <c r="L20" s="105">
        <v>6</v>
      </c>
    </row>
    <row r="21" spans="1:12" s="60" customFormat="1" ht="13.5" x14ac:dyDescent="0.25">
      <c r="A21" s="234">
        <v>7</v>
      </c>
      <c r="B21" s="234" t="s">
        <v>502</v>
      </c>
      <c r="C21" s="136" t="s">
        <v>503</v>
      </c>
      <c r="D21" s="267">
        <v>12421.535497181401</v>
      </c>
      <c r="E21" s="267">
        <v>12421.535497181401</v>
      </c>
      <c r="F21" s="267"/>
      <c r="G21" s="267">
        <v>12421.535497181401</v>
      </c>
      <c r="H21" s="268">
        <v>36168</v>
      </c>
      <c r="I21" s="268">
        <v>36168</v>
      </c>
      <c r="J21" s="268">
        <v>43511</v>
      </c>
      <c r="K21" s="105">
        <v>19</v>
      </c>
      <c r="L21" s="105">
        <v>9</v>
      </c>
    </row>
    <row r="22" spans="1:12" s="60" customFormat="1" ht="13.5" x14ac:dyDescent="0.25">
      <c r="A22" s="234">
        <v>9</v>
      </c>
      <c r="B22" s="234" t="s">
        <v>504</v>
      </c>
      <c r="C22" s="136" t="s">
        <v>505</v>
      </c>
      <c r="D22" s="267">
        <v>5528.9890392492007</v>
      </c>
      <c r="E22" s="267">
        <v>5528.9890392492007</v>
      </c>
      <c r="F22" s="267"/>
      <c r="G22" s="267">
        <v>5528.9890392492007</v>
      </c>
      <c r="H22" s="268">
        <v>36372</v>
      </c>
      <c r="I22" s="268">
        <v>36433</v>
      </c>
      <c r="J22" s="268">
        <v>40009</v>
      </c>
      <c r="K22" s="105">
        <v>9</v>
      </c>
      <c r="L22" s="105">
        <v>9</v>
      </c>
    </row>
    <row r="23" spans="1:12" s="60" customFormat="1" ht="13.5" x14ac:dyDescent="0.25">
      <c r="A23" s="234">
        <v>10</v>
      </c>
      <c r="B23" s="234" t="s">
        <v>504</v>
      </c>
      <c r="C23" s="136" t="s">
        <v>506</v>
      </c>
      <c r="D23" s="267">
        <v>6143.5752918492008</v>
      </c>
      <c r="E23" s="267">
        <v>6143.5752918492008</v>
      </c>
      <c r="F23" s="267"/>
      <c r="G23" s="267">
        <v>6143.5752918492008</v>
      </c>
      <c r="H23" s="268">
        <v>36483</v>
      </c>
      <c r="I23" s="268">
        <v>36742</v>
      </c>
      <c r="J23" s="268">
        <v>42200</v>
      </c>
      <c r="K23" s="105">
        <v>15</v>
      </c>
      <c r="L23" s="105">
        <v>0</v>
      </c>
    </row>
    <row r="24" spans="1:12" s="60" customFormat="1" ht="13.5" x14ac:dyDescent="0.25">
      <c r="A24" s="234">
        <v>11</v>
      </c>
      <c r="B24" s="234" t="s">
        <v>504</v>
      </c>
      <c r="C24" s="136" t="s">
        <v>507</v>
      </c>
      <c r="D24" s="267">
        <v>3979.0486477140003</v>
      </c>
      <c r="E24" s="267">
        <v>3979.0486477140003</v>
      </c>
      <c r="F24" s="267"/>
      <c r="G24" s="267">
        <v>3979.0486477140003</v>
      </c>
      <c r="H24" s="268">
        <v>36314</v>
      </c>
      <c r="I24" s="268">
        <v>36692</v>
      </c>
      <c r="J24" s="268">
        <v>40101</v>
      </c>
      <c r="K24" s="105">
        <v>10</v>
      </c>
      <c r="L24" s="105">
        <v>0</v>
      </c>
    </row>
    <row r="25" spans="1:12" s="60" customFormat="1" ht="13.5" x14ac:dyDescent="0.25">
      <c r="A25" s="234">
        <v>12</v>
      </c>
      <c r="B25" s="234" t="s">
        <v>508</v>
      </c>
      <c r="C25" s="136" t="s">
        <v>509</v>
      </c>
      <c r="D25" s="267">
        <v>4541.3748334236006</v>
      </c>
      <c r="E25" s="267">
        <v>4541.3748334236006</v>
      </c>
      <c r="F25" s="267"/>
      <c r="G25" s="267">
        <v>4541.3748334236006</v>
      </c>
      <c r="H25" s="268">
        <v>36348</v>
      </c>
      <c r="I25" s="268">
        <v>36748</v>
      </c>
      <c r="J25" s="268">
        <v>41654</v>
      </c>
      <c r="K25" s="105">
        <v>14</v>
      </c>
      <c r="L25" s="105">
        <v>3</v>
      </c>
    </row>
    <row r="26" spans="1:12" s="60" customFormat="1" ht="13.5" x14ac:dyDescent="0.25">
      <c r="A26" s="234">
        <v>13</v>
      </c>
      <c r="B26" s="234" t="s">
        <v>508</v>
      </c>
      <c r="C26" s="136" t="s">
        <v>510</v>
      </c>
      <c r="D26" s="267">
        <v>4111.6956507209998</v>
      </c>
      <c r="E26" s="267">
        <v>4111.6956507209998</v>
      </c>
      <c r="F26" s="267"/>
      <c r="G26" s="267">
        <v>4111.6956507209998</v>
      </c>
      <c r="H26" s="268">
        <v>36341</v>
      </c>
      <c r="I26" s="268">
        <v>36341</v>
      </c>
      <c r="J26" s="268">
        <v>42109</v>
      </c>
      <c r="K26" s="105">
        <v>15</v>
      </c>
      <c r="L26" s="105">
        <v>3</v>
      </c>
    </row>
    <row r="27" spans="1:12" s="60" customFormat="1" ht="13.5" x14ac:dyDescent="0.25">
      <c r="A27" s="234">
        <v>14</v>
      </c>
      <c r="B27" s="234" t="s">
        <v>508</v>
      </c>
      <c r="C27" s="136" t="s">
        <v>511</v>
      </c>
      <c r="D27" s="267">
        <v>2613.9457751976001</v>
      </c>
      <c r="E27" s="267">
        <v>2613.9457751976001</v>
      </c>
      <c r="F27" s="267"/>
      <c r="G27" s="267">
        <v>2613.9457751976001</v>
      </c>
      <c r="H27" s="268">
        <v>36402</v>
      </c>
      <c r="I27" s="268">
        <v>36402</v>
      </c>
      <c r="J27" s="268">
        <v>40009</v>
      </c>
      <c r="K27" s="105">
        <v>9</v>
      </c>
      <c r="L27" s="105">
        <v>9</v>
      </c>
    </row>
    <row r="28" spans="1:12" s="60" customFormat="1" ht="13.5" x14ac:dyDescent="0.25">
      <c r="A28" s="234">
        <v>15</v>
      </c>
      <c r="B28" s="234" t="s">
        <v>508</v>
      </c>
      <c r="C28" s="136" t="s">
        <v>512</v>
      </c>
      <c r="D28" s="267">
        <v>2303.2356197838003</v>
      </c>
      <c r="E28" s="267">
        <v>2303.2356197838003</v>
      </c>
      <c r="F28" s="267"/>
      <c r="G28" s="267">
        <v>2303.2356197838003</v>
      </c>
      <c r="H28" s="268">
        <v>36294</v>
      </c>
      <c r="I28" s="268">
        <v>36707</v>
      </c>
      <c r="J28" s="268">
        <v>40101</v>
      </c>
      <c r="K28" s="105">
        <v>10</v>
      </c>
      <c r="L28" s="105">
        <v>0</v>
      </c>
    </row>
    <row r="29" spans="1:12" s="60" customFormat="1" ht="13.5" x14ac:dyDescent="0.25">
      <c r="A29" s="234">
        <v>16</v>
      </c>
      <c r="B29" s="234" t="s">
        <v>508</v>
      </c>
      <c r="C29" s="136" t="s">
        <v>513</v>
      </c>
      <c r="D29" s="267">
        <v>3214.0767401268004</v>
      </c>
      <c r="E29" s="267">
        <v>3214.0767401268004</v>
      </c>
      <c r="F29" s="267"/>
      <c r="G29" s="267">
        <v>3214.0767401268004</v>
      </c>
      <c r="H29" s="268">
        <v>36433</v>
      </c>
      <c r="I29" s="268">
        <v>36433</v>
      </c>
      <c r="J29" s="268">
        <v>41835</v>
      </c>
      <c r="K29" s="105">
        <v>14</v>
      </c>
      <c r="L29" s="105">
        <v>9</v>
      </c>
    </row>
    <row r="30" spans="1:12" s="60" customFormat="1" ht="13.5" x14ac:dyDescent="0.25">
      <c r="A30" s="502" t="s">
        <v>1316</v>
      </c>
      <c r="B30" s="502"/>
      <c r="C30" s="502"/>
      <c r="D30" s="265">
        <f>SUM(D31:D38)</f>
        <v>11128.347888541801</v>
      </c>
      <c r="E30" s="265">
        <f>SUM(E31:E38)</f>
        <v>11128.347888541801</v>
      </c>
      <c r="F30" s="265"/>
      <c r="G30" s="265">
        <f>SUM(G31:G38)</f>
        <v>11128.347888541801</v>
      </c>
      <c r="H30" s="105"/>
      <c r="I30" s="105"/>
      <c r="J30" s="105"/>
      <c r="K30" s="105"/>
      <c r="L30" s="105"/>
    </row>
    <row r="31" spans="1:12" s="60" customFormat="1" ht="13.5" x14ac:dyDescent="0.25">
      <c r="A31" s="234">
        <v>17</v>
      </c>
      <c r="B31" s="234" t="s">
        <v>504</v>
      </c>
      <c r="C31" s="136" t="s">
        <v>514</v>
      </c>
      <c r="D31" s="267">
        <v>1535.7775698078001</v>
      </c>
      <c r="E31" s="267">
        <v>1535.7775698078001</v>
      </c>
      <c r="F31" s="267"/>
      <c r="G31" s="267">
        <v>1535.7775698078001</v>
      </c>
      <c r="H31" s="268">
        <v>37075</v>
      </c>
      <c r="I31" s="268">
        <v>37498</v>
      </c>
      <c r="J31" s="268">
        <v>40816</v>
      </c>
      <c r="K31" s="105">
        <v>9</v>
      </c>
      <c r="L31" s="105">
        <v>11</v>
      </c>
    </row>
    <row r="32" spans="1:12" s="60" customFormat="1" ht="13.5" x14ac:dyDescent="0.25">
      <c r="A32" s="234">
        <v>18</v>
      </c>
      <c r="B32" s="234" t="s">
        <v>504</v>
      </c>
      <c r="C32" s="136" t="s">
        <v>515</v>
      </c>
      <c r="D32" s="267">
        <v>1398.9863069616001</v>
      </c>
      <c r="E32" s="267">
        <v>1398.9863069616001</v>
      </c>
      <c r="F32" s="267"/>
      <c r="G32" s="267">
        <v>1398.9863069616001</v>
      </c>
      <c r="H32" s="268">
        <v>37106</v>
      </c>
      <c r="I32" s="268">
        <v>37398</v>
      </c>
      <c r="J32" s="268">
        <v>40908</v>
      </c>
      <c r="K32" s="105">
        <v>9</v>
      </c>
      <c r="L32" s="105">
        <v>11</v>
      </c>
    </row>
    <row r="33" spans="1:12" s="60" customFormat="1" ht="13.5" x14ac:dyDescent="0.25">
      <c r="A33" s="234">
        <v>19</v>
      </c>
      <c r="B33" s="234" t="s">
        <v>504</v>
      </c>
      <c r="C33" s="136" t="s">
        <v>516</v>
      </c>
      <c r="D33" s="267">
        <v>1218.6591614628001</v>
      </c>
      <c r="E33" s="267">
        <v>1218.6591614628001</v>
      </c>
      <c r="F33" s="267"/>
      <c r="G33" s="267">
        <v>1218.6591614628001</v>
      </c>
      <c r="H33" s="268">
        <v>37105</v>
      </c>
      <c r="I33" s="268">
        <v>37188</v>
      </c>
      <c r="J33" s="268">
        <v>40739</v>
      </c>
      <c r="K33" s="105">
        <v>9</v>
      </c>
      <c r="L33" s="105">
        <v>9</v>
      </c>
    </row>
    <row r="34" spans="1:12" s="60" customFormat="1" ht="13.5" x14ac:dyDescent="0.25">
      <c r="A34" s="234">
        <v>20</v>
      </c>
      <c r="B34" s="234" t="s">
        <v>504</v>
      </c>
      <c r="C34" s="136" t="s">
        <v>517</v>
      </c>
      <c r="D34" s="267">
        <v>1169.1866049576001</v>
      </c>
      <c r="E34" s="267">
        <v>1169.1866049576001</v>
      </c>
      <c r="F34" s="267"/>
      <c r="G34" s="267">
        <v>1169.1866049576001</v>
      </c>
      <c r="H34" s="268">
        <v>37022</v>
      </c>
      <c r="I34" s="268">
        <v>37103</v>
      </c>
      <c r="J34" s="268">
        <v>40816</v>
      </c>
      <c r="K34" s="105">
        <v>10</v>
      </c>
      <c r="L34" s="105">
        <v>4</v>
      </c>
    </row>
    <row r="35" spans="1:12" s="60" customFormat="1" ht="13.5" x14ac:dyDescent="0.25">
      <c r="A35" s="234">
        <v>21</v>
      </c>
      <c r="B35" s="234" t="s">
        <v>508</v>
      </c>
      <c r="C35" s="136" t="s">
        <v>518</v>
      </c>
      <c r="D35" s="267">
        <v>1772.7205854461999</v>
      </c>
      <c r="E35" s="267">
        <v>1772.7205854461999</v>
      </c>
      <c r="F35" s="267"/>
      <c r="G35" s="267">
        <v>1772.7205854461999</v>
      </c>
      <c r="H35" s="268">
        <v>37075</v>
      </c>
      <c r="I35" s="268">
        <v>37134</v>
      </c>
      <c r="J35" s="268">
        <v>40786</v>
      </c>
      <c r="K35" s="105">
        <v>10</v>
      </c>
      <c r="L35" s="105">
        <v>1</v>
      </c>
    </row>
    <row r="36" spans="1:12" s="60" customFormat="1" ht="13.5" x14ac:dyDescent="0.25">
      <c r="A36" s="234">
        <v>22</v>
      </c>
      <c r="B36" s="234" t="s">
        <v>508</v>
      </c>
      <c r="C36" s="136" t="s">
        <v>519</v>
      </c>
      <c r="D36" s="267">
        <v>1401.2818114068002</v>
      </c>
      <c r="E36" s="267">
        <v>1401.2818114068002</v>
      </c>
      <c r="F36" s="267"/>
      <c r="G36" s="267">
        <v>1401.2818114068002</v>
      </c>
      <c r="H36" s="268">
        <v>37134</v>
      </c>
      <c r="I36" s="268">
        <v>37200</v>
      </c>
      <c r="J36" s="268">
        <v>40739</v>
      </c>
      <c r="K36" s="105">
        <v>9</v>
      </c>
      <c r="L36" s="105">
        <v>11</v>
      </c>
    </row>
    <row r="37" spans="1:12" s="60" customFormat="1" ht="13.5" x14ac:dyDescent="0.25">
      <c r="A37" s="234">
        <v>23</v>
      </c>
      <c r="B37" s="234" t="s">
        <v>508</v>
      </c>
      <c r="C37" s="136" t="s">
        <v>520</v>
      </c>
      <c r="D37" s="267">
        <v>932.91930300240006</v>
      </c>
      <c r="E37" s="267">
        <v>932.91930300240006</v>
      </c>
      <c r="F37" s="267"/>
      <c r="G37" s="267">
        <v>932.91930300240006</v>
      </c>
      <c r="H37" s="268">
        <v>36999</v>
      </c>
      <c r="I37" s="268">
        <v>36999</v>
      </c>
      <c r="J37" s="268">
        <v>40816</v>
      </c>
      <c r="K37" s="105">
        <v>9</v>
      </c>
      <c r="L37" s="105">
        <v>11</v>
      </c>
    </row>
    <row r="38" spans="1:12" s="60" customFormat="1" ht="13.5" x14ac:dyDescent="0.25">
      <c r="A38" s="234">
        <v>24</v>
      </c>
      <c r="B38" s="234" t="s">
        <v>508</v>
      </c>
      <c r="C38" s="136" t="s">
        <v>521</v>
      </c>
      <c r="D38" s="267">
        <v>1698.8165454965999</v>
      </c>
      <c r="E38" s="267">
        <v>1698.8165454965999</v>
      </c>
      <c r="F38" s="267"/>
      <c r="G38" s="267">
        <v>1698.8165454965999</v>
      </c>
      <c r="H38" s="268">
        <v>37022</v>
      </c>
      <c r="I38" s="268">
        <v>37314</v>
      </c>
      <c r="J38" s="268">
        <v>40908</v>
      </c>
      <c r="K38" s="105">
        <v>10</v>
      </c>
      <c r="L38" s="105">
        <v>2</v>
      </c>
    </row>
    <row r="39" spans="1:12" s="60" customFormat="1" ht="13.5" x14ac:dyDescent="0.25">
      <c r="A39" s="502" t="s">
        <v>1317</v>
      </c>
      <c r="B39" s="502"/>
      <c r="C39" s="502"/>
      <c r="D39" s="265">
        <f>SUM(D40:D52)</f>
        <v>82402.783926043223</v>
      </c>
      <c r="E39" s="265">
        <f>SUM(E40:E52)</f>
        <v>82402.783926043223</v>
      </c>
      <c r="F39" s="265"/>
      <c r="G39" s="265">
        <f>SUM(G40:G52)</f>
        <v>82402.783926043223</v>
      </c>
      <c r="H39" s="105"/>
      <c r="I39" s="105"/>
      <c r="J39" s="105"/>
      <c r="K39" s="105"/>
      <c r="L39" s="105"/>
    </row>
    <row r="40" spans="1:12" s="60" customFormat="1" ht="13.5" x14ac:dyDescent="0.25">
      <c r="A40" s="234">
        <v>25</v>
      </c>
      <c r="B40" s="234" t="s">
        <v>492</v>
      </c>
      <c r="C40" s="136" t="s">
        <v>522</v>
      </c>
      <c r="D40" s="267">
        <v>7696.465632306601</v>
      </c>
      <c r="E40" s="267">
        <v>7696.465632306601</v>
      </c>
      <c r="F40" s="267"/>
      <c r="G40" s="267">
        <v>7696.465632306601</v>
      </c>
      <c r="H40" s="268">
        <v>37581</v>
      </c>
      <c r="I40" s="268">
        <v>37823</v>
      </c>
      <c r="J40" s="268">
        <v>43290</v>
      </c>
      <c r="K40" s="105">
        <v>15</v>
      </c>
      <c r="L40" s="105">
        <v>6</v>
      </c>
    </row>
    <row r="41" spans="1:12" s="60" customFormat="1" ht="13.5" x14ac:dyDescent="0.25">
      <c r="A41" s="234">
        <v>26</v>
      </c>
      <c r="B41" s="234" t="s">
        <v>523</v>
      </c>
      <c r="C41" s="136" t="s">
        <v>524</v>
      </c>
      <c r="D41" s="267">
        <v>31072.939667489401</v>
      </c>
      <c r="E41" s="267">
        <v>31072.939667489401</v>
      </c>
      <c r="F41" s="267"/>
      <c r="G41" s="267">
        <v>31072.939667489401</v>
      </c>
      <c r="H41" s="268">
        <v>38380</v>
      </c>
      <c r="I41" s="268">
        <v>38380</v>
      </c>
      <c r="J41" s="268">
        <v>43341</v>
      </c>
      <c r="K41" s="105">
        <v>13</v>
      </c>
      <c r="L41" s="105">
        <v>9</v>
      </c>
    </row>
    <row r="42" spans="1:12" s="60" customFormat="1" ht="13.5" x14ac:dyDescent="0.25">
      <c r="A42" s="234">
        <v>27</v>
      </c>
      <c r="B42" s="234" t="s">
        <v>504</v>
      </c>
      <c r="C42" s="136" t="s">
        <v>1100</v>
      </c>
      <c r="D42" s="267">
        <v>9695.3665173048012</v>
      </c>
      <c r="E42" s="267">
        <v>9695.3665173048012</v>
      </c>
      <c r="F42" s="267"/>
      <c r="G42" s="267">
        <v>9695.3665173048012</v>
      </c>
      <c r="H42" s="268">
        <v>37105</v>
      </c>
      <c r="I42" s="268">
        <v>37863</v>
      </c>
      <c r="J42" s="268">
        <v>43279</v>
      </c>
      <c r="K42" s="105">
        <v>16</v>
      </c>
      <c r="L42" s="105">
        <v>8</v>
      </c>
    </row>
    <row r="43" spans="1:12" s="60" customFormat="1" ht="13.5" x14ac:dyDescent="0.25">
      <c r="A43" s="234">
        <v>28</v>
      </c>
      <c r="B43" s="234" t="s">
        <v>504</v>
      </c>
      <c r="C43" s="136" t="s">
        <v>526</v>
      </c>
      <c r="D43" s="267">
        <v>12288.131991967201</v>
      </c>
      <c r="E43" s="267">
        <v>12288.131991967201</v>
      </c>
      <c r="F43" s="267"/>
      <c r="G43" s="267">
        <v>12288.131991967201</v>
      </c>
      <c r="H43" s="268">
        <v>37188</v>
      </c>
      <c r="I43" s="268">
        <v>38060</v>
      </c>
      <c r="J43" s="268">
        <v>43290</v>
      </c>
      <c r="K43" s="105">
        <v>16</v>
      </c>
      <c r="L43" s="105">
        <v>3</v>
      </c>
    </row>
    <row r="44" spans="1:12" s="60" customFormat="1" ht="13.5" x14ac:dyDescent="0.25">
      <c r="A44" s="234">
        <v>29</v>
      </c>
      <c r="B44" s="234" t="s">
        <v>504</v>
      </c>
      <c r="C44" s="136" t="s">
        <v>527</v>
      </c>
      <c r="D44" s="267">
        <v>1820.5338567048002</v>
      </c>
      <c r="E44" s="267">
        <v>1820.5338567048002</v>
      </c>
      <c r="F44" s="267"/>
      <c r="G44" s="267">
        <v>1820.5338567048002</v>
      </c>
      <c r="H44" s="268">
        <v>37550</v>
      </c>
      <c r="I44" s="268">
        <v>37739</v>
      </c>
      <c r="J44" s="268">
        <v>41365</v>
      </c>
      <c r="K44" s="105">
        <v>10</v>
      </c>
      <c r="L44" s="105">
        <v>6</v>
      </c>
    </row>
    <row r="45" spans="1:12" s="60" customFormat="1" ht="13.5" x14ac:dyDescent="0.25">
      <c r="A45" s="234">
        <v>30</v>
      </c>
      <c r="B45" s="234" t="s">
        <v>504</v>
      </c>
      <c r="C45" s="136" t="s">
        <v>528</v>
      </c>
      <c r="D45" s="267">
        <v>4171.9740169068</v>
      </c>
      <c r="E45" s="267">
        <v>4171.9740169068</v>
      </c>
      <c r="F45" s="267"/>
      <c r="G45" s="267">
        <v>4171.9740169068</v>
      </c>
      <c r="H45" s="268">
        <v>37484</v>
      </c>
      <c r="I45" s="268">
        <v>37977</v>
      </c>
      <c r="J45" s="268">
        <v>43290</v>
      </c>
      <c r="K45" s="105">
        <v>15</v>
      </c>
      <c r="L45" s="105">
        <v>9</v>
      </c>
    </row>
    <row r="46" spans="1:12" s="60" customFormat="1" ht="13.5" x14ac:dyDescent="0.25">
      <c r="A46" s="234">
        <v>31</v>
      </c>
      <c r="B46" s="234" t="s">
        <v>504</v>
      </c>
      <c r="C46" s="136" t="s">
        <v>529</v>
      </c>
      <c r="D46" s="267">
        <v>2964.7687920156</v>
      </c>
      <c r="E46" s="267">
        <v>2964.7687920156</v>
      </c>
      <c r="F46" s="267"/>
      <c r="G46" s="267">
        <v>2964.7687920156</v>
      </c>
      <c r="H46" s="268">
        <v>37931</v>
      </c>
      <c r="I46" s="268">
        <v>37931</v>
      </c>
      <c r="J46" s="268">
        <v>43341</v>
      </c>
      <c r="K46" s="105">
        <v>14</v>
      </c>
      <c r="L46" s="105">
        <v>9</v>
      </c>
    </row>
    <row r="47" spans="1:12" s="60" customFormat="1" ht="13.5" x14ac:dyDescent="0.25">
      <c r="A47" s="234">
        <v>32</v>
      </c>
      <c r="B47" s="234" t="s">
        <v>508</v>
      </c>
      <c r="C47" s="136" t="s">
        <v>530</v>
      </c>
      <c r="D47" s="267">
        <v>1643.8908784866001</v>
      </c>
      <c r="E47" s="267">
        <v>1643.8908784866001</v>
      </c>
      <c r="F47" s="267"/>
      <c r="G47" s="267">
        <v>1643.8908784866001</v>
      </c>
      <c r="H47" s="268">
        <v>37579</v>
      </c>
      <c r="I47" s="268">
        <v>37579</v>
      </c>
      <c r="J47" s="268">
        <v>41262</v>
      </c>
      <c r="K47" s="105">
        <v>10</v>
      </c>
      <c r="L47" s="105">
        <v>0</v>
      </c>
    </row>
    <row r="48" spans="1:12" s="60" customFormat="1" ht="13.5" x14ac:dyDescent="0.25">
      <c r="A48" s="234">
        <v>33</v>
      </c>
      <c r="B48" s="234" t="s">
        <v>508</v>
      </c>
      <c r="C48" s="136" t="s">
        <v>531</v>
      </c>
      <c r="D48" s="267">
        <v>2196.0585390618003</v>
      </c>
      <c r="E48" s="267">
        <v>2196.0585390618003</v>
      </c>
      <c r="F48" s="267"/>
      <c r="G48" s="267">
        <v>2196.0585390618003</v>
      </c>
      <c r="H48" s="268">
        <v>37603</v>
      </c>
      <c r="I48" s="268">
        <v>38518</v>
      </c>
      <c r="J48" s="268">
        <v>42069</v>
      </c>
      <c r="K48" s="105">
        <v>11</v>
      </c>
      <c r="L48" s="105">
        <v>9</v>
      </c>
    </row>
    <row r="49" spans="1:12" s="60" customFormat="1" ht="13.5" x14ac:dyDescent="0.25">
      <c r="A49" s="234">
        <v>34</v>
      </c>
      <c r="B49" s="234" t="s">
        <v>508</v>
      </c>
      <c r="C49" s="136" t="s">
        <v>532</v>
      </c>
      <c r="D49" s="267">
        <v>799.97309529359995</v>
      </c>
      <c r="E49" s="267">
        <v>799.97309529359995</v>
      </c>
      <c r="F49" s="267"/>
      <c r="G49" s="267">
        <v>799.97309529359995</v>
      </c>
      <c r="H49" s="268">
        <v>37307</v>
      </c>
      <c r="I49" s="268">
        <v>37572</v>
      </c>
      <c r="J49" s="268">
        <v>41226</v>
      </c>
      <c r="K49" s="105">
        <v>10</v>
      </c>
      <c r="L49" s="105">
        <v>9</v>
      </c>
    </row>
    <row r="50" spans="1:12" s="60" customFormat="1" ht="13.5" x14ac:dyDescent="0.25">
      <c r="A50" s="234">
        <v>35</v>
      </c>
      <c r="B50" s="234" t="s">
        <v>508</v>
      </c>
      <c r="C50" s="136" t="s">
        <v>533</v>
      </c>
      <c r="D50" s="267">
        <v>1432.7528086332002</v>
      </c>
      <c r="E50" s="267">
        <v>1432.7528086332002</v>
      </c>
      <c r="F50" s="267"/>
      <c r="G50" s="267">
        <v>1432.7528086332002</v>
      </c>
      <c r="H50" s="268">
        <v>37386</v>
      </c>
      <c r="I50" s="268">
        <v>37448</v>
      </c>
      <c r="J50" s="268">
        <v>40739</v>
      </c>
      <c r="K50" s="105">
        <v>9</v>
      </c>
      <c r="L50" s="105">
        <v>2</v>
      </c>
    </row>
    <row r="51" spans="1:12" s="60" customFormat="1" ht="13.5" x14ac:dyDescent="0.25">
      <c r="A51" s="234">
        <v>36</v>
      </c>
      <c r="B51" s="234" t="s">
        <v>508</v>
      </c>
      <c r="C51" s="136" t="s">
        <v>534</v>
      </c>
      <c r="D51" s="267">
        <v>2028.8105961378003</v>
      </c>
      <c r="E51" s="267">
        <v>2028.8105961378003</v>
      </c>
      <c r="F51" s="267"/>
      <c r="G51" s="267">
        <v>2028.8105961378003</v>
      </c>
      <c r="H51" s="268">
        <v>37732</v>
      </c>
      <c r="I51" s="268">
        <v>37865</v>
      </c>
      <c r="J51" s="268">
        <v>41534</v>
      </c>
      <c r="K51" s="105">
        <v>9</v>
      </c>
      <c r="L51" s="105">
        <v>11</v>
      </c>
    </row>
    <row r="52" spans="1:12" s="60" customFormat="1" ht="13.5" x14ac:dyDescent="0.25">
      <c r="A52" s="234">
        <v>37</v>
      </c>
      <c r="B52" s="234" t="s">
        <v>508</v>
      </c>
      <c r="C52" s="136" t="s">
        <v>535</v>
      </c>
      <c r="D52" s="267">
        <v>4591.1175337350005</v>
      </c>
      <c r="E52" s="267">
        <v>4591.1175337350005</v>
      </c>
      <c r="F52" s="267"/>
      <c r="G52" s="267">
        <v>4591.1175337350005</v>
      </c>
      <c r="H52" s="268">
        <v>37489</v>
      </c>
      <c r="I52" s="268">
        <v>37603</v>
      </c>
      <c r="J52" s="268">
        <v>41204</v>
      </c>
      <c r="K52" s="105">
        <v>10</v>
      </c>
      <c r="L52" s="105">
        <v>0</v>
      </c>
    </row>
    <row r="53" spans="1:12" s="60" customFormat="1" ht="13.5" x14ac:dyDescent="0.25">
      <c r="A53" s="502" t="s">
        <v>1318</v>
      </c>
      <c r="B53" s="502"/>
      <c r="C53" s="502"/>
      <c r="D53" s="269">
        <f>SUM(D54:D63)</f>
        <v>50978.886351702604</v>
      </c>
      <c r="E53" s="269">
        <f>SUM(E54:E63)</f>
        <v>50978.886351702604</v>
      </c>
      <c r="F53" s="269"/>
      <c r="G53" s="269">
        <f>SUM(G54:G63)</f>
        <v>50978.886351702604</v>
      </c>
      <c r="H53" s="270"/>
      <c r="I53" s="270"/>
      <c r="J53" s="270"/>
      <c r="K53" s="105"/>
      <c r="L53" s="105"/>
    </row>
    <row r="54" spans="1:12" s="60" customFormat="1" ht="13.5" x14ac:dyDescent="0.25">
      <c r="A54" s="234">
        <v>38</v>
      </c>
      <c r="B54" s="234" t="s">
        <v>494</v>
      </c>
      <c r="C54" s="136" t="s">
        <v>536</v>
      </c>
      <c r="D54" s="267">
        <v>21294.284699971802</v>
      </c>
      <c r="E54" s="267">
        <v>21294.284699971802</v>
      </c>
      <c r="F54" s="267"/>
      <c r="G54" s="267">
        <v>21294.284699971802</v>
      </c>
      <c r="H54" s="268">
        <v>37955</v>
      </c>
      <c r="I54" s="268">
        <v>37955</v>
      </c>
      <c r="J54" s="268">
        <v>43341</v>
      </c>
      <c r="K54" s="105">
        <v>14</v>
      </c>
      <c r="L54" s="105">
        <v>4</v>
      </c>
    </row>
    <row r="55" spans="1:12" s="60" customFormat="1" ht="13.5" x14ac:dyDescent="0.25">
      <c r="A55" s="234">
        <v>39</v>
      </c>
      <c r="B55" s="234" t="s">
        <v>504</v>
      </c>
      <c r="C55" s="136" t="s">
        <v>537</v>
      </c>
      <c r="D55" s="267">
        <v>2481.3843084762002</v>
      </c>
      <c r="E55" s="267">
        <v>2481.3843084762002</v>
      </c>
      <c r="F55" s="267"/>
      <c r="G55" s="267">
        <v>2481.3843084762002</v>
      </c>
      <c r="H55" s="268">
        <v>37795</v>
      </c>
      <c r="I55" s="268">
        <v>37851</v>
      </c>
      <c r="J55" s="268">
        <v>43279</v>
      </c>
      <c r="K55" s="105">
        <v>14</v>
      </c>
      <c r="L55" s="105">
        <v>8</v>
      </c>
    </row>
    <row r="56" spans="1:12" s="63" customFormat="1" ht="13.5" x14ac:dyDescent="0.25">
      <c r="A56" s="234">
        <v>40</v>
      </c>
      <c r="B56" s="234" t="s">
        <v>504</v>
      </c>
      <c r="C56" s="136" t="s">
        <v>1319</v>
      </c>
      <c r="D56" s="267">
        <v>986.26063430880004</v>
      </c>
      <c r="E56" s="267">
        <v>986.26063430880004</v>
      </c>
      <c r="F56" s="267"/>
      <c r="G56" s="267">
        <v>986.26063430880004</v>
      </c>
      <c r="H56" s="268">
        <v>38200</v>
      </c>
      <c r="I56" s="268">
        <v>38366</v>
      </c>
      <c r="J56" s="268">
        <v>42184</v>
      </c>
      <c r="K56" s="105">
        <v>10</v>
      </c>
      <c r="L56" s="105">
        <v>10</v>
      </c>
    </row>
    <row r="57" spans="1:12" s="60" customFormat="1" ht="13.5" x14ac:dyDescent="0.25">
      <c r="A57" s="234">
        <v>41</v>
      </c>
      <c r="B57" s="234" t="s">
        <v>504</v>
      </c>
      <c r="C57" s="136" t="s">
        <v>1320</v>
      </c>
      <c r="D57" s="267">
        <v>8886.5494908024011</v>
      </c>
      <c r="E57" s="267">
        <v>8886.5494908024011</v>
      </c>
      <c r="F57" s="267"/>
      <c r="G57" s="267">
        <v>8886.5494908024011</v>
      </c>
      <c r="H57" s="268">
        <v>37966</v>
      </c>
      <c r="I57" s="268">
        <v>37966</v>
      </c>
      <c r="J57" s="268">
        <v>43290</v>
      </c>
      <c r="K57" s="105">
        <v>14</v>
      </c>
      <c r="L57" s="105">
        <v>3</v>
      </c>
    </row>
    <row r="58" spans="1:12" s="60" customFormat="1" ht="13.5" x14ac:dyDescent="0.25">
      <c r="A58" s="234">
        <v>42</v>
      </c>
      <c r="B58" s="234" t="s">
        <v>504</v>
      </c>
      <c r="C58" s="136" t="s">
        <v>540</v>
      </c>
      <c r="D58" s="267">
        <v>6667.8180545082005</v>
      </c>
      <c r="E58" s="267">
        <v>6667.8180545082005</v>
      </c>
      <c r="F58" s="267"/>
      <c r="G58" s="267">
        <v>6667.8180545082005</v>
      </c>
      <c r="H58" s="268">
        <v>38958</v>
      </c>
      <c r="I58" s="268">
        <v>39113</v>
      </c>
      <c r="J58" s="268">
        <v>43341</v>
      </c>
      <c r="K58" s="105">
        <v>11</v>
      </c>
      <c r="L58" s="105">
        <v>5</v>
      </c>
    </row>
    <row r="59" spans="1:12" s="60" customFormat="1" ht="13.5" x14ac:dyDescent="0.25">
      <c r="A59" s="234">
        <v>43</v>
      </c>
      <c r="B59" s="234" t="s">
        <v>504</v>
      </c>
      <c r="C59" s="136" t="s">
        <v>541</v>
      </c>
      <c r="D59" s="267">
        <v>4778.7198198294009</v>
      </c>
      <c r="E59" s="267">
        <v>4778.7198198294009</v>
      </c>
      <c r="F59" s="267"/>
      <c r="G59" s="267">
        <v>4778.7198198294009</v>
      </c>
      <c r="H59" s="268">
        <v>37904</v>
      </c>
      <c r="I59" s="268">
        <v>38121</v>
      </c>
      <c r="J59" s="268">
        <v>43341</v>
      </c>
      <c r="K59" s="105">
        <v>14</v>
      </c>
      <c r="L59" s="105">
        <v>8</v>
      </c>
    </row>
    <row r="60" spans="1:12" s="60" customFormat="1" ht="13.5" x14ac:dyDescent="0.25">
      <c r="A60" s="234">
        <v>44</v>
      </c>
      <c r="B60" s="234" t="s">
        <v>508</v>
      </c>
      <c r="C60" s="136" t="s">
        <v>542</v>
      </c>
      <c r="D60" s="267">
        <v>745.96474177079995</v>
      </c>
      <c r="E60" s="267">
        <v>745.96474177079995</v>
      </c>
      <c r="F60" s="267"/>
      <c r="G60" s="267">
        <v>745.96474177079995</v>
      </c>
      <c r="H60" s="268">
        <v>37750</v>
      </c>
      <c r="I60" s="268">
        <v>37750</v>
      </c>
      <c r="J60" s="268">
        <v>41422</v>
      </c>
      <c r="K60" s="105">
        <v>9</v>
      </c>
      <c r="L60" s="105">
        <v>6</v>
      </c>
    </row>
    <row r="61" spans="1:12" s="60" customFormat="1" ht="13.5" x14ac:dyDescent="0.25">
      <c r="A61" s="234">
        <v>45</v>
      </c>
      <c r="B61" s="234" t="s">
        <v>508</v>
      </c>
      <c r="C61" s="136" t="s">
        <v>543</v>
      </c>
      <c r="D61" s="267">
        <v>2492.7954386166002</v>
      </c>
      <c r="E61" s="267">
        <v>2492.7954386166002</v>
      </c>
      <c r="F61" s="267"/>
      <c r="G61" s="267">
        <v>2492.7954386166002</v>
      </c>
      <c r="H61" s="268">
        <v>37995</v>
      </c>
      <c r="I61" s="268">
        <v>38231</v>
      </c>
      <c r="J61" s="268">
        <v>43341</v>
      </c>
      <c r="K61" s="105">
        <v>13</v>
      </c>
      <c r="L61" s="105">
        <v>11</v>
      </c>
    </row>
    <row r="62" spans="1:12" s="60" customFormat="1" ht="13.5" x14ac:dyDescent="0.25">
      <c r="A62" s="234">
        <v>46</v>
      </c>
      <c r="B62" s="234" t="s">
        <v>508</v>
      </c>
      <c r="C62" s="136" t="s">
        <v>544</v>
      </c>
      <c r="D62" s="267">
        <v>668.4247970688001</v>
      </c>
      <c r="E62" s="267">
        <v>668.4247970688001</v>
      </c>
      <c r="F62" s="267"/>
      <c r="G62" s="267">
        <v>668.4247970688001</v>
      </c>
      <c r="H62" s="268">
        <v>38082</v>
      </c>
      <c r="I62" s="268">
        <v>37742</v>
      </c>
      <c r="J62" s="268">
        <v>41422</v>
      </c>
      <c r="K62" s="105">
        <v>10</v>
      </c>
      <c r="L62" s="105">
        <v>1</v>
      </c>
    </row>
    <row r="63" spans="1:12" s="60" customFormat="1" ht="13.5" x14ac:dyDescent="0.25">
      <c r="A63" s="234">
        <v>47</v>
      </c>
      <c r="B63" s="234" t="s">
        <v>508</v>
      </c>
      <c r="C63" s="136" t="s">
        <v>545</v>
      </c>
      <c r="D63" s="267">
        <v>1976.6843663496002</v>
      </c>
      <c r="E63" s="267">
        <v>1976.6843663496002</v>
      </c>
      <c r="F63" s="267"/>
      <c r="G63" s="267">
        <v>1976.6843663496002</v>
      </c>
      <c r="H63" s="268">
        <v>37685</v>
      </c>
      <c r="I63" s="268">
        <v>37895</v>
      </c>
      <c r="J63" s="268">
        <v>41670</v>
      </c>
      <c r="K63" s="105">
        <v>10</v>
      </c>
      <c r="L63" s="105">
        <v>3</v>
      </c>
    </row>
    <row r="64" spans="1:12" s="60" customFormat="1" ht="13.5" x14ac:dyDescent="0.25">
      <c r="A64" s="502" t="s">
        <v>1321</v>
      </c>
      <c r="B64" s="502"/>
      <c r="C64" s="502"/>
      <c r="D64" s="269">
        <f>SUM(D65:D76)</f>
        <v>25024.462882833002</v>
      </c>
      <c r="E64" s="269">
        <f>SUM(E65:E76)</f>
        <v>25024.462882833002</v>
      </c>
      <c r="F64" s="269"/>
      <c r="G64" s="269">
        <f>SUM(G65:G76)</f>
        <v>25024.462882833002</v>
      </c>
      <c r="H64" s="270"/>
      <c r="I64" s="270"/>
      <c r="J64" s="270"/>
      <c r="K64" s="105"/>
      <c r="L64" s="105"/>
    </row>
    <row r="65" spans="1:12" s="60" customFormat="1" ht="13.5" x14ac:dyDescent="0.25">
      <c r="A65" s="234">
        <v>48</v>
      </c>
      <c r="B65" s="234" t="s">
        <v>496</v>
      </c>
      <c r="C65" s="136" t="s">
        <v>546</v>
      </c>
      <c r="D65" s="267">
        <v>1372.0392564930003</v>
      </c>
      <c r="E65" s="267">
        <v>1372.0392564930003</v>
      </c>
      <c r="F65" s="267"/>
      <c r="G65" s="267">
        <v>1372.0392564930003</v>
      </c>
      <c r="H65" s="268">
        <v>38562</v>
      </c>
      <c r="I65" s="268">
        <v>38562</v>
      </c>
      <c r="J65" s="268">
        <v>43341</v>
      </c>
      <c r="K65" s="105">
        <v>13</v>
      </c>
      <c r="L65" s="105">
        <v>0</v>
      </c>
    </row>
    <row r="66" spans="1:12" s="60" customFormat="1" ht="13.5" x14ac:dyDescent="0.25">
      <c r="A66" s="234">
        <v>49</v>
      </c>
      <c r="B66" s="234" t="s">
        <v>504</v>
      </c>
      <c r="C66" s="136" t="s">
        <v>547</v>
      </c>
      <c r="D66" s="267">
        <v>3687.2033784222003</v>
      </c>
      <c r="E66" s="267">
        <v>3687.2033784222003</v>
      </c>
      <c r="F66" s="267"/>
      <c r="G66" s="267">
        <v>3687.2033784222003</v>
      </c>
      <c r="H66" s="268">
        <v>38546</v>
      </c>
      <c r="I66" s="268">
        <v>38546</v>
      </c>
      <c r="J66" s="268">
        <v>43279</v>
      </c>
      <c r="K66" s="105">
        <v>12</v>
      </c>
      <c r="L66" s="105">
        <v>9</v>
      </c>
    </row>
    <row r="67" spans="1:12" s="60" customFormat="1" ht="13.5" x14ac:dyDescent="0.25">
      <c r="A67" s="234">
        <v>50</v>
      </c>
      <c r="B67" s="234" t="s">
        <v>504</v>
      </c>
      <c r="C67" s="136" t="s">
        <v>548</v>
      </c>
      <c r="D67" s="267">
        <v>2582.2377344868005</v>
      </c>
      <c r="E67" s="267">
        <v>2582.2377344868005</v>
      </c>
      <c r="F67" s="267"/>
      <c r="G67" s="267">
        <v>2582.2377344868005</v>
      </c>
      <c r="H67" s="268">
        <v>38275</v>
      </c>
      <c r="I67" s="268">
        <v>39538</v>
      </c>
      <c r="J67" s="268">
        <v>43341</v>
      </c>
      <c r="K67" s="105">
        <v>13</v>
      </c>
      <c r="L67" s="105">
        <v>8</v>
      </c>
    </row>
    <row r="68" spans="1:12" s="60" customFormat="1" ht="13.5" x14ac:dyDescent="0.25">
      <c r="A68" s="234">
        <v>51</v>
      </c>
      <c r="B68" s="234" t="s">
        <v>504</v>
      </c>
      <c r="C68" s="136" t="s">
        <v>549</v>
      </c>
      <c r="D68" s="267">
        <v>2452.1170384002003</v>
      </c>
      <c r="E68" s="267">
        <v>2452.1170384002003</v>
      </c>
      <c r="F68" s="267"/>
      <c r="G68" s="267">
        <v>2452.1170384002003</v>
      </c>
      <c r="H68" s="268">
        <v>39854</v>
      </c>
      <c r="I68" s="268">
        <v>39798</v>
      </c>
      <c r="J68" s="268">
        <v>42643</v>
      </c>
      <c r="K68" s="105">
        <v>11</v>
      </c>
      <c r="L68" s="105">
        <v>8</v>
      </c>
    </row>
    <row r="69" spans="1:12" s="60" customFormat="1" ht="13.5" x14ac:dyDescent="0.25">
      <c r="A69" s="234">
        <v>52</v>
      </c>
      <c r="B69" s="234" t="s">
        <v>504</v>
      </c>
      <c r="C69" s="136" t="s">
        <v>550</v>
      </c>
      <c r="D69" s="267">
        <v>1082.0312943636</v>
      </c>
      <c r="E69" s="267">
        <v>1082.0312943636</v>
      </c>
      <c r="F69" s="267"/>
      <c r="G69" s="267">
        <v>1082.0312943636</v>
      </c>
      <c r="H69" s="268">
        <v>38200</v>
      </c>
      <c r="I69" s="268">
        <v>38327</v>
      </c>
      <c r="J69" s="268">
        <v>43341</v>
      </c>
      <c r="K69" s="105">
        <v>13</v>
      </c>
      <c r="L69" s="105">
        <v>5</v>
      </c>
    </row>
    <row r="70" spans="1:12" s="60" customFormat="1" ht="13.5" x14ac:dyDescent="0.25">
      <c r="A70" s="234">
        <v>53</v>
      </c>
      <c r="B70" s="234" t="s">
        <v>504</v>
      </c>
      <c r="C70" s="136" t="s">
        <v>551</v>
      </c>
      <c r="D70" s="267">
        <v>691.56232403520016</v>
      </c>
      <c r="E70" s="267">
        <v>691.56232403520016</v>
      </c>
      <c r="F70" s="267"/>
      <c r="G70" s="267">
        <v>691.56232403520016</v>
      </c>
      <c r="H70" s="268">
        <v>38353</v>
      </c>
      <c r="I70" s="268">
        <v>38504</v>
      </c>
      <c r="J70" s="268">
        <v>42626</v>
      </c>
      <c r="K70" s="105">
        <v>11</v>
      </c>
      <c r="L70" s="105">
        <v>6</v>
      </c>
    </row>
    <row r="71" spans="1:12" s="60" customFormat="1" ht="13.5" x14ac:dyDescent="0.25">
      <c r="A71" s="234">
        <v>54</v>
      </c>
      <c r="B71" s="234" t="s">
        <v>504</v>
      </c>
      <c r="C71" s="136" t="s">
        <v>552</v>
      </c>
      <c r="D71" s="267">
        <v>783.350799048</v>
      </c>
      <c r="E71" s="267">
        <v>783.350799048</v>
      </c>
      <c r="F71" s="267"/>
      <c r="G71" s="267">
        <v>783.350799048</v>
      </c>
      <c r="H71" s="268">
        <v>38279</v>
      </c>
      <c r="I71" s="268">
        <v>38777</v>
      </c>
      <c r="J71" s="268">
        <v>42479</v>
      </c>
      <c r="K71" s="105">
        <v>11</v>
      </c>
      <c r="L71" s="105">
        <v>6</v>
      </c>
    </row>
    <row r="72" spans="1:12" s="60" customFormat="1" ht="27" x14ac:dyDescent="0.25">
      <c r="A72" s="234">
        <v>55</v>
      </c>
      <c r="B72" s="234" t="s">
        <v>504</v>
      </c>
      <c r="C72" s="136" t="s">
        <v>553</v>
      </c>
      <c r="D72" s="267">
        <v>198.20564586000003</v>
      </c>
      <c r="E72" s="267">
        <v>198.20564586000003</v>
      </c>
      <c r="F72" s="267"/>
      <c r="G72" s="267">
        <v>198.20564586000003</v>
      </c>
      <c r="H72" s="268">
        <v>38026</v>
      </c>
      <c r="I72" s="268">
        <v>38026</v>
      </c>
      <c r="J72" s="268">
        <v>41703</v>
      </c>
      <c r="K72" s="105">
        <v>10</v>
      </c>
      <c r="L72" s="105">
        <v>1</v>
      </c>
    </row>
    <row r="73" spans="1:12" s="59" customFormat="1" ht="27" x14ac:dyDescent="0.25">
      <c r="A73" s="234">
        <v>57</v>
      </c>
      <c r="B73" s="234" t="s">
        <v>504</v>
      </c>
      <c r="C73" s="136" t="s">
        <v>554</v>
      </c>
      <c r="D73" s="267">
        <v>494.70397039440002</v>
      </c>
      <c r="E73" s="267">
        <v>494.70397039440002</v>
      </c>
      <c r="F73" s="267"/>
      <c r="G73" s="267">
        <v>494.70397039440002</v>
      </c>
      <c r="H73" s="268">
        <v>39692</v>
      </c>
      <c r="I73" s="268">
        <v>39677</v>
      </c>
      <c r="J73" s="268">
        <v>43111</v>
      </c>
      <c r="K73" s="105">
        <v>9</v>
      </c>
      <c r="L73" s="105">
        <v>0</v>
      </c>
    </row>
    <row r="74" spans="1:12" s="59" customFormat="1" ht="13.5" x14ac:dyDescent="0.25">
      <c r="A74" s="234">
        <v>58</v>
      </c>
      <c r="B74" s="234" t="s">
        <v>508</v>
      </c>
      <c r="C74" s="136" t="s">
        <v>1322</v>
      </c>
      <c r="D74" s="267">
        <v>3741.8739298230003</v>
      </c>
      <c r="E74" s="267">
        <v>3741.8739298230003</v>
      </c>
      <c r="F74" s="267"/>
      <c r="G74" s="267">
        <v>3741.8739298230003</v>
      </c>
      <c r="H74" s="268">
        <v>38037</v>
      </c>
      <c r="I74" s="268">
        <v>38037</v>
      </c>
      <c r="J74" s="268">
        <v>43341</v>
      </c>
      <c r="K74" s="105">
        <v>14</v>
      </c>
      <c r="L74" s="105">
        <v>4</v>
      </c>
    </row>
    <row r="75" spans="1:12" s="59" customFormat="1" ht="13.5" x14ac:dyDescent="0.25">
      <c r="A75" s="234">
        <v>59</v>
      </c>
      <c r="B75" s="234" t="s">
        <v>508</v>
      </c>
      <c r="C75" s="136" t="s">
        <v>556</v>
      </c>
      <c r="D75" s="267">
        <v>1151.1833992776001</v>
      </c>
      <c r="E75" s="267">
        <v>1151.1833992776001</v>
      </c>
      <c r="F75" s="267"/>
      <c r="G75" s="267">
        <v>1151.1833992776001</v>
      </c>
      <c r="H75" s="268">
        <v>38650</v>
      </c>
      <c r="I75" s="268">
        <v>39188</v>
      </c>
      <c r="J75" s="268">
        <v>42626</v>
      </c>
      <c r="K75" s="105">
        <v>10</v>
      </c>
      <c r="L75" s="105">
        <v>6</v>
      </c>
    </row>
    <row r="76" spans="1:12" s="59" customFormat="1" ht="13.5" x14ac:dyDescent="0.25">
      <c r="A76" s="234">
        <v>60</v>
      </c>
      <c r="B76" s="234" t="s">
        <v>557</v>
      </c>
      <c r="C76" s="136" t="s">
        <v>558</v>
      </c>
      <c r="D76" s="267">
        <v>6787.9541122290011</v>
      </c>
      <c r="E76" s="267">
        <v>6787.9541122290011</v>
      </c>
      <c r="F76" s="267"/>
      <c r="G76" s="267">
        <v>6787.9541122290011</v>
      </c>
      <c r="H76" s="268">
        <v>38163</v>
      </c>
      <c r="I76" s="268">
        <v>39783</v>
      </c>
      <c r="J76" s="268">
        <v>42643</v>
      </c>
      <c r="K76" s="105">
        <v>10</v>
      </c>
      <c r="L76" s="105">
        <v>9</v>
      </c>
    </row>
    <row r="77" spans="1:12" s="59" customFormat="1" ht="13.5" x14ac:dyDescent="0.25">
      <c r="A77" s="502" t="s">
        <v>1323</v>
      </c>
      <c r="B77" s="502"/>
      <c r="C77" s="502"/>
      <c r="D77" s="269">
        <f>SUM(D78:D115)</f>
        <v>132510.12835201863</v>
      </c>
      <c r="E77" s="269">
        <f>SUM(E78:E115)</f>
        <v>132510.12835201863</v>
      </c>
      <c r="F77" s="269"/>
      <c r="G77" s="269">
        <f>SUM(G78:G115)</f>
        <v>132510.12835201863</v>
      </c>
      <c r="H77" s="270"/>
      <c r="I77" s="270"/>
      <c r="J77" s="270"/>
      <c r="K77" s="105"/>
      <c r="L77" s="105"/>
    </row>
    <row r="78" spans="1:12" s="59" customFormat="1" ht="13.5" x14ac:dyDescent="0.25">
      <c r="A78" s="234">
        <v>61</v>
      </c>
      <c r="B78" s="234" t="s">
        <v>494</v>
      </c>
      <c r="C78" s="136" t="s">
        <v>559</v>
      </c>
      <c r="D78" s="267">
        <v>10274.9676824706</v>
      </c>
      <c r="E78" s="267">
        <v>10274.9676824706</v>
      </c>
      <c r="F78" s="267"/>
      <c r="G78" s="267">
        <v>10274.9676824706</v>
      </c>
      <c r="H78" s="268">
        <v>38598</v>
      </c>
      <c r="I78" s="268">
        <v>38598</v>
      </c>
      <c r="J78" s="268">
        <v>43279</v>
      </c>
      <c r="K78" s="105">
        <v>12</v>
      </c>
      <c r="L78" s="105">
        <v>3</v>
      </c>
    </row>
    <row r="79" spans="1:12" s="59" customFormat="1" ht="13.5" x14ac:dyDescent="0.25">
      <c r="A79" s="234">
        <v>62</v>
      </c>
      <c r="B79" s="234" t="s">
        <v>560</v>
      </c>
      <c r="C79" s="136" t="s">
        <v>1324</v>
      </c>
      <c r="D79" s="267">
        <v>31735.144494834003</v>
      </c>
      <c r="E79" s="267">
        <v>31735.144494834003</v>
      </c>
      <c r="F79" s="267"/>
      <c r="G79" s="267">
        <v>31735.144494834003</v>
      </c>
      <c r="H79" s="268">
        <v>40258</v>
      </c>
      <c r="I79" s="268">
        <v>40258</v>
      </c>
      <c r="J79" s="268">
        <v>44727</v>
      </c>
      <c r="K79" s="105">
        <v>11</v>
      </c>
      <c r="L79" s="105">
        <v>10</v>
      </c>
    </row>
    <row r="80" spans="1:12" s="59" customFormat="1" ht="13.5" x14ac:dyDescent="0.25">
      <c r="A80" s="234">
        <v>63</v>
      </c>
      <c r="B80" s="234" t="s">
        <v>523</v>
      </c>
      <c r="C80" s="136" t="s">
        <v>1325</v>
      </c>
      <c r="D80" s="267">
        <v>12223.574992802402</v>
      </c>
      <c r="E80" s="267">
        <v>12223.574992802402</v>
      </c>
      <c r="F80" s="267"/>
      <c r="G80" s="267">
        <v>12223.574992802402</v>
      </c>
      <c r="H80" s="268">
        <v>39141</v>
      </c>
      <c r="I80" s="268">
        <v>39325</v>
      </c>
      <c r="J80" s="268">
        <v>50020</v>
      </c>
      <c r="K80" s="105">
        <v>29</v>
      </c>
      <c r="L80" s="105">
        <v>7</v>
      </c>
    </row>
    <row r="81" spans="1:12" s="59" customFormat="1" ht="13.5" x14ac:dyDescent="0.25">
      <c r="A81" s="234">
        <v>64</v>
      </c>
      <c r="B81" s="234" t="s">
        <v>504</v>
      </c>
      <c r="C81" s="136" t="s">
        <v>1326</v>
      </c>
      <c r="D81" s="267">
        <v>238.79751429240002</v>
      </c>
      <c r="E81" s="267">
        <v>238.79751429240002</v>
      </c>
      <c r="F81" s="267"/>
      <c r="G81" s="267">
        <v>238.79751429240002</v>
      </c>
      <c r="H81" s="268">
        <v>38922</v>
      </c>
      <c r="I81" s="268">
        <v>38901</v>
      </c>
      <c r="J81" s="268">
        <v>42384</v>
      </c>
      <c r="K81" s="105">
        <v>9</v>
      </c>
      <c r="L81" s="105">
        <v>10</v>
      </c>
    </row>
    <row r="82" spans="1:12" s="59" customFormat="1" ht="13.5" x14ac:dyDescent="0.25">
      <c r="A82" s="234">
        <v>65</v>
      </c>
      <c r="B82" s="234" t="s">
        <v>504</v>
      </c>
      <c r="C82" s="136" t="s">
        <v>565</v>
      </c>
      <c r="D82" s="267">
        <v>1121.2761194514001</v>
      </c>
      <c r="E82" s="267">
        <v>1121.2761194514001</v>
      </c>
      <c r="F82" s="267"/>
      <c r="G82" s="267">
        <v>1121.2761194514001</v>
      </c>
      <c r="H82" s="268">
        <v>38905</v>
      </c>
      <c r="I82" s="268">
        <v>38946</v>
      </c>
      <c r="J82" s="268">
        <v>43341</v>
      </c>
      <c r="K82" s="105">
        <v>12</v>
      </c>
      <c r="L82" s="105">
        <v>1</v>
      </c>
    </row>
    <row r="83" spans="1:12" s="59" customFormat="1" ht="13.5" x14ac:dyDescent="0.25">
      <c r="A83" s="234">
        <v>66</v>
      </c>
      <c r="B83" s="234" t="s">
        <v>504</v>
      </c>
      <c r="C83" s="136" t="s">
        <v>566</v>
      </c>
      <c r="D83" s="267">
        <v>6866.8169977278012</v>
      </c>
      <c r="E83" s="267">
        <v>6866.8169977278012</v>
      </c>
      <c r="F83" s="267"/>
      <c r="G83" s="267">
        <v>6866.8169977278012</v>
      </c>
      <c r="H83" s="268">
        <v>38544</v>
      </c>
      <c r="I83" s="268">
        <v>39141</v>
      </c>
      <c r="J83" s="268">
        <v>43341</v>
      </c>
      <c r="K83" s="105">
        <v>12</v>
      </c>
      <c r="L83" s="105">
        <v>11</v>
      </c>
    </row>
    <row r="84" spans="1:12" s="59" customFormat="1" ht="13.5" x14ac:dyDescent="0.25">
      <c r="A84" s="234">
        <v>67</v>
      </c>
      <c r="B84" s="234" t="s">
        <v>504</v>
      </c>
      <c r="C84" s="136" t="s">
        <v>567</v>
      </c>
      <c r="D84" s="267">
        <v>2450.5778064318001</v>
      </c>
      <c r="E84" s="267">
        <v>2450.5778064318001</v>
      </c>
      <c r="F84" s="267"/>
      <c r="G84" s="267">
        <v>2450.5778064318001</v>
      </c>
      <c r="H84" s="268">
        <v>38288</v>
      </c>
      <c r="I84" s="268">
        <v>38288</v>
      </c>
      <c r="J84" s="268">
        <v>41899</v>
      </c>
      <c r="K84" s="105">
        <v>9</v>
      </c>
      <c r="L84" s="105">
        <v>5</v>
      </c>
    </row>
    <row r="85" spans="1:12" s="59" customFormat="1" ht="13.5" x14ac:dyDescent="0.25">
      <c r="A85" s="234">
        <v>68</v>
      </c>
      <c r="B85" s="234" t="s">
        <v>504</v>
      </c>
      <c r="C85" s="136" t="s">
        <v>568</v>
      </c>
      <c r="D85" s="267">
        <v>3558.2513400245998</v>
      </c>
      <c r="E85" s="267">
        <v>3558.2513400245998</v>
      </c>
      <c r="F85" s="267"/>
      <c r="G85" s="267">
        <v>3558.2513400245998</v>
      </c>
      <c r="H85" s="268">
        <v>39988</v>
      </c>
      <c r="I85" s="268">
        <v>40991</v>
      </c>
      <c r="J85" s="268">
        <v>45035</v>
      </c>
      <c r="K85" s="105">
        <v>13</v>
      </c>
      <c r="L85" s="105">
        <v>6</v>
      </c>
    </row>
    <row r="86" spans="1:12" s="59" customFormat="1" ht="13.5" x14ac:dyDescent="0.25">
      <c r="A86" s="234">
        <v>69</v>
      </c>
      <c r="B86" s="234" t="s">
        <v>504</v>
      </c>
      <c r="C86" s="136" t="s">
        <v>569</v>
      </c>
      <c r="D86" s="267">
        <v>1869.6516328956002</v>
      </c>
      <c r="E86" s="267">
        <v>1869.6516328956002</v>
      </c>
      <c r="F86" s="267"/>
      <c r="G86" s="267">
        <v>1869.6516328956002</v>
      </c>
      <c r="H86" s="268">
        <v>38121</v>
      </c>
      <c r="I86" s="268">
        <v>38121</v>
      </c>
      <c r="J86" s="268">
        <v>41780</v>
      </c>
      <c r="K86" s="105">
        <v>10</v>
      </c>
      <c r="L86" s="105">
        <v>0</v>
      </c>
    </row>
    <row r="87" spans="1:12" s="59" customFormat="1" ht="13.5" x14ac:dyDescent="0.25">
      <c r="A87" s="234">
        <v>70</v>
      </c>
      <c r="B87" s="234" t="s">
        <v>504</v>
      </c>
      <c r="C87" s="136" t="s">
        <v>570</v>
      </c>
      <c r="D87" s="267">
        <v>1575.5032780554002</v>
      </c>
      <c r="E87" s="267">
        <v>1575.5032780554002</v>
      </c>
      <c r="F87" s="267"/>
      <c r="G87" s="267">
        <v>1575.5032780554002</v>
      </c>
      <c r="H87" s="268">
        <v>38350</v>
      </c>
      <c r="I87" s="268">
        <v>38350</v>
      </c>
      <c r="J87" s="268">
        <v>43290</v>
      </c>
      <c r="K87" s="105">
        <v>13</v>
      </c>
      <c r="L87" s="105">
        <v>4</v>
      </c>
    </row>
    <row r="88" spans="1:12" s="59" customFormat="1" ht="13.5" x14ac:dyDescent="0.25">
      <c r="A88" s="234">
        <v>71</v>
      </c>
      <c r="B88" s="234" t="s">
        <v>571</v>
      </c>
      <c r="C88" s="136" t="s">
        <v>572</v>
      </c>
      <c r="D88" s="267">
        <v>2219.9809590840005</v>
      </c>
      <c r="E88" s="267">
        <v>2219.9809590840005</v>
      </c>
      <c r="F88" s="267"/>
      <c r="G88" s="267">
        <v>2219.9809590840005</v>
      </c>
      <c r="H88" s="268">
        <v>38578</v>
      </c>
      <c r="I88" s="268">
        <v>38578</v>
      </c>
      <c r="J88" s="268">
        <v>42069</v>
      </c>
      <c r="K88" s="105">
        <v>9</v>
      </c>
      <c r="L88" s="105">
        <v>2</v>
      </c>
    </row>
    <row r="89" spans="1:12" s="59" customFormat="1" ht="13.5" x14ac:dyDescent="0.25">
      <c r="A89" s="234">
        <v>72</v>
      </c>
      <c r="B89" s="234" t="s">
        <v>573</v>
      </c>
      <c r="C89" s="136" t="s">
        <v>574</v>
      </c>
      <c r="D89" s="267">
        <v>2146.0476667968001</v>
      </c>
      <c r="E89" s="267">
        <v>2146.0476667968001</v>
      </c>
      <c r="F89" s="267"/>
      <c r="G89" s="267">
        <v>2146.0476667968001</v>
      </c>
      <c r="H89" s="268">
        <v>38507</v>
      </c>
      <c r="I89" s="268">
        <v>38650</v>
      </c>
      <c r="J89" s="268">
        <v>42069</v>
      </c>
      <c r="K89" s="105">
        <v>9</v>
      </c>
      <c r="L89" s="105">
        <v>9</v>
      </c>
    </row>
    <row r="90" spans="1:12" s="59" customFormat="1" ht="13.5" x14ac:dyDescent="0.25">
      <c r="A90" s="234">
        <v>73</v>
      </c>
      <c r="B90" s="234" t="s">
        <v>573</v>
      </c>
      <c r="C90" s="136" t="s">
        <v>575</v>
      </c>
      <c r="D90" s="267">
        <v>4211.3257814958006</v>
      </c>
      <c r="E90" s="267">
        <v>4211.3257814958006</v>
      </c>
      <c r="F90" s="267"/>
      <c r="G90" s="267">
        <v>4211.3257814958006</v>
      </c>
      <c r="H90" s="268">
        <v>40176</v>
      </c>
      <c r="I90" s="268">
        <v>40176</v>
      </c>
      <c r="J90" s="268">
        <v>43672</v>
      </c>
      <c r="K90" s="105">
        <v>9</v>
      </c>
      <c r="L90" s="105">
        <v>5</v>
      </c>
    </row>
    <row r="91" spans="1:12" s="59" customFormat="1" ht="13.5" x14ac:dyDescent="0.25">
      <c r="A91" s="234">
        <v>74</v>
      </c>
      <c r="B91" s="234" t="s">
        <v>573</v>
      </c>
      <c r="C91" s="136" t="s">
        <v>576</v>
      </c>
      <c r="D91" s="267">
        <v>357.71981058900008</v>
      </c>
      <c r="E91" s="267">
        <v>357.71981058900008</v>
      </c>
      <c r="F91" s="267"/>
      <c r="G91" s="267">
        <v>357.71981058900008</v>
      </c>
      <c r="H91" s="268">
        <v>38457</v>
      </c>
      <c r="I91" s="268">
        <v>38457</v>
      </c>
      <c r="J91" s="268">
        <v>43341</v>
      </c>
      <c r="K91" s="105">
        <v>12</v>
      </c>
      <c r="L91" s="105">
        <v>8</v>
      </c>
    </row>
    <row r="92" spans="1:12" s="59" customFormat="1" ht="13.5" x14ac:dyDescent="0.25">
      <c r="A92" s="234">
        <v>75</v>
      </c>
      <c r="B92" s="234" t="s">
        <v>573</v>
      </c>
      <c r="C92" s="136" t="s">
        <v>577</v>
      </c>
      <c r="D92" s="267">
        <v>3202.5295904454001</v>
      </c>
      <c r="E92" s="267">
        <v>3202.5295904454001</v>
      </c>
      <c r="F92" s="267"/>
      <c r="G92" s="267">
        <v>3202.5295904454001</v>
      </c>
      <c r="H92" s="268">
        <v>38290</v>
      </c>
      <c r="I92" s="268">
        <v>38404</v>
      </c>
      <c r="J92" s="268">
        <v>43341</v>
      </c>
      <c r="K92" s="105">
        <v>13</v>
      </c>
      <c r="L92" s="105">
        <v>10</v>
      </c>
    </row>
    <row r="93" spans="1:12" s="59" customFormat="1" ht="13.5" x14ac:dyDescent="0.25">
      <c r="A93" s="234">
        <v>76</v>
      </c>
      <c r="B93" s="234" t="s">
        <v>573</v>
      </c>
      <c r="C93" s="136" t="s">
        <v>578</v>
      </c>
      <c r="D93" s="267">
        <v>1010.9127546582001</v>
      </c>
      <c r="E93" s="267">
        <v>1010.9127546582001</v>
      </c>
      <c r="F93" s="267"/>
      <c r="G93" s="267">
        <v>1010.9127546582001</v>
      </c>
      <c r="H93" s="268">
        <v>38596</v>
      </c>
      <c r="I93" s="268">
        <v>38714</v>
      </c>
      <c r="J93" s="268">
        <v>42384</v>
      </c>
      <c r="K93" s="105">
        <v>9</v>
      </c>
      <c r="L93" s="105">
        <v>4</v>
      </c>
    </row>
    <row r="94" spans="1:12" s="59" customFormat="1" ht="13.5" x14ac:dyDescent="0.25">
      <c r="A94" s="234">
        <v>77</v>
      </c>
      <c r="B94" s="234" t="s">
        <v>573</v>
      </c>
      <c r="C94" s="136" t="s">
        <v>579</v>
      </c>
      <c r="D94" s="267">
        <v>3374.4048205188005</v>
      </c>
      <c r="E94" s="267">
        <v>3374.4048205188005</v>
      </c>
      <c r="F94" s="267"/>
      <c r="G94" s="267">
        <v>3374.4048205188005</v>
      </c>
      <c r="H94" s="268">
        <v>38449</v>
      </c>
      <c r="I94" s="268">
        <v>38449</v>
      </c>
      <c r="J94" s="268">
        <v>43341</v>
      </c>
      <c r="K94" s="105">
        <v>12</v>
      </c>
      <c r="L94" s="105">
        <v>8</v>
      </c>
    </row>
    <row r="95" spans="1:12" s="59" customFormat="1" ht="13.5" x14ac:dyDescent="0.25">
      <c r="A95" s="234">
        <v>78</v>
      </c>
      <c r="B95" s="234" t="s">
        <v>573</v>
      </c>
      <c r="C95" s="136" t="s">
        <v>580</v>
      </c>
      <c r="D95" s="267">
        <v>248.56178377200004</v>
      </c>
      <c r="E95" s="267">
        <v>248.56178377200004</v>
      </c>
      <c r="F95" s="267"/>
      <c r="G95" s="267">
        <v>248.56178377200004</v>
      </c>
      <c r="H95" s="268">
        <v>38088</v>
      </c>
      <c r="I95" s="268">
        <v>38088</v>
      </c>
      <c r="J95" s="268">
        <v>41780</v>
      </c>
      <c r="K95" s="105">
        <v>10</v>
      </c>
      <c r="L95" s="105">
        <v>1</v>
      </c>
    </row>
    <row r="96" spans="1:12" s="59" customFormat="1" ht="13.5" x14ac:dyDescent="0.25">
      <c r="A96" s="234">
        <v>79</v>
      </c>
      <c r="B96" s="234" t="s">
        <v>573</v>
      </c>
      <c r="C96" s="136" t="s">
        <v>582</v>
      </c>
      <c r="D96" s="267">
        <v>6557.6618108148004</v>
      </c>
      <c r="E96" s="267">
        <v>6557.6618108148004</v>
      </c>
      <c r="F96" s="267"/>
      <c r="G96" s="267">
        <v>6557.6618108148004</v>
      </c>
      <c r="H96" s="268">
        <v>39588</v>
      </c>
      <c r="I96" s="268">
        <v>39272</v>
      </c>
      <c r="J96" s="268">
        <v>43341</v>
      </c>
      <c r="K96" s="105">
        <v>10</v>
      </c>
      <c r="L96" s="105">
        <v>3</v>
      </c>
    </row>
    <row r="97" spans="1:12" s="59" customFormat="1" ht="13.5" x14ac:dyDescent="0.25">
      <c r="A97" s="234">
        <v>80</v>
      </c>
      <c r="B97" s="234" t="s">
        <v>573</v>
      </c>
      <c r="C97" s="136" t="s">
        <v>583</v>
      </c>
      <c r="D97" s="267">
        <v>2319.6876475146</v>
      </c>
      <c r="E97" s="267">
        <v>2319.6876475146</v>
      </c>
      <c r="F97" s="267"/>
      <c r="G97" s="267">
        <v>2319.6876475146</v>
      </c>
      <c r="H97" s="268">
        <v>38579</v>
      </c>
      <c r="I97" s="268">
        <v>39030</v>
      </c>
      <c r="J97" s="268">
        <v>42475</v>
      </c>
      <c r="K97" s="105">
        <v>10</v>
      </c>
      <c r="L97" s="105">
        <v>8</v>
      </c>
    </row>
    <row r="98" spans="1:12" s="59" customFormat="1" ht="13.5" x14ac:dyDescent="0.25">
      <c r="A98" s="234">
        <v>82</v>
      </c>
      <c r="B98" s="234" t="s">
        <v>573</v>
      </c>
      <c r="C98" s="136" t="s">
        <v>584</v>
      </c>
      <c r="D98" s="267">
        <v>225.7747679634</v>
      </c>
      <c r="E98" s="267">
        <v>225.7747679634</v>
      </c>
      <c r="F98" s="267"/>
      <c r="G98" s="267">
        <v>225.7747679634</v>
      </c>
      <c r="H98" s="268">
        <v>38659</v>
      </c>
      <c r="I98" s="268">
        <v>38659</v>
      </c>
      <c r="J98" s="268">
        <v>42069</v>
      </c>
      <c r="K98" s="105">
        <v>9</v>
      </c>
      <c r="L98" s="105">
        <v>0</v>
      </c>
    </row>
    <row r="99" spans="1:12" s="59" customFormat="1" ht="13.5" x14ac:dyDescent="0.25">
      <c r="A99" s="234">
        <v>83</v>
      </c>
      <c r="B99" s="234" t="s">
        <v>573</v>
      </c>
      <c r="C99" s="136" t="s">
        <v>585</v>
      </c>
      <c r="D99" s="267">
        <v>68.565009732600004</v>
      </c>
      <c r="E99" s="267">
        <v>68.565009732600004</v>
      </c>
      <c r="F99" s="267"/>
      <c r="G99" s="267">
        <v>68.565009732600004</v>
      </c>
      <c r="H99" s="268">
        <v>38589</v>
      </c>
      <c r="I99" s="268">
        <v>38589</v>
      </c>
      <c r="J99" s="268">
        <v>43341</v>
      </c>
      <c r="K99" s="105">
        <v>12</v>
      </c>
      <c r="L99" s="105">
        <v>8</v>
      </c>
    </row>
    <row r="100" spans="1:12" s="59" customFormat="1" ht="13.5" x14ac:dyDescent="0.25">
      <c r="A100" s="234">
        <v>84</v>
      </c>
      <c r="B100" s="234" t="s">
        <v>573</v>
      </c>
      <c r="C100" s="136" t="s">
        <v>586</v>
      </c>
      <c r="D100" s="267">
        <v>1650.7180830906002</v>
      </c>
      <c r="E100" s="267">
        <v>1650.7180830906002</v>
      </c>
      <c r="F100" s="267"/>
      <c r="G100" s="267">
        <v>1650.7180830906002</v>
      </c>
      <c r="H100" s="268">
        <v>39114</v>
      </c>
      <c r="I100" s="268">
        <v>39114</v>
      </c>
      <c r="J100" s="268">
        <v>42475</v>
      </c>
      <c r="K100" s="105">
        <v>9</v>
      </c>
      <c r="L100" s="105">
        <v>1</v>
      </c>
    </row>
    <row r="101" spans="1:12" s="59" customFormat="1" ht="13.5" x14ac:dyDescent="0.25">
      <c r="A101" s="234">
        <v>87</v>
      </c>
      <c r="B101" s="234" t="s">
        <v>573</v>
      </c>
      <c r="C101" s="136" t="s">
        <v>587</v>
      </c>
      <c r="D101" s="267">
        <v>3472.9753772562003</v>
      </c>
      <c r="E101" s="267">
        <v>3472.9753772562003</v>
      </c>
      <c r="F101" s="267"/>
      <c r="G101" s="267">
        <v>3472.9753772562003</v>
      </c>
      <c r="H101" s="268">
        <v>38488</v>
      </c>
      <c r="I101" s="268">
        <v>38703</v>
      </c>
      <c r="J101" s="268">
        <v>42069</v>
      </c>
      <c r="K101" s="105">
        <v>9</v>
      </c>
      <c r="L101" s="105">
        <v>6</v>
      </c>
    </row>
    <row r="102" spans="1:12" s="59" customFormat="1" ht="13.5" x14ac:dyDescent="0.25">
      <c r="A102" s="234">
        <v>90</v>
      </c>
      <c r="B102" s="234" t="s">
        <v>573</v>
      </c>
      <c r="C102" s="136" t="s">
        <v>588</v>
      </c>
      <c r="D102" s="267">
        <v>717.39167867520007</v>
      </c>
      <c r="E102" s="267">
        <v>717.39167867520007</v>
      </c>
      <c r="F102" s="267"/>
      <c r="G102" s="267">
        <v>717.39167867520007</v>
      </c>
      <c r="H102" s="268">
        <v>38548</v>
      </c>
      <c r="I102" s="268">
        <v>38548</v>
      </c>
      <c r="J102" s="268">
        <v>42069</v>
      </c>
      <c r="K102" s="105">
        <v>9</v>
      </c>
      <c r="L102" s="105">
        <v>7</v>
      </c>
    </row>
    <row r="103" spans="1:12" s="59" customFormat="1" ht="13.5" x14ac:dyDescent="0.25">
      <c r="A103" s="234">
        <v>91</v>
      </c>
      <c r="B103" s="234" t="s">
        <v>573</v>
      </c>
      <c r="C103" s="136" t="s">
        <v>589</v>
      </c>
      <c r="D103" s="267">
        <v>1103.476378329</v>
      </c>
      <c r="E103" s="267">
        <v>1103.476378329</v>
      </c>
      <c r="F103" s="267"/>
      <c r="G103" s="267">
        <v>1103.476378329</v>
      </c>
      <c r="H103" s="268">
        <v>38862</v>
      </c>
      <c r="I103" s="268">
        <v>38872</v>
      </c>
      <c r="J103" s="268">
        <v>43341</v>
      </c>
      <c r="K103" s="105">
        <v>12</v>
      </c>
      <c r="L103" s="105">
        <v>1</v>
      </c>
    </row>
    <row r="104" spans="1:12" s="59" customFormat="1" ht="13.5" x14ac:dyDescent="0.25">
      <c r="A104" s="234">
        <v>92</v>
      </c>
      <c r="B104" s="234" t="s">
        <v>573</v>
      </c>
      <c r="C104" s="136" t="s">
        <v>590</v>
      </c>
      <c r="D104" s="267">
        <v>1721.4113343930001</v>
      </c>
      <c r="E104" s="267">
        <v>1721.4113343930001</v>
      </c>
      <c r="F104" s="267"/>
      <c r="G104" s="267">
        <v>1721.4113343930001</v>
      </c>
      <c r="H104" s="268">
        <v>38510</v>
      </c>
      <c r="I104" s="268">
        <v>38700</v>
      </c>
      <c r="J104" s="268">
        <v>42384</v>
      </c>
      <c r="K104" s="105">
        <v>10</v>
      </c>
      <c r="L104" s="105">
        <v>4</v>
      </c>
    </row>
    <row r="105" spans="1:12" s="59" customFormat="1" ht="13.5" x14ac:dyDescent="0.25">
      <c r="A105" s="234">
        <v>93</v>
      </c>
      <c r="B105" s="234" t="s">
        <v>573</v>
      </c>
      <c r="C105" s="136" t="s">
        <v>591</v>
      </c>
      <c r="D105" s="267">
        <v>1671.8707585452</v>
      </c>
      <c r="E105" s="267">
        <v>1671.8707585452</v>
      </c>
      <c r="F105" s="267"/>
      <c r="G105" s="267">
        <v>1671.8707585452</v>
      </c>
      <c r="H105" s="268">
        <v>38651</v>
      </c>
      <c r="I105" s="268">
        <v>38651</v>
      </c>
      <c r="J105" s="268">
        <v>43341</v>
      </c>
      <c r="K105" s="105">
        <v>12</v>
      </c>
      <c r="L105" s="105">
        <v>9</v>
      </c>
    </row>
    <row r="106" spans="1:12" s="59" customFormat="1" ht="13.5" x14ac:dyDescent="0.25">
      <c r="A106" s="234">
        <v>94</v>
      </c>
      <c r="B106" s="234" t="s">
        <v>573</v>
      </c>
      <c r="C106" s="136" t="s">
        <v>592</v>
      </c>
      <c r="D106" s="267">
        <v>745.14998376300002</v>
      </c>
      <c r="E106" s="267">
        <v>745.14998376300002</v>
      </c>
      <c r="F106" s="267"/>
      <c r="G106" s="267">
        <v>745.14998376300002</v>
      </c>
      <c r="H106" s="268">
        <v>38410</v>
      </c>
      <c r="I106" s="268">
        <v>38410</v>
      </c>
      <c r="J106" s="268">
        <v>42185</v>
      </c>
      <c r="K106" s="105">
        <v>10</v>
      </c>
      <c r="L106" s="105">
        <v>3</v>
      </c>
    </row>
    <row r="107" spans="1:12" s="59" customFormat="1" ht="13.5" x14ac:dyDescent="0.25">
      <c r="A107" s="234">
        <v>95</v>
      </c>
      <c r="B107" s="234" t="s">
        <v>508</v>
      </c>
      <c r="C107" s="136" t="s">
        <v>593</v>
      </c>
      <c r="D107" s="267">
        <v>327.03598457820004</v>
      </c>
      <c r="E107" s="267">
        <v>327.03598457820004</v>
      </c>
      <c r="F107" s="267"/>
      <c r="G107" s="267">
        <v>327.03598457820004</v>
      </c>
      <c r="H107" s="268">
        <v>38628</v>
      </c>
      <c r="I107" s="268">
        <v>38628</v>
      </c>
      <c r="J107" s="268">
        <v>42069</v>
      </c>
      <c r="K107" s="105">
        <v>9</v>
      </c>
      <c r="L107" s="105">
        <v>0</v>
      </c>
    </row>
    <row r="108" spans="1:12" s="59" customFormat="1" ht="13.5" x14ac:dyDescent="0.25">
      <c r="A108" s="234">
        <v>98</v>
      </c>
      <c r="B108" s="234" t="s">
        <v>508</v>
      </c>
      <c r="C108" s="136" t="s">
        <v>594</v>
      </c>
      <c r="D108" s="267">
        <v>204.92652357720002</v>
      </c>
      <c r="E108" s="267">
        <v>204.92652357720002</v>
      </c>
      <c r="F108" s="267"/>
      <c r="G108" s="267">
        <v>204.92652357720002</v>
      </c>
      <c r="H108" s="268">
        <v>38554</v>
      </c>
      <c r="I108" s="268">
        <v>38564</v>
      </c>
      <c r="J108" s="268">
        <v>42069</v>
      </c>
      <c r="K108" s="105">
        <v>9</v>
      </c>
      <c r="L108" s="105">
        <v>7</v>
      </c>
    </row>
    <row r="109" spans="1:12" s="59" customFormat="1" ht="13.5" x14ac:dyDescent="0.25">
      <c r="A109" s="234">
        <v>99</v>
      </c>
      <c r="B109" s="234" t="s">
        <v>508</v>
      </c>
      <c r="C109" s="136" t="s">
        <v>595</v>
      </c>
      <c r="D109" s="267">
        <v>1618.5235691136002</v>
      </c>
      <c r="E109" s="267">
        <v>1618.5235691136002</v>
      </c>
      <c r="F109" s="267"/>
      <c r="G109" s="267">
        <v>1618.5235691136002</v>
      </c>
      <c r="H109" s="268">
        <v>38512</v>
      </c>
      <c r="I109" s="268">
        <v>38562</v>
      </c>
      <c r="J109" s="268">
        <v>43279</v>
      </c>
      <c r="K109" s="105">
        <v>13</v>
      </c>
      <c r="L109" s="105">
        <v>0</v>
      </c>
    </row>
    <row r="110" spans="1:12" s="59" customFormat="1" ht="13.5" x14ac:dyDescent="0.25">
      <c r="A110" s="234">
        <v>100</v>
      </c>
      <c r="B110" s="234" t="s">
        <v>596</v>
      </c>
      <c r="C110" s="136" t="s">
        <v>597</v>
      </c>
      <c r="D110" s="267">
        <v>2321.4374465388</v>
      </c>
      <c r="E110" s="267">
        <v>2321.4374465388</v>
      </c>
      <c r="F110" s="267"/>
      <c r="G110" s="267">
        <v>2321.4374465388</v>
      </c>
      <c r="H110" s="268">
        <v>38981</v>
      </c>
      <c r="I110" s="268">
        <v>39559</v>
      </c>
      <c r="J110" s="268">
        <v>43341</v>
      </c>
      <c r="K110" s="105">
        <v>11</v>
      </c>
      <c r="L110" s="105">
        <v>10</v>
      </c>
    </row>
    <row r="111" spans="1:12" s="59" customFormat="1" ht="13.5" x14ac:dyDescent="0.25">
      <c r="A111" s="234">
        <v>101</v>
      </c>
      <c r="B111" s="234" t="s">
        <v>596</v>
      </c>
      <c r="C111" s="136" t="s">
        <v>598</v>
      </c>
      <c r="D111" s="267">
        <v>1721.5805882652003</v>
      </c>
      <c r="E111" s="267">
        <v>1721.5805882652003</v>
      </c>
      <c r="F111" s="267"/>
      <c r="G111" s="267">
        <v>1721.5805882652003</v>
      </c>
      <c r="H111" s="268">
        <v>38837</v>
      </c>
      <c r="I111" s="268">
        <v>39958</v>
      </c>
      <c r="J111" s="268">
        <v>43572</v>
      </c>
      <c r="K111" s="105">
        <v>12</v>
      </c>
      <c r="L111" s="105">
        <v>6</v>
      </c>
    </row>
    <row r="112" spans="1:12" s="59" customFormat="1" ht="13.5" x14ac:dyDescent="0.25">
      <c r="A112" s="234">
        <v>102</v>
      </c>
      <c r="B112" s="234" t="s">
        <v>596</v>
      </c>
      <c r="C112" s="136" t="s">
        <v>599</v>
      </c>
      <c r="D112" s="267">
        <v>914.12689682159998</v>
      </c>
      <c r="E112" s="267">
        <v>914.12689682159998</v>
      </c>
      <c r="F112" s="267"/>
      <c r="G112" s="267">
        <v>914.12689682159998</v>
      </c>
      <c r="H112" s="268">
        <v>38945</v>
      </c>
      <c r="I112" s="268">
        <v>39060</v>
      </c>
      <c r="J112" s="268">
        <v>42626</v>
      </c>
      <c r="K112" s="105">
        <v>9</v>
      </c>
      <c r="L112" s="105">
        <v>11</v>
      </c>
    </row>
    <row r="113" spans="1:12" s="59" customFormat="1" ht="13.5" x14ac:dyDescent="0.25">
      <c r="A113" s="234">
        <v>103</v>
      </c>
      <c r="B113" s="234" t="s">
        <v>596</v>
      </c>
      <c r="C113" s="136" t="s">
        <v>1327</v>
      </c>
      <c r="D113" s="267">
        <v>464.19196357860005</v>
      </c>
      <c r="E113" s="267">
        <v>464.19196357860005</v>
      </c>
      <c r="F113" s="267"/>
      <c r="G113" s="267">
        <v>464.19196357860005</v>
      </c>
      <c r="H113" s="268">
        <v>38630</v>
      </c>
      <c r="I113" s="268">
        <v>38593</v>
      </c>
      <c r="J113" s="268">
        <v>42069</v>
      </c>
      <c r="K113" s="105">
        <v>9</v>
      </c>
      <c r="L113" s="105">
        <v>5</v>
      </c>
    </row>
    <row r="114" spans="1:12" s="59" customFormat="1" ht="13.5" x14ac:dyDescent="0.25">
      <c r="A114" s="234">
        <v>104</v>
      </c>
      <c r="B114" s="234" t="s">
        <v>596</v>
      </c>
      <c r="C114" s="136" t="s">
        <v>601</v>
      </c>
      <c r="D114" s="267">
        <v>12536.996905002001</v>
      </c>
      <c r="E114" s="267">
        <v>12536.996905002001</v>
      </c>
      <c r="F114" s="267"/>
      <c r="G114" s="267">
        <v>12536.996905002001</v>
      </c>
      <c r="H114" s="268">
        <v>38566</v>
      </c>
      <c r="I114" s="268">
        <v>42713</v>
      </c>
      <c r="J114" s="268">
        <v>49947</v>
      </c>
      <c r="K114" s="105">
        <v>31</v>
      </c>
      <c r="L114" s="105">
        <v>0</v>
      </c>
    </row>
    <row r="115" spans="1:12" s="59" customFormat="1" ht="13.5" x14ac:dyDescent="0.25">
      <c r="A115" s="234">
        <v>105</v>
      </c>
      <c r="B115" s="234" t="s">
        <v>596</v>
      </c>
      <c r="C115" s="136" t="s">
        <v>1150</v>
      </c>
      <c r="D115" s="267">
        <v>3460.5806181198</v>
      </c>
      <c r="E115" s="267">
        <v>3460.5806181198</v>
      </c>
      <c r="F115" s="267"/>
      <c r="G115" s="267">
        <v>3460.5806181198</v>
      </c>
      <c r="H115" s="268">
        <v>38793</v>
      </c>
      <c r="I115" s="268">
        <v>38742</v>
      </c>
      <c r="J115" s="268">
        <v>43279</v>
      </c>
      <c r="K115" s="105">
        <v>12</v>
      </c>
      <c r="L115" s="105">
        <v>3</v>
      </c>
    </row>
    <row r="116" spans="1:12" s="59" customFormat="1" ht="13.5" x14ac:dyDescent="0.25">
      <c r="A116" s="502" t="s">
        <v>1328</v>
      </c>
      <c r="B116" s="502"/>
      <c r="C116" s="502"/>
      <c r="D116" s="269">
        <f>SUM(D117:D133)</f>
        <v>55544.904020538612</v>
      </c>
      <c r="E116" s="269">
        <f>SUM(E117:E133)</f>
        <v>55544.904020538612</v>
      </c>
      <c r="F116" s="269"/>
      <c r="G116" s="269">
        <f>SUM(G117:G133)</f>
        <v>55544.904020538612</v>
      </c>
      <c r="H116" s="105"/>
      <c r="I116" s="105"/>
      <c r="J116" s="270"/>
      <c r="K116" s="105"/>
      <c r="L116" s="105"/>
    </row>
    <row r="117" spans="1:12" s="59" customFormat="1" ht="13.5" x14ac:dyDescent="0.25">
      <c r="A117" s="234">
        <v>106</v>
      </c>
      <c r="B117" s="234" t="s">
        <v>494</v>
      </c>
      <c r="C117" s="136" t="s">
        <v>1329</v>
      </c>
      <c r="D117" s="267">
        <v>12538.377852724801</v>
      </c>
      <c r="E117" s="267">
        <v>12538.377852724801</v>
      </c>
      <c r="F117" s="267"/>
      <c r="G117" s="267">
        <v>12538.377852724801</v>
      </c>
      <c r="H117" s="268">
        <v>39067</v>
      </c>
      <c r="I117" s="268">
        <v>39067</v>
      </c>
      <c r="J117" s="268">
        <v>43341</v>
      </c>
      <c r="K117" s="105">
        <v>11</v>
      </c>
      <c r="L117" s="105">
        <v>5</v>
      </c>
    </row>
    <row r="118" spans="1:12" s="59" customFormat="1" ht="13.5" x14ac:dyDescent="0.25">
      <c r="A118" s="234">
        <v>107</v>
      </c>
      <c r="B118" s="234" t="s">
        <v>496</v>
      </c>
      <c r="C118" s="136" t="s">
        <v>604</v>
      </c>
      <c r="D118" s="267">
        <v>845.98388268960014</v>
      </c>
      <c r="E118" s="267">
        <v>845.98388268960014</v>
      </c>
      <c r="F118" s="267"/>
      <c r="G118" s="267">
        <v>845.98388268960014</v>
      </c>
      <c r="H118" s="268">
        <v>39243</v>
      </c>
      <c r="I118" s="268">
        <v>39243</v>
      </c>
      <c r="J118" s="268">
        <v>43341</v>
      </c>
      <c r="K118" s="105">
        <v>11</v>
      </c>
      <c r="L118" s="105">
        <v>2</v>
      </c>
    </row>
    <row r="119" spans="1:12" s="59" customFormat="1" ht="13.5" x14ac:dyDescent="0.25">
      <c r="A119" s="234">
        <v>108</v>
      </c>
      <c r="B119" s="234" t="s">
        <v>504</v>
      </c>
      <c r="C119" s="136" t="s">
        <v>605</v>
      </c>
      <c r="D119" s="267">
        <v>763.16456109780006</v>
      </c>
      <c r="E119" s="267">
        <v>763.16456109780006</v>
      </c>
      <c r="F119" s="267"/>
      <c r="G119" s="267">
        <v>763.16456109780006</v>
      </c>
      <c r="H119" s="268">
        <v>38754</v>
      </c>
      <c r="I119" s="268">
        <v>38814</v>
      </c>
      <c r="J119" s="268">
        <v>42384</v>
      </c>
      <c r="K119" s="105">
        <v>9</v>
      </c>
      <c r="L119" s="105">
        <v>11</v>
      </c>
    </row>
    <row r="120" spans="1:12" s="59" customFormat="1" ht="13.5" x14ac:dyDescent="0.25">
      <c r="A120" s="234">
        <v>110</v>
      </c>
      <c r="B120" s="234" t="s">
        <v>573</v>
      </c>
      <c r="C120" s="136" t="s">
        <v>606</v>
      </c>
      <c r="D120" s="267">
        <v>567.66355038120003</v>
      </c>
      <c r="E120" s="267">
        <v>567.66355038120003</v>
      </c>
      <c r="F120" s="267"/>
      <c r="G120" s="267">
        <v>567.66355038120003</v>
      </c>
      <c r="H120" s="268">
        <v>39148</v>
      </c>
      <c r="I120" s="268">
        <v>39244</v>
      </c>
      <c r="J120" s="268">
        <v>42475</v>
      </c>
      <c r="K120" s="105">
        <v>8</v>
      </c>
      <c r="L120" s="105">
        <v>9</v>
      </c>
    </row>
    <row r="121" spans="1:12" s="59" customFormat="1" ht="13.5" x14ac:dyDescent="0.25">
      <c r="A121" s="234">
        <v>111</v>
      </c>
      <c r="B121" s="234" t="s">
        <v>573</v>
      </c>
      <c r="C121" s="136" t="s">
        <v>607</v>
      </c>
      <c r="D121" s="267">
        <v>1700.8826641374003</v>
      </c>
      <c r="E121" s="267">
        <v>1700.8826641374003</v>
      </c>
      <c r="F121" s="267"/>
      <c r="G121" s="267">
        <v>1700.8826641374003</v>
      </c>
      <c r="H121" s="268">
        <v>40040</v>
      </c>
      <c r="I121" s="268">
        <v>40040</v>
      </c>
      <c r="J121" s="268">
        <v>43672</v>
      </c>
      <c r="K121" s="105">
        <v>9</v>
      </c>
      <c r="L121" s="105">
        <v>5</v>
      </c>
    </row>
    <row r="122" spans="1:12" s="59" customFormat="1" ht="13.5" x14ac:dyDescent="0.25">
      <c r="A122" s="234">
        <v>112</v>
      </c>
      <c r="B122" s="234" t="s">
        <v>573</v>
      </c>
      <c r="C122" s="136" t="s">
        <v>608</v>
      </c>
      <c r="D122" s="267">
        <v>2899.0216170809999</v>
      </c>
      <c r="E122" s="267">
        <v>2899.0216170809999</v>
      </c>
      <c r="F122" s="267"/>
      <c r="G122" s="267">
        <v>2899.0216170809999</v>
      </c>
      <c r="H122" s="268">
        <v>38621</v>
      </c>
      <c r="I122" s="268">
        <v>40543</v>
      </c>
      <c r="J122" s="268">
        <v>43341</v>
      </c>
      <c r="K122" s="105">
        <v>12</v>
      </c>
      <c r="L122" s="105">
        <v>8</v>
      </c>
    </row>
    <row r="123" spans="1:12" s="59" customFormat="1" ht="13.5" x14ac:dyDescent="0.25">
      <c r="A123" s="234">
        <v>113</v>
      </c>
      <c r="B123" s="234" t="s">
        <v>573</v>
      </c>
      <c r="C123" s="136" t="s">
        <v>609</v>
      </c>
      <c r="D123" s="267">
        <v>1787.8082251872002</v>
      </c>
      <c r="E123" s="267">
        <v>1787.8082251872002</v>
      </c>
      <c r="F123" s="267"/>
      <c r="G123" s="267">
        <v>1787.8082251872002</v>
      </c>
      <c r="H123" s="268">
        <v>39287</v>
      </c>
      <c r="I123" s="268">
        <v>39297</v>
      </c>
      <c r="J123" s="268">
        <v>42881</v>
      </c>
      <c r="K123" s="105">
        <v>9</v>
      </c>
      <c r="L123" s="105">
        <v>7</v>
      </c>
    </row>
    <row r="124" spans="1:12" s="59" customFormat="1" ht="13.5" x14ac:dyDescent="0.25">
      <c r="A124" s="234">
        <v>114</v>
      </c>
      <c r="B124" s="234" t="s">
        <v>573</v>
      </c>
      <c r="C124" s="136" t="s">
        <v>610</v>
      </c>
      <c r="D124" s="267">
        <v>2348.9948332476001</v>
      </c>
      <c r="E124" s="267">
        <v>2348.9948332476001</v>
      </c>
      <c r="F124" s="267"/>
      <c r="G124" s="267">
        <v>2348.9948332476001</v>
      </c>
      <c r="H124" s="268">
        <v>38847</v>
      </c>
      <c r="I124" s="268">
        <v>38847</v>
      </c>
      <c r="J124" s="268">
        <v>43279</v>
      </c>
      <c r="K124" s="105">
        <v>11</v>
      </c>
      <c r="L124" s="105">
        <v>11</v>
      </c>
    </row>
    <row r="125" spans="1:12" s="59" customFormat="1" ht="13.5" x14ac:dyDescent="0.25">
      <c r="A125" s="234">
        <v>117</v>
      </c>
      <c r="B125" s="234" t="s">
        <v>573</v>
      </c>
      <c r="C125" s="136" t="s">
        <v>611</v>
      </c>
      <c r="D125" s="267">
        <v>6366.6315068357999</v>
      </c>
      <c r="E125" s="267">
        <v>6366.6315068357999</v>
      </c>
      <c r="F125" s="267"/>
      <c r="G125" s="267">
        <v>6366.6315068357999</v>
      </c>
      <c r="H125" s="268">
        <v>39091</v>
      </c>
      <c r="I125" s="268">
        <v>39419</v>
      </c>
      <c r="J125" s="268">
        <v>43049</v>
      </c>
      <c r="K125" s="105">
        <v>9</v>
      </c>
      <c r="L125" s="105">
        <v>11</v>
      </c>
    </row>
    <row r="126" spans="1:12" s="59" customFormat="1" ht="13.5" x14ac:dyDescent="0.25">
      <c r="A126" s="234">
        <v>118</v>
      </c>
      <c r="B126" s="234" t="s">
        <v>573</v>
      </c>
      <c r="C126" s="136" t="s">
        <v>612</v>
      </c>
      <c r="D126" s="267">
        <v>1991.3022648552003</v>
      </c>
      <c r="E126" s="267">
        <v>1991.3022648552003</v>
      </c>
      <c r="F126" s="267"/>
      <c r="G126" s="267">
        <v>1991.3022648552003</v>
      </c>
      <c r="H126" s="268">
        <v>39205</v>
      </c>
      <c r="I126" s="268">
        <v>39287</v>
      </c>
      <c r="J126" s="268">
        <v>42881</v>
      </c>
      <c r="K126" s="105">
        <v>9</v>
      </c>
      <c r="L126" s="105">
        <v>7</v>
      </c>
    </row>
    <row r="127" spans="1:12" s="59" customFormat="1" ht="13.5" x14ac:dyDescent="0.25">
      <c r="A127" s="234">
        <v>122</v>
      </c>
      <c r="B127" s="234" t="s">
        <v>508</v>
      </c>
      <c r="C127" s="136" t="s">
        <v>613</v>
      </c>
      <c r="D127" s="267">
        <v>383.45711991540003</v>
      </c>
      <c r="E127" s="267">
        <v>383.45711991540003</v>
      </c>
      <c r="F127" s="267"/>
      <c r="G127" s="267">
        <v>383.45711991540003</v>
      </c>
      <c r="H127" s="268">
        <v>38842</v>
      </c>
      <c r="I127" s="268">
        <v>38863</v>
      </c>
      <c r="J127" s="268">
        <v>42384</v>
      </c>
      <c r="K127" s="105">
        <v>9</v>
      </c>
      <c r="L127" s="105">
        <v>6</v>
      </c>
    </row>
    <row r="128" spans="1:12" s="59" customFormat="1" ht="13.5" x14ac:dyDescent="0.25">
      <c r="A128" s="234">
        <v>123</v>
      </c>
      <c r="B128" s="234" t="s">
        <v>508</v>
      </c>
      <c r="C128" s="136" t="s">
        <v>615</v>
      </c>
      <c r="D128" s="267">
        <v>140.40693217920003</v>
      </c>
      <c r="E128" s="267">
        <v>140.40693217920003</v>
      </c>
      <c r="F128" s="267"/>
      <c r="G128" s="267">
        <v>140.40693217920003</v>
      </c>
      <c r="H128" s="268">
        <v>38946</v>
      </c>
      <c r="I128" s="268">
        <v>39031</v>
      </c>
      <c r="J128" s="268">
        <v>42475</v>
      </c>
      <c r="K128" s="105">
        <v>9</v>
      </c>
      <c r="L128" s="105">
        <v>6</v>
      </c>
    </row>
    <row r="129" spans="1:12" s="59" customFormat="1" ht="13.5" x14ac:dyDescent="0.25">
      <c r="A129" s="234">
        <v>124</v>
      </c>
      <c r="B129" s="234" t="s">
        <v>508</v>
      </c>
      <c r="C129" s="136" t="s">
        <v>616</v>
      </c>
      <c r="D129" s="267">
        <v>2741.5955293902002</v>
      </c>
      <c r="E129" s="267">
        <v>2741.5955293902002</v>
      </c>
      <c r="F129" s="267"/>
      <c r="G129" s="267">
        <v>2741.5955293902002</v>
      </c>
      <c r="H129" s="268">
        <v>38922</v>
      </c>
      <c r="I129" s="268">
        <v>38952</v>
      </c>
      <c r="J129" s="268">
        <v>43111</v>
      </c>
      <c r="K129" s="105">
        <v>11</v>
      </c>
      <c r="L129" s="105">
        <v>3</v>
      </c>
    </row>
    <row r="130" spans="1:12" s="59" customFormat="1" ht="13.5" x14ac:dyDescent="0.25">
      <c r="A130" s="234">
        <v>126</v>
      </c>
      <c r="B130" s="234" t="s">
        <v>596</v>
      </c>
      <c r="C130" s="136" t="s">
        <v>1330</v>
      </c>
      <c r="D130" s="267">
        <v>4660.6026328638</v>
      </c>
      <c r="E130" s="267">
        <v>4660.6026328638</v>
      </c>
      <c r="F130" s="267"/>
      <c r="G130" s="267">
        <v>4660.6026328638</v>
      </c>
      <c r="H130" s="268">
        <v>38968</v>
      </c>
      <c r="I130" s="268">
        <v>39423</v>
      </c>
      <c r="J130" s="268">
        <v>43341</v>
      </c>
      <c r="K130" s="105">
        <v>11</v>
      </c>
      <c r="L130" s="105">
        <v>10</v>
      </c>
    </row>
    <row r="131" spans="1:12" s="59" customFormat="1" ht="13.5" x14ac:dyDescent="0.25">
      <c r="A131" s="234">
        <v>127</v>
      </c>
      <c r="B131" s="234" t="s">
        <v>596</v>
      </c>
      <c r="C131" s="136" t="s">
        <v>619</v>
      </c>
      <c r="D131" s="267">
        <v>4075.2593946384</v>
      </c>
      <c r="E131" s="267">
        <v>4075.2593946384</v>
      </c>
      <c r="F131" s="267"/>
      <c r="G131" s="267">
        <v>4075.2593946384</v>
      </c>
      <c r="H131" s="268">
        <v>39214</v>
      </c>
      <c r="I131" s="268">
        <v>39279</v>
      </c>
      <c r="J131" s="268">
        <v>43341</v>
      </c>
      <c r="K131" s="105">
        <v>10</v>
      </c>
      <c r="L131" s="105">
        <v>11</v>
      </c>
    </row>
    <row r="132" spans="1:12" s="59" customFormat="1" ht="13.5" x14ac:dyDescent="0.25">
      <c r="A132" s="234">
        <v>128</v>
      </c>
      <c r="B132" s="234" t="s">
        <v>596</v>
      </c>
      <c r="C132" s="136" t="s">
        <v>620</v>
      </c>
      <c r="D132" s="267">
        <v>3589.0171032113999</v>
      </c>
      <c r="E132" s="267">
        <v>3589.0171032113999</v>
      </c>
      <c r="F132" s="267"/>
      <c r="G132" s="267">
        <v>3589.0171032113999</v>
      </c>
      <c r="H132" s="268">
        <v>38994</v>
      </c>
      <c r="I132" s="268">
        <v>39421</v>
      </c>
      <c r="J132" s="268">
        <v>43049</v>
      </c>
      <c r="K132" s="105">
        <v>11</v>
      </c>
      <c r="L132" s="105">
        <v>1</v>
      </c>
    </row>
    <row r="133" spans="1:12" s="59" customFormat="1" ht="13.5" x14ac:dyDescent="0.25">
      <c r="A133" s="234">
        <v>130</v>
      </c>
      <c r="B133" s="234" t="s">
        <v>596</v>
      </c>
      <c r="C133" s="136" t="s">
        <v>621</v>
      </c>
      <c r="D133" s="267">
        <v>8144.7343501026007</v>
      </c>
      <c r="E133" s="267">
        <v>8144.7343501026007</v>
      </c>
      <c r="F133" s="267"/>
      <c r="G133" s="267">
        <v>8144.7343501026007</v>
      </c>
      <c r="H133" s="268">
        <v>38806</v>
      </c>
      <c r="I133" s="268">
        <v>40465</v>
      </c>
      <c r="J133" s="268">
        <v>44010</v>
      </c>
      <c r="K133" s="105">
        <v>13</v>
      </c>
      <c r="L133" s="105">
        <v>11</v>
      </c>
    </row>
    <row r="134" spans="1:12" s="60" customFormat="1" ht="13.5" x14ac:dyDescent="0.25">
      <c r="A134" s="502" t="s">
        <v>1331</v>
      </c>
      <c r="B134" s="502"/>
      <c r="C134" s="502"/>
      <c r="D134" s="269">
        <f>SUM(D135:D143)</f>
        <v>9172.2724257900009</v>
      </c>
      <c r="E134" s="269">
        <f>SUM(E135:E143)</f>
        <v>9172.2724257900009</v>
      </c>
      <c r="F134" s="269"/>
      <c r="G134" s="269">
        <f>SUM(G135:G143)</f>
        <v>9172.2724257900009</v>
      </c>
      <c r="H134" s="268"/>
      <c r="I134" s="268"/>
      <c r="J134" s="268"/>
      <c r="K134" s="105"/>
      <c r="L134" s="105"/>
    </row>
    <row r="135" spans="1:12" s="60" customFormat="1" ht="13.5" x14ac:dyDescent="0.25">
      <c r="A135" s="234">
        <v>132</v>
      </c>
      <c r="B135" s="234" t="s">
        <v>1296</v>
      </c>
      <c r="C135" s="136" t="s">
        <v>623</v>
      </c>
      <c r="D135" s="267">
        <v>627.16962039480006</v>
      </c>
      <c r="E135" s="267">
        <v>627.16962039480006</v>
      </c>
      <c r="F135" s="267"/>
      <c r="G135" s="267">
        <v>627.16962039480006</v>
      </c>
      <c r="H135" s="268">
        <v>39113</v>
      </c>
      <c r="I135" s="268">
        <v>39101</v>
      </c>
      <c r="J135" s="268">
        <v>44580</v>
      </c>
      <c r="K135" s="105">
        <v>14</v>
      </c>
      <c r="L135" s="105">
        <v>11</v>
      </c>
    </row>
    <row r="136" spans="1:12" s="60" customFormat="1" ht="13.5" x14ac:dyDescent="0.25">
      <c r="A136" s="234">
        <v>136</v>
      </c>
      <c r="B136" s="234" t="s">
        <v>504</v>
      </c>
      <c r="C136" s="136" t="s">
        <v>624</v>
      </c>
      <c r="D136" s="267">
        <v>116.71609954440001</v>
      </c>
      <c r="E136" s="267">
        <v>116.71609954440001</v>
      </c>
      <c r="F136" s="267"/>
      <c r="G136" s="267">
        <v>116.71609954440001</v>
      </c>
      <c r="H136" s="268">
        <v>39000</v>
      </c>
      <c r="I136" s="268">
        <v>39045</v>
      </c>
      <c r="J136" s="268">
        <v>42643</v>
      </c>
      <c r="K136" s="105">
        <v>9</v>
      </c>
      <c r="L136" s="105">
        <v>6</v>
      </c>
    </row>
    <row r="137" spans="1:12" s="60" customFormat="1" ht="13.5" x14ac:dyDescent="0.25">
      <c r="A137" s="234">
        <v>138</v>
      </c>
      <c r="B137" s="234" t="s">
        <v>508</v>
      </c>
      <c r="C137" s="136" t="s">
        <v>625</v>
      </c>
      <c r="D137" s="267">
        <v>991.35720323280009</v>
      </c>
      <c r="E137" s="267">
        <v>991.35720323280009</v>
      </c>
      <c r="F137" s="267"/>
      <c r="G137" s="267">
        <v>991.35720323280009</v>
      </c>
      <c r="H137" s="268">
        <v>39275</v>
      </c>
      <c r="I137" s="268">
        <v>39275</v>
      </c>
      <c r="J137" s="268">
        <v>42789</v>
      </c>
      <c r="K137" s="105">
        <v>9</v>
      </c>
      <c r="L137" s="105">
        <v>5</v>
      </c>
    </row>
    <row r="138" spans="1:12" s="60" customFormat="1" ht="13.5" x14ac:dyDescent="0.25">
      <c r="A138" s="234">
        <v>139</v>
      </c>
      <c r="B138" s="234" t="s">
        <v>508</v>
      </c>
      <c r="C138" s="136" t="s">
        <v>626</v>
      </c>
      <c r="D138" s="267">
        <v>257.50281436320006</v>
      </c>
      <c r="E138" s="267">
        <v>257.50281436320006</v>
      </c>
      <c r="F138" s="267"/>
      <c r="G138" s="267">
        <v>257.50281436320006</v>
      </c>
      <c r="H138" s="268">
        <v>40015</v>
      </c>
      <c r="I138" s="268">
        <v>40527</v>
      </c>
      <c r="J138" s="268">
        <v>43572</v>
      </c>
      <c r="K138" s="105">
        <v>9</v>
      </c>
      <c r="L138" s="105">
        <v>9</v>
      </c>
    </row>
    <row r="139" spans="1:12" s="60" customFormat="1" ht="13.5" x14ac:dyDescent="0.25">
      <c r="A139" s="234">
        <v>140</v>
      </c>
      <c r="B139" s="234" t="s">
        <v>508</v>
      </c>
      <c r="C139" s="136" t="s">
        <v>627</v>
      </c>
      <c r="D139" s="267">
        <v>774.95765631660015</v>
      </c>
      <c r="E139" s="267">
        <v>774.95765631660015</v>
      </c>
      <c r="F139" s="267"/>
      <c r="G139" s="267">
        <v>774.95765631660015</v>
      </c>
      <c r="H139" s="268">
        <v>40288</v>
      </c>
      <c r="I139" s="268">
        <v>40261</v>
      </c>
      <c r="J139" s="268">
        <v>45548</v>
      </c>
      <c r="K139" s="105">
        <v>14</v>
      </c>
      <c r="L139" s="105">
        <v>3</v>
      </c>
    </row>
    <row r="140" spans="1:12" s="60" customFormat="1" ht="13.5" x14ac:dyDescent="0.25">
      <c r="A140" s="234">
        <v>141</v>
      </c>
      <c r="B140" s="234" t="s">
        <v>508</v>
      </c>
      <c r="C140" s="136" t="s">
        <v>628</v>
      </c>
      <c r="D140" s="267">
        <v>346.60089751740003</v>
      </c>
      <c r="E140" s="267">
        <v>346.60089751740003</v>
      </c>
      <c r="F140" s="267"/>
      <c r="G140" s="267">
        <v>346.60089751740003</v>
      </c>
      <c r="H140" s="268">
        <v>39533</v>
      </c>
      <c r="I140" s="268">
        <v>39533</v>
      </c>
      <c r="J140" s="268">
        <v>43111</v>
      </c>
      <c r="K140" s="105">
        <v>9</v>
      </c>
      <c r="L140" s="105">
        <v>8</v>
      </c>
    </row>
    <row r="141" spans="1:12" s="60" customFormat="1" ht="13.5" x14ac:dyDescent="0.25">
      <c r="A141" s="234">
        <v>142</v>
      </c>
      <c r="B141" s="234" t="s">
        <v>596</v>
      </c>
      <c r="C141" s="136" t="s">
        <v>629</v>
      </c>
      <c r="D141" s="267">
        <v>1635.4563077064001</v>
      </c>
      <c r="E141" s="267">
        <v>1635.4563077064001</v>
      </c>
      <c r="F141" s="267"/>
      <c r="G141" s="267">
        <v>1635.4563077064001</v>
      </c>
      <c r="H141" s="268">
        <v>39539</v>
      </c>
      <c r="I141" s="268">
        <v>39681</v>
      </c>
      <c r="J141" s="268">
        <v>43279</v>
      </c>
      <c r="K141" s="105">
        <v>9</v>
      </c>
      <c r="L141" s="105">
        <v>11</v>
      </c>
    </row>
    <row r="142" spans="1:12" s="60" customFormat="1" ht="13.5" x14ac:dyDescent="0.25">
      <c r="A142" s="234">
        <v>143</v>
      </c>
      <c r="B142" s="234" t="s">
        <v>596</v>
      </c>
      <c r="C142" s="136" t="s">
        <v>630</v>
      </c>
      <c r="D142" s="267">
        <v>2144.0863243626</v>
      </c>
      <c r="E142" s="267">
        <v>2144.0863243626</v>
      </c>
      <c r="F142" s="267"/>
      <c r="G142" s="267">
        <v>2144.0863243626</v>
      </c>
      <c r="H142" s="268">
        <v>39149</v>
      </c>
      <c r="I142" s="268">
        <v>39353</v>
      </c>
      <c r="J142" s="268">
        <v>43341</v>
      </c>
      <c r="K142" s="105">
        <v>11</v>
      </c>
      <c r="L142" s="105">
        <v>4</v>
      </c>
    </row>
    <row r="143" spans="1:12" s="60" customFormat="1" ht="13.5" x14ac:dyDescent="0.25">
      <c r="A143" s="234">
        <v>144</v>
      </c>
      <c r="B143" s="234" t="s">
        <v>596</v>
      </c>
      <c r="C143" s="136" t="s">
        <v>631</v>
      </c>
      <c r="D143" s="267">
        <v>2278.4255023518003</v>
      </c>
      <c r="E143" s="267">
        <v>2278.4255023518003</v>
      </c>
      <c r="F143" s="267"/>
      <c r="G143" s="267">
        <v>2278.4255023518003</v>
      </c>
      <c r="H143" s="268">
        <v>38954</v>
      </c>
      <c r="I143" s="268">
        <v>39191</v>
      </c>
      <c r="J143" s="268">
        <v>43341</v>
      </c>
      <c r="K143" s="105">
        <v>11</v>
      </c>
      <c r="L143" s="105">
        <v>10</v>
      </c>
    </row>
    <row r="144" spans="1:12" s="60" customFormat="1" ht="13.5" x14ac:dyDescent="0.25">
      <c r="A144" s="502" t="s">
        <v>1332</v>
      </c>
      <c r="B144" s="502"/>
      <c r="C144" s="502"/>
      <c r="D144" s="269">
        <f>SUM(D145:D165)</f>
        <v>90872.420773643404</v>
      </c>
      <c r="E144" s="269">
        <f>SUM(E145:E165)</f>
        <v>90872.420773643404</v>
      </c>
      <c r="F144" s="269"/>
      <c r="G144" s="269">
        <f>SUM(G145:G165)</f>
        <v>90872.420773643404</v>
      </c>
      <c r="H144" s="268"/>
      <c r="I144" s="268"/>
      <c r="J144" s="268"/>
      <c r="K144" s="105"/>
      <c r="L144" s="105"/>
    </row>
    <row r="145" spans="1:12" s="60" customFormat="1" ht="13.5" x14ac:dyDescent="0.25">
      <c r="A145" s="234">
        <v>146</v>
      </c>
      <c r="B145" s="234" t="s">
        <v>523</v>
      </c>
      <c r="C145" s="136" t="s">
        <v>1333</v>
      </c>
      <c r="D145" s="267">
        <v>20667.243613735802</v>
      </c>
      <c r="E145" s="267">
        <v>20667.243613735802</v>
      </c>
      <c r="F145" s="267"/>
      <c r="G145" s="267">
        <v>20667.243613735802</v>
      </c>
      <c r="H145" s="268">
        <v>41197</v>
      </c>
      <c r="I145" s="268">
        <v>42004</v>
      </c>
      <c r="J145" s="268">
        <v>52096</v>
      </c>
      <c r="K145" s="105">
        <v>29</v>
      </c>
      <c r="L145" s="105">
        <v>5</v>
      </c>
    </row>
    <row r="146" spans="1:12" s="60" customFormat="1" ht="13.5" x14ac:dyDescent="0.25">
      <c r="A146" s="234">
        <v>147</v>
      </c>
      <c r="B146" s="234" t="s">
        <v>560</v>
      </c>
      <c r="C146" s="136" t="s">
        <v>633</v>
      </c>
      <c r="D146" s="267">
        <v>3247.8686270076</v>
      </c>
      <c r="E146" s="267">
        <v>3247.8686270076</v>
      </c>
      <c r="F146" s="267"/>
      <c r="G146" s="267">
        <v>3247.8686270076</v>
      </c>
      <c r="H146" s="268">
        <v>40008</v>
      </c>
      <c r="I146" s="268">
        <v>40008</v>
      </c>
      <c r="J146" s="268">
        <v>43572</v>
      </c>
      <c r="K146" s="105">
        <v>9</v>
      </c>
      <c r="L146" s="105">
        <v>6</v>
      </c>
    </row>
    <row r="147" spans="1:12" s="60" customFormat="1" ht="13.5" x14ac:dyDescent="0.25">
      <c r="A147" s="234">
        <v>148</v>
      </c>
      <c r="B147" s="234" t="s">
        <v>634</v>
      </c>
      <c r="C147" s="136" t="s">
        <v>1164</v>
      </c>
      <c r="D147" s="267">
        <v>1878.24607689</v>
      </c>
      <c r="E147" s="267">
        <v>1878.24607689</v>
      </c>
      <c r="F147" s="267"/>
      <c r="G147" s="267">
        <v>1878.24607689</v>
      </c>
      <c r="H147" s="268">
        <v>39282</v>
      </c>
      <c r="I147" s="268">
        <v>39282</v>
      </c>
      <c r="J147" s="268">
        <v>43672</v>
      </c>
      <c r="K147" s="105">
        <v>11</v>
      </c>
      <c r="L147" s="105">
        <v>10</v>
      </c>
    </row>
    <row r="148" spans="1:12" s="60" customFormat="1" ht="13.5" x14ac:dyDescent="0.25">
      <c r="A148" s="234">
        <v>149</v>
      </c>
      <c r="B148" s="234" t="s">
        <v>634</v>
      </c>
      <c r="C148" s="136" t="s">
        <v>1334</v>
      </c>
      <c r="D148" s="267">
        <v>3164.7800230986004</v>
      </c>
      <c r="E148" s="267">
        <v>3164.7800230986004</v>
      </c>
      <c r="F148" s="267"/>
      <c r="G148" s="267">
        <v>3164.7800230986004</v>
      </c>
      <c r="H148" s="268">
        <v>39087</v>
      </c>
      <c r="I148" s="268">
        <v>39086</v>
      </c>
      <c r="J148" s="268">
        <v>43290</v>
      </c>
      <c r="K148" s="105">
        <v>10</v>
      </c>
      <c r="L148" s="105">
        <v>10</v>
      </c>
    </row>
    <row r="149" spans="1:12" s="60" customFormat="1" ht="13.5" x14ac:dyDescent="0.25">
      <c r="A149" s="234">
        <v>150</v>
      </c>
      <c r="B149" s="234" t="s">
        <v>634</v>
      </c>
      <c r="C149" s="136" t="s">
        <v>1335</v>
      </c>
      <c r="D149" s="267">
        <v>2455.1860451022003</v>
      </c>
      <c r="E149" s="267">
        <v>2455.1860451022003</v>
      </c>
      <c r="F149" s="267"/>
      <c r="G149" s="267">
        <v>2455.1860451022003</v>
      </c>
      <c r="H149" s="268">
        <v>39254</v>
      </c>
      <c r="I149" s="268">
        <v>39254</v>
      </c>
      <c r="J149" s="268">
        <v>44153</v>
      </c>
      <c r="K149" s="105">
        <v>13</v>
      </c>
      <c r="L149" s="105">
        <v>2</v>
      </c>
    </row>
    <row r="150" spans="1:12" s="60" customFormat="1" ht="13.5" x14ac:dyDescent="0.25">
      <c r="A150" s="234">
        <v>151</v>
      </c>
      <c r="B150" s="234" t="s">
        <v>508</v>
      </c>
      <c r="C150" s="136" t="s">
        <v>638</v>
      </c>
      <c r="D150" s="267">
        <v>6750.8973734802003</v>
      </c>
      <c r="E150" s="267">
        <v>6750.8973734802003</v>
      </c>
      <c r="F150" s="267"/>
      <c r="G150" s="267">
        <v>6750.8973734802003</v>
      </c>
      <c r="H150" s="268">
        <v>40556</v>
      </c>
      <c r="I150" s="268">
        <v>41139</v>
      </c>
      <c r="J150" s="268">
        <v>44727</v>
      </c>
      <c r="K150" s="105">
        <v>10</v>
      </c>
      <c r="L150" s="105">
        <v>10</v>
      </c>
    </row>
    <row r="151" spans="1:12" s="60" customFormat="1" ht="13.5" x14ac:dyDescent="0.25">
      <c r="A151" s="234">
        <v>152</v>
      </c>
      <c r="B151" s="234" t="s">
        <v>508</v>
      </c>
      <c r="C151" s="136" t="s">
        <v>639</v>
      </c>
      <c r="D151" s="267">
        <v>3762.5993450220003</v>
      </c>
      <c r="E151" s="267">
        <v>3762.5993450220003</v>
      </c>
      <c r="F151" s="267"/>
      <c r="G151" s="267">
        <v>3762.5993450220003</v>
      </c>
      <c r="H151" s="268">
        <v>39758</v>
      </c>
      <c r="I151" s="268">
        <v>40534</v>
      </c>
      <c r="J151" s="268">
        <v>45548</v>
      </c>
      <c r="K151" s="105">
        <v>15</v>
      </c>
      <c r="L151" s="105">
        <v>8</v>
      </c>
    </row>
    <row r="152" spans="1:12" s="60" customFormat="1" ht="13.5" x14ac:dyDescent="0.25">
      <c r="A152" s="234">
        <v>156</v>
      </c>
      <c r="B152" s="234" t="s">
        <v>573</v>
      </c>
      <c r="C152" s="136" t="s">
        <v>640</v>
      </c>
      <c r="D152" s="267">
        <v>350.81491882140006</v>
      </c>
      <c r="E152" s="267">
        <v>350.81491882140006</v>
      </c>
      <c r="F152" s="267"/>
      <c r="G152" s="267">
        <v>350.81491882140006</v>
      </c>
      <c r="H152" s="268">
        <v>39871</v>
      </c>
      <c r="I152" s="268">
        <v>40462</v>
      </c>
      <c r="J152" s="268">
        <v>44022</v>
      </c>
      <c r="K152" s="105">
        <v>11</v>
      </c>
      <c r="L152" s="105">
        <v>0</v>
      </c>
    </row>
    <row r="153" spans="1:12" s="60" customFormat="1" ht="13.5" x14ac:dyDescent="0.25">
      <c r="A153" s="234">
        <v>157</v>
      </c>
      <c r="B153" s="234" t="s">
        <v>573</v>
      </c>
      <c r="C153" s="136" t="s">
        <v>641</v>
      </c>
      <c r="D153" s="267">
        <v>7732.9281925200012</v>
      </c>
      <c r="E153" s="267">
        <v>7732.9281925200012</v>
      </c>
      <c r="F153" s="267"/>
      <c r="G153" s="267">
        <v>7732.9281925200012</v>
      </c>
      <c r="H153" s="268">
        <v>40150</v>
      </c>
      <c r="I153" s="268">
        <v>40232</v>
      </c>
      <c r="J153" s="268">
        <v>43794</v>
      </c>
      <c r="K153" s="105">
        <v>9</v>
      </c>
      <c r="L153" s="105">
        <v>9</v>
      </c>
    </row>
    <row r="154" spans="1:12" s="60" customFormat="1" ht="13.5" x14ac:dyDescent="0.25">
      <c r="A154" s="234">
        <v>158</v>
      </c>
      <c r="B154" s="234" t="s">
        <v>573</v>
      </c>
      <c r="C154" s="136" t="s">
        <v>642</v>
      </c>
      <c r="D154" s="267">
        <v>1127.8902682536002</v>
      </c>
      <c r="E154" s="267">
        <v>1127.8902682536002</v>
      </c>
      <c r="F154" s="267"/>
      <c r="G154" s="267">
        <v>1127.8902682536002</v>
      </c>
      <c r="H154" s="268">
        <v>39058</v>
      </c>
      <c r="I154" s="268">
        <v>39058</v>
      </c>
      <c r="J154" s="268">
        <v>42643</v>
      </c>
      <c r="K154" s="105">
        <v>8</v>
      </c>
      <c r="L154" s="105">
        <v>9</v>
      </c>
    </row>
    <row r="155" spans="1:12" s="60" customFormat="1" ht="13.5" x14ac:dyDescent="0.25">
      <c r="A155" s="234">
        <v>159</v>
      </c>
      <c r="B155" s="234" t="s">
        <v>573</v>
      </c>
      <c r="C155" s="136" t="s">
        <v>643</v>
      </c>
      <c r="D155" s="267">
        <v>64.391267825400007</v>
      </c>
      <c r="E155" s="267">
        <v>64.391267825400007</v>
      </c>
      <c r="F155" s="267"/>
      <c r="G155" s="267">
        <v>64.391267825400007</v>
      </c>
      <c r="H155" s="268">
        <v>39317</v>
      </c>
      <c r="I155" s="268">
        <v>39317</v>
      </c>
      <c r="J155" s="268">
        <v>42475</v>
      </c>
      <c r="K155" s="105">
        <v>8</v>
      </c>
      <c r="L155" s="105">
        <v>6</v>
      </c>
    </row>
    <row r="156" spans="1:12" s="63" customFormat="1" ht="13.5" x14ac:dyDescent="0.25">
      <c r="A156" s="234">
        <v>160</v>
      </c>
      <c r="B156" s="234" t="s">
        <v>573</v>
      </c>
      <c r="C156" s="136" t="s">
        <v>644</v>
      </c>
      <c r="D156" s="267">
        <v>346.16379714300001</v>
      </c>
      <c r="E156" s="267">
        <v>346.16379714300001</v>
      </c>
      <c r="F156" s="267"/>
      <c r="G156" s="267">
        <v>346.16379714300001</v>
      </c>
      <c r="H156" s="268">
        <v>39190</v>
      </c>
      <c r="I156" s="268">
        <v>39190</v>
      </c>
      <c r="J156" s="268">
        <v>42475</v>
      </c>
      <c r="K156" s="105">
        <v>8</v>
      </c>
      <c r="L156" s="105">
        <v>6</v>
      </c>
    </row>
    <row r="157" spans="1:12" s="60" customFormat="1" ht="13.5" x14ac:dyDescent="0.25">
      <c r="A157" s="234">
        <v>161</v>
      </c>
      <c r="B157" s="234" t="s">
        <v>573</v>
      </c>
      <c r="C157" s="136" t="s">
        <v>645</v>
      </c>
      <c r="D157" s="267">
        <v>626.28517749900004</v>
      </c>
      <c r="E157" s="267">
        <v>626.28517749900004</v>
      </c>
      <c r="F157" s="267"/>
      <c r="G157" s="267">
        <v>626.28517749900004</v>
      </c>
      <c r="H157" s="268">
        <v>39279</v>
      </c>
      <c r="I157" s="268">
        <v>39358</v>
      </c>
      <c r="J157" s="268">
        <v>43279</v>
      </c>
      <c r="K157" s="105">
        <v>10</v>
      </c>
      <c r="L157" s="105">
        <v>9</v>
      </c>
    </row>
    <row r="158" spans="1:12" s="60" customFormat="1" ht="13.5" x14ac:dyDescent="0.25">
      <c r="A158" s="234">
        <v>162</v>
      </c>
      <c r="B158" s="234" t="s">
        <v>573</v>
      </c>
      <c r="C158" s="136" t="s">
        <v>1170</v>
      </c>
      <c r="D158" s="267">
        <v>327.03213659400001</v>
      </c>
      <c r="E158" s="267">
        <v>327.03213659400001</v>
      </c>
      <c r="F158" s="267"/>
      <c r="G158" s="267">
        <v>327.03213659400001</v>
      </c>
      <c r="H158" s="268">
        <v>39583</v>
      </c>
      <c r="I158" s="268">
        <v>39619</v>
      </c>
      <c r="J158" s="268">
        <v>43279</v>
      </c>
      <c r="K158" s="105">
        <v>9</v>
      </c>
      <c r="L158" s="105">
        <v>11</v>
      </c>
    </row>
    <row r="159" spans="1:12" s="60" customFormat="1" ht="13.5" x14ac:dyDescent="0.25">
      <c r="A159" s="234">
        <v>163</v>
      </c>
      <c r="B159" s="234" t="s">
        <v>508</v>
      </c>
      <c r="C159" s="136" t="s">
        <v>647</v>
      </c>
      <c r="D159" s="267">
        <v>642.55650312600005</v>
      </c>
      <c r="E159" s="267">
        <v>642.55650312600005</v>
      </c>
      <c r="F159" s="267"/>
      <c r="G159" s="267">
        <v>642.55650312600005</v>
      </c>
      <c r="H159" s="268">
        <v>39162</v>
      </c>
      <c r="I159" s="268">
        <v>39162</v>
      </c>
      <c r="J159" s="268">
        <v>42475</v>
      </c>
      <c r="K159" s="105">
        <v>9</v>
      </c>
      <c r="L159" s="105">
        <v>0</v>
      </c>
    </row>
    <row r="160" spans="1:12" s="60" customFormat="1" ht="13.5" x14ac:dyDescent="0.25">
      <c r="A160" s="234">
        <v>164</v>
      </c>
      <c r="B160" s="234" t="s">
        <v>508</v>
      </c>
      <c r="C160" s="136" t="s">
        <v>648</v>
      </c>
      <c r="D160" s="267">
        <v>1931.3958704754</v>
      </c>
      <c r="E160" s="267">
        <v>1931.3958704754</v>
      </c>
      <c r="F160" s="267"/>
      <c r="G160" s="267">
        <v>1931.3958704754</v>
      </c>
      <c r="H160" s="268">
        <v>40740</v>
      </c>
      <c r="I160" s="268">
        <v>40739</v>
      </c>
      <c r="J160" s="268">
        <v>44669</v>
      </c>
      <c r="K160" s="105">
        <v>10</v>
      </c>
      <c r="L160" s="105">
        <v>8</v>
      </c>
    </row>
    <row r="161" spans="1:12" s="60" customFormat="1" ht="13.5" x14ac:dyDescent="0.25">
      <c r="A161" s="234">
        <v>165</v>
      </c>
      <c r="B161" s="234" t="s">
        <v>504</v>
      </c>
      <c r="C161" s="136" t="s">
        <v>649</v>
      </c>
      <c r="D161" s="267">
        <v>1323.8443838958001</v>
      </c>
      <c r="E161" s="267">
        <v>1323.8443838958001</v>
      </c>
      <c r="F161" s="267"/>
      <c r="G161" s="267">
        <v>1323.8443838958001</v>
      </c>
      <c r="H161" s="268">
        <v>39476</v>
      </c>
      <c r="I161" s="268">
        <v>39476</v>
      </c>
      <c r="J161" s="268">
        <v>43111</v>
      </c>
      <c r="K161" s="105">
        <v>9</v>
      </c>
      <c r="L161" s="105">
        <v>11</v>
      </c>
    </row>
    <row r="162" spans="1:12" s="60" customFormat="1" ht="27" x14ac:dyDescent="0.25">
      <c r="A162" s="234">
        <v>166</v>
      </c>
      <c r="B162" s="234" t="s">
        <v>596</v>
      </c>
      <c r="C162" s="136" t="s">
        <v>650</v>
      </c>
      <c r="D162" s="267">
        <v>1425.7283996250001</v>
      </c>
      <c r="E162" s="267">
        <v>1425.7283996250001</v>
      </c>
      <c r="F162" s="267"/>
      <c r="G162" s="267">
        <v>1425.7283996250001</v>
      </c>
      <c r="H162" s="268">
        <v>39395</v>
      </c>
      <c r="I162" s="268">
        <v>40203</v>
      </c>
      <c r="J162" s="268">
        <v>43794</v>
      </c>
      <c r="K162" s="105">
        <v>11</v>
      </c>
      <c r="L162" s="105">
        <v>9</v>
      </c>
    </row>
    <row r="163" spans="1:12" s="60" customFormat="1" ht="13.5" x14ac:dyDescent="0.25">
      <c r="A163" s="234">
        <v>167</v>
      </c>
      <c r="B163" s="234" t="s">
        <v>494</v>
      </c>
      <c r="C163" s="136" t="s">
        <v>651</v>
      </c>
      <c r="D163" s="267">
        <v>29160.269964262803</v>
      </c>
      <c r="E163" s="267">
        <v>29160.269964262803</v>
      </c>
      <c r="F163" s="267"/>
      <c r="G163" s="267">
        <v>29160.269964262803</v>
      </c>
      <c r="H163" s="268">
        <v>40176</v>
      </c>
      <c r="I163" s="268">
        <v>40190</v>
      </c>
      <c r="J163" s="268">
        <v>45548</v>
      </c>
      <c r="K163" s="105">
        <v>14</v>
      </c>
      <c r="L163" s="105">
        <v>5</v>
      </c>
    </row>
    <row r="164" spans="1:12" s="60" customFormat="1" ht="13.5" x14ac:dyDescent="0.25">
      <c r="A164" s="234">
        <v>168</v>
      </c>
      <c r="B164" s="234" t="s">
        <v>596</v>
      </c>
      <c r="C164" s="136" t="s">
        <v>1172</v>
      </c>
      <c r="D164" s="267">
        <v>2833.4526172158003</v>
      </c>
      <c r="E164" s="267">
        <v>2833.4526172158003</v>
      </c>
      <c r="F164" s="267"/>
      <c r="G164" s="267">
        <v>2833.4526172158003</v>
      </c>
      <c r="H164" s="268">
        <v>39286</v>
      </c>
      <c r="I164" s="268">
        <v>39286</v>
      </c>
      <c r="J164" s="268">
        <v>42881</v>
      </c>
      <c r="K164" s="105">
        <v>9</v>
      </c>
      <c r="L164" s="105">
        <v>5</v>
      </c>
    </row>
    <row r="165" spans="1:12" s="60" customFormat="1" ht="13.5" x14ac:dyDescent="0.25">
      <c r="A165" s="234">
        <v>170</v>
      </c>
      <c r="B165" s="234" t="s">
        <v>504</v>
      </c>
      <c r="C165" s="136" t="s">
        <v>653</v>
      </c>
      <c r="D165" s="267">
        <v>1052.8461720498001</v>
      </c>
      <c r="E165" s="267">
        <v>1052.8461720498001</v>
      </c>
      <c r="F165" s="267"/>
      <c r="G165" s="267">
        <v>1052.8461720498001</v>
      </c>
      <c r="H165" s="268">
        <v>40889</v>
      </c>
      <c r="I165" s="268">
        <v>40889</v>
      </c>
      <c r="J165" s="268">
        <v>44669</v>
      </c>
      <c r="K165" s="105">
        <v>9</v>
      </c>
      <c r="L165" s="105">
        <v>11</v>
      </c>
    </row>
    <row r="166" spans="1:12" s="60" customFormat="1" ht="13.5" x14ac:dyDescent="0.25">
      <c r="A166" s="502" t="s">
        <v>1336</v>
      </c>
      <c r="B166" s="502"/>
      <c r="C166" s="502"/>
      <c r="D166" s="269">
        <f>SUM(D167:D190)</f>
        <v>957891.92779479909</v>
      </c>
      <c r="E166" s="269">
        <f>SUM(E167:E190)</f>
        <v>957891.92779479909</v>
      </c>
      <c r="F166" s="269"/>
      <c r="G166" s="269">
        <f>SUM(G167:G190)</f>
        <v>957891.92779479909</v>
      </c>
      <c r="H166" s="268"/>
      <c r="I166" s="268"/>
      <c r="J166" s="268"/>
      <c r="K166" s="105"/>
      <c r="L166" s="105"/>
    </row>
    <row r="167" spans="1:12" s="60" customFormat="1" ht="13.5" x14ac:dyDescent="0.25">
      <c r="A167" s="234">
        <v>171</v>
      </c>
      <c r="B167" s="234" t="s">
        <v>494</v>
      </c>
      <c r="C167" s="136" t="s">
        <v>654</v>
      </c>
      <c r="D167" s="267">
        <v>776847.79021421052</v>
      </c>
      <c r="E167" s="267">
        <v>776847.79021421052</v>
      </c>
      <c r="F167" s="267"/>
      <c r="G167" s="267">
        <v>776847.79021421052</v>
      </c>
      <c r="H167" s="268">
        <v>42636</v>
      </c>
      <c r="I167" s="268">
        <v>43707</v>
      </c>
      <c r="J167" s="268">
        <v>51036</v>
      </c>
      <c r="K167" s="105">
        <v>23</v>
      </c>
      <c r="L167" s="105">
        <v>0</v>
      </c>
    </row>
    <row r="168" spans="1:12" s="60" customFormat="1" ht="13.5" x14ac:dyDescent="0.25">
      <c r="A168" s="234">
        <v>176</v>
      </c>
      <c r="B168" s="234" t="s">
        <v>504</v>
      </c>
      <c r="C168" s="136" t="s">
        <v>655</v>
      </c>
      <c r="D168" s="267">
        <v>994.18738603980012</v>
      </c>
      <c r="E168" s="267">
        <v>994.18738603980012</v>
      </c>
      <c r="F168" s="267"/>
      <c r="G168" s="267">
        <v>994.18738603980012</v>
      </c>
      <c r="H168" s="268">
        <v>41202</v>
      </c>
      <c r="I168" s="268">
        <v>41404</v>
      </c>
      <c r="J168" s="268">
        <v>44727</v>
      </c>
      <c r="K168" s="105">
        <v>9</v>
      </c>
      <c r="L168" s="105">
        <v>6</v>
      </c>
    </row>
    <row r="169" spans="1:12" s="60" customFormat="1" ht="13.5" x14ac:dyDescent="0.25">
      <c r="A169" s="234">
        <v>177</v>
      </c>
      <c r="B169" s="234" t="s">
        <v>504</v>
      </c>
      <c r="C169" s="136" t="s">
        <v>656</v>
      </c>
      <c r="D169" s="267">
        <v>146.75819282700002</v>
      </c>
      <c r="E169" s="267">
        <v>146.75819282700002</v>
      </c>
      <c r="F169" s="267"/>
      <c r="G169" s="267">
        <v>146.75819282700002</v>
      </c>
      <c r="H169" s="268">
        <v>40297</v>
      </c>
      <c r="I169" s="268">
        <v>40296</v>
      </c>
      <c r="J169" s="268">
        <v>43794</v>
      </c>
      <c r="K169" s="105">
        <v>9</v>
      </c>
      <c r="L169" s="105">
        <v>5</v>
      </c>
    </row>
    <row r="170" spans="1:12" s="60" customFormat="1" ht="13.5" x14ac:dyDescent="0.25">
      <c r="A170" s="234">
        <v>181</v>
      </c>
      <c r="B170" s="234" t="s">
        <v>573</v>
      </c>
      <c r="C170" s="136" t="s">
        <v>657</v>
      </c>
      <c r="D170" s="267">
        <v>22026.375869733001</v>
      </c>
      <c r="E170" s="267">
        <v>22026.375869733001</v>
      </c>
      <c r="F170" s="267"/>
      <c r="G170" s="267">
        <v>22026.375869733001</v>
      </c>
      <c r="H170" s="268">
        <v>40223</v>
      </c>
      <c r="I170" s="268">
        <v>40754</v>
      </c>
      <c r="J170" s="268">
        <v>47340</v>
      </c>
      <c r="K170" s="105">
        <v>17</v>
      </c>
      <c r="L170" s="105">
        <v>11</v>
      </c>
    </row>
    <row r="171" spans="1:12" s="60" customFormat="1" ht="13.5" x14ac:dyDescent="0.25">
      <c r="A171" s="234">
        <v>182</v>
      </c>
      <c r="B171" s="234" t="s">
        <v>573</v>
      </c>
      <c r="C171" s="136" t="s">
        <v>658</v>
      </c>
      <c r="D171" s="267">
        <v>3021.6440660652001</v>
      </c>
      <c r="E171" s="267">
        <v>3021.6440660652001</v>
      </c>
      <c r="F171" s="267"/>
      <c r="G171" s="267">
        <v>3021.6440660652001</v>
      </c>
      <c r="H171" s="268">
        <v>39713</v>
      </c>
      <c r="I171" s="268">
        <v>39710</v>
      </c>
      <c r="J171" s="268">
        <v>43111</v>
      </c>
      <c r="K171" s="105">
        <v>9</v>
      </c>
      <c r="L171" s="105">
        <v>6</v>
      </c>
    </row>
    <row r="172" spans="1:12" s="60" customFormat="1" ht="13.5" x14ac:dyDescent="0.25">
      <c r="A172" s="234">
        <v>183</v>
      </c>
      <c r="B172" s="234" t="s">
        <v>573</v>
      </c>
      <c r="C172" s="136" t="s">
        <v>659</v>
      </c>
      <c r="D172" s="267">
        <v>503.75594162460004</v>
      </c>
      <c r="E172" s="267">
        <v>503.75594162460004</v>
      </c>
      <c r="F172" s="267"/>
      <c r="G172" s="267">
        <v>503.75594162460004</v>
      </c>
      <c r="H172" s="268">
        <v>39517</v>
      </c>
      <c r="I172" s="268">
        <v>39513</v>
      </c>
      <c r="J172" s="268">
        <v>43279</v>
      </c>
      <c r="K172" s="105">
        <v>9</v>
      </c>
      <c r="L172" s="105">
        <v>11</v>
      </c>
    </row>
    <row r="173" spans="1:12" s="60" customFormat="1" ht="13.5" x14ac:dyDescent="0.25">
      <c r="A173" s="234">
        <v>185</v>
      </c>
      <c r="B173" s="234" t="s">
        <v>508</v>
      </c>
      <c r="C173" s="136" t="s">
        <v>660</v>
      </c>
      <c r="D173" s="267">
        <v>3860.9275744758002</v>
      </c>
      <c r="E173" s="267">
        <v>3860.9275744758002</v>
      </c>
      <c r="F173" s="267"/>
      <c r="G173" s="267">
        <v>3860.9275744758002</v>
      </c>
      <c r="H173" s="268">
        <v>40705</v>
      </c>
      <c r="I173" s="268">
        <v>41640</v>
      </c>
      <c r="J173" s="268">
        <v>44669</v>
      </c>
      <c r="K173" s="105">
        <v>10</v>
      </c>
      <c r="L173" s="105">
        <v>9</v>
      </c>
    </row>
    <row r="174" spans="1:12" s="60" customFormat="1" ht="13.5" x14ac:dyDescent="0.25">
      <c r="A174" s="234">
        <v>188</v>
      </c>
      <c r="B174" s="234" t="s">
        <v>508</v>
      </c>
      <c r="C174" s="136" t="s">
        <v>661</v>
      </c>
      <c r="D174" s="267">
        <v>35012.221006609201</v>
      </c>
      <c r="E174" s="267">
        <v>35012.221006609201</v>
      </c>
      <c r="F174" s="267"/>
      <c r="G174" s="267">
        <v>35012.221006609201</v>
      </c>
      <c r="H174" s="268">
        <v>39935</v>
      </c>
      <c r="I174" s="268">
        <v>43763</v>
      </c>
      <c r="J174" s="268">
        <v>50908</v>
      </c>
      <c r="K174" s="105">
        <v>30</v>
      </c>
      <c r="L174" s="105">
        <v>0</v>
      </c>
    </row>
    <row r="175" spans="1:12" s="60" customFormat="1" ht="13.5" x14ac:dyDescent="0.25">
      <c r="A175" s="234">
        <v>189</v>
      </c>
      <c r="B175" s="234" t="s">
        <v>508</v>
      </c>
      <c r="C175" s="136" t="s">
        <v>662</v>
      </c>
      <c r="D175" s="267">
        <v>765.55299148979998</v>
      </c>
      <c r="E175" s="267">
        <v>765.55299148979998</v>
      </c>
      <c r="F175" s="267"/>
      <c r="G175" s="267">
        <v>765.55299148979998</v>
      </c>
      <c r="H175" s="268">
        <v>40634</v>
      </c>
      <c r="I175" s="268">
        <v>40946</v>
      </c>
      <c r="J175" s="268">
        <v>44606</v>
      </c>
      <c r="K175" s="105">
        <v>10</v>
      </c>
      <c r="L175" s="105">
        <v>7</v>
      </c>
    </row>
    <row r="176" spans="1:12" s="60" customFormat="1" ht="13.5" x14ac:dyDescent="0.25">
      <c r="A176" s="234">
        <v>190</v>
      </c>
      <c r="B176" s="234" t="s">
        <v>508</v>
      </c>
      <c r="C176" s="136" t="s">
        <v>663</v>
      </c>
      <c r="D176" s="267">
        <v>10641.8976911028</v>
      </c>
      <c r="E176" s="267">
        <v>10641.8976911028</v>
      </c>
      <c r="F176" s="267"/>
      <c r="G176" s="267">
        <v>10641.8976911028</v>
      </c>
      <c r="H176" s="268">
        <v>40884</v>
      </c>
      <c r="I176" s="268">
        <v>42720</v>
      </c>
      <c r="J176" s="268">
        <v>49947</v>
      </c>
      <c r="K176" s="105">
        <v>24</v>
      </c>
      <c r="L176" s="105">
        <v>9</v>
      </c>
    </row>
    <row r="177" spans="1:12" s="60" customFormat="1" ht="13.5" x14ac:dyDescent="0.25">
      <c r="A177" s="234">
        <v>191</v>
      </c>
      <c r="B177" s="234" t="s">
        <v>508</v>
      </c>
      <c r="C177" s="136" t="s">
        <v>664</v>
      </c>
      <c r="D177" s="267">
        <v>2084.9086539558002</v>
      </c>
      <c r="E177" s="267">
        <v>2084.9086539558002</v>
      </c>
      <c r="F177" s="267"/>
      <c r="G177" s="267">
        <v>2084.9086539558002</v>
      </c>
      <c r="H177" s="268">
        <v>40224</v>
      </c>
      <c r="I177" s="268">
        <v>40735</v>
      </c>
      <c r="J177" s="268">
        <v>45548</v>
      </c>
      <c r="K177" s="105">
        <v>14</v>
      </c>
      <c r="L177" s="105">
        <v>5</v>
      </c>
    </row>
    <row r="178" spans="1:12" s="60" customFormat="1" ht="13.5" x14ac:dyDescent="0.25">
      <c r="A178" s="234">
        <v>192</v>
      </c>
      <c r="B178" s="234" t="s">
        <v>508</v>
      </c>
      <c r="C178" s="136" t="s">
        <v>665</v>
      </c>
      <c r="D178" s="267">
        <v>7749.3157617294009</v>
      </c>
      <c r="E178" s="267">
        <v>7749.3157617294009</v>
      </c>
      <c r="F178" s="267"/>
      <c r="G178" s="267">
        <v>7749.3157617294009</v>
      </c>
      <c r="H178" s="268">
        <v>40324</v>
      </c>
      <c r="I178" s="268">
        <v>42171</v>
      </c>
      <c r="J178" s="268">
        <v>45548</v>
      </c>
      <c r="K178" s="105">
        <v>14</v>
      </c>
      <c r="L178" s="105">
        <v>3</v>
      </c>
    </row>
    <row r="179" spans="1:12" s="60" customFormat="1" ht="13.5" x14ac:dyDescent="0.25">
      <c r="A179" s="234">
        <v>193</v>
      </c>
      <c r="B179" s="234" t="s">
        <v>508</v>
      </c>
      <c r="C179" s="136" t="s">
        <v>666</v>
      </c>
      <c r="D179" s="267">
        <v>1298.3070931710001</v>
      </c>
      <c r="E179" s="267">
        <v>1298.3070931710001</v>
      </c>
      <c r="F179" s="267"/>
      <c r="G179" s="267">
        <v>1298.3070931710001</v>
      </c>
      <c r="H179" s="268">
        <v>40399</v>
      </c>
      <c r="I179" s="268">
        <v>40399</v>
      </c>
      <c r="J179" s="268">
        <v>44022</v>
      </c>
      <c r="K179" s="105">
        <v>9</v>
      </c>
      <c r="L179" s="105">
        <v>6</v>
      </c>
    </row>
    <row r="180" spans="1:12" s="60" customFormat="1" ht="13.5" x14ac:dyDescent="0.25">
      <c r="A180" s="234">
        <v>194</v>
      </c>
      <c r="B180" s="234" t="s">
        <v>508</v>
      </c>
      <c r="C180" s="136" t="s">
        <v>667</v>
      </c>
      <c r="D180" s="267">
        <v>33093.064540087202</v>
      </c>
      <c r="E180" s="267">
        <v>33093.064540087202</v>
      </c>
      <c r="F180" s="267"/>
      <c r="G180" s="267">
        <v>33093.064540087202</v>
      </c>
      <c r="H180" s="268">
        <v>40618</v>
      </c>
      <c r="I180" s="268">
        <v>41246</v>
      </c>
      <c r="J180" s="268">
        <v>44669</v>
      </c>
      <c r="K180" s="105">
        <v>10</v>
      </c>
      <c r="L180" s="105">
        <v>9</v>
      </c>
    </row>
    <row r="181" spans="1:12" s="60" customFormat="1" ht="13.5" x14ac:dyDescent="0.25">
      <c r="A181" s="234">
        <v>195</v>
      </c>
      <c r="B181" s="234" t="s">
        <v>508</v>
      </c>
      <c r="C181" s="136" t="s">
        <v>668</v>
      </c>
      <c r="D181" s="267">
        <v>15428.711219231402</v>
      </c>
      <c r="E181" s="267">
        <v>15428.711219231402</v>
      </c>
      <c r="F181" s="267"/>
      <c r="G181" s="267">
        <v>15428.711219231402</v>
      </c>
      <c r="H181" s="268">
        <v>40070</v>
      </c>
      <c r="I181" s="268">
        <v>41244</v>
      </c>
      <c r="J181" s="268">
        <v>44669</v>
      </c>
      <c r="K181" s="105">
        <v>12</v>
      </c>
      <c r="L181" s="105">
        <v>9</v>
      </c>
    </row>
    <row r="182" spans="1:12" s="60" customFormat="1" ht="13.5" x14ac:dyDescent="0.25">
      <c r="A182" s="234">
        <v>197</v>
      </c>
      <c r="B182" s="234" t="s">
        <v>508</v>
      </c>
      <c r="C182" s="136" t="s">
        <v>669</v>
      </c>
      <c r="D182" s="267">
        <v>348.19578167520001</v>
      </c>
      <c r="E182" s="267">
        <v>348.19578167520001</v>
      </c>
      <c r="F182" s="267"/>
      <c r="G182" s="267">
        <v>348.19578167520001</v>
      </c>
      <c r="H182" s="268">
        <v>40470</v>
      </c>
      <c r="I182" s="268">
        <v>40524</v>
      </c>
      <c r="J182" s="268">
        <v>44153</v>
      </c>
      <c r="K182" s="105">
        <v>9</v>
      </c>
      <c r="L182" s="105">
        <v>11</v>
      </c>
    </row>
    <row r="183" spans="1:12" s="60" customFormat="1" ht="13.5" x14ac:dyDescent="0.25">
      <c r="A183" s="234">
        <v>198</v>
      </c>
      <c r="B183" s="234" t="s">
        <v>508</v>
      </c>
      <c r="C183" s="136" t="s">
        <v>670</v>
      </c>
      <c r="D183" s="267">
        <v>4353.9152290518005</v>
      </c>
      <c r="E183" s="267">
        <v>4353.9152290518005</v>
      </c>
      <c r="F183" s="267"/>
      <c r="G183" s="267">
        <v>4353.9152290518005</v>
      </c>
      <c r="H183" s="268">
        <v>40807</v>
      </c>
      <c r="I183" s="268">
        <v>41534</v>
      </c>
      <c r="J183" s="268">
        <v>45035</v>
      </c>
      <c r="K183" s="105">
        <v>11</v>
      </c>
      <c r="L183" s="105">
        <v>5</v>
      </c>
    </row>
    <row r="184" spans="1:12" s="60" customFormat="1" ht="13.5" x14ac:dyDescent="0.25">
      <c r="A184" s="234">
        <v>199</v>
      </c>
      <c r="B184" s="234" t="s">
        <v>508</v>
      </c>
      <c r="C184" s="136" t="s">
        <v>671</v>
      </c>
      <c r="D184" s="267">
        <v>829.73399856660012</v>
      </c>
      <c r="E184" s="267">
        <v>829.73399856660012</v>
      </c>
      <c r="F184" s="267"/>
      <c r="G184" s="267">
        <v>829.73399856660012</v>
      </c>
      <c r="H184" s="268">
        <v>39764</v>
      </c>
      <c r="I184" s="268">
        <v>40339</v>
      </c>
      <c r="J184" s="268">
        <v>45548</v>
      </c>
      <c r="K184" s="105">
        <v>15</v>
      </c>
      <c r="L184" s="105">
        <v>8</v>
      </c>
    </row>
    <row r="185" spans="1:12" s="60" customFormat="1" ht="27" x14ac:dyDescent="0.25">
      <c r="A185" s="234">
        <v>200</v>
      </c>
      <c r="B185" s="234" t="s">
        <v>596</v>
      </c>
      <c r="C185" s="136" t="s">
        <v>672</v>
      </c>
      <c r="D185" s="267">
        <v>5239.6747480626009</v>
      </c>
      <c r="E185" s="267">
        <v>5239.6747480626009</v>
      </c>
      <c r="F185" s="267"/>
      <c r="G185" s="267">
        <v>5239.6747480626009</v>
      </c>
      <c r="H185" s="268">
        <v>40984</v>
      </c>
      <c r="I185" s="268">
        <v>41687</v>
      </c>
      <c r="J185" s="268">
        <v>45271</v>
      </c>
      <c r="K185" s="105">
        <v>11</v>
      </c>
      <c r="L185" s="105">
        <v>8</v>
      </c>
    </row>
    <row r="186" spans="1:12" s="60" customFormat="1" ht="13.5" x14ac:dyDescent="0.25">
      <c r="A186" s="234">
        <v>201</v>
      </c>
      <c r="B186" s="234" t="s">
        <v>596</v>
      </c>
      <c r="C186" s="136" t="s">
        <v>673</v>
      </c>
      <c r="D186" s="267">
        <v>10357.821655064401</v>
      </c>
      <c r="E186" s="267">
        <v>10357.821655064401</v>
      </c>
      <c r="F186" s="267"/>
      <c r="G186" s="267">
        <v>10357.821655064401</v>
      </c>
      <c r="H186" s="268">
        <v>40092</v>
      </c>
      <c r="I186" s="268">
        <v>41802</v>
      </c>
      <c r="J186" s="268">
        <v>45411</v>
      </c>
      <c r="K186" s="105">
        <v>14</v>
      </c>
      <c r="L186" s="105">
        <v>2</v>
      </c>
    </row>
    <row r="187" spans="1:12" s="60" customFormat="1" ht="13.5" x14ac:dyDescent="0.25">
      <c r="A187" s="234">
        <v>202</v>
      </c>
      <c r="B187" s="234" t="s">
        <v>596</v>
      </c>
      <c r="C187" s="136" t="s">
        <v>674</v>
      </c>
      <c r="D187" s="267">
        <v>12118.420917982801</v>
      </c>
      <c r="E187" s="267">
        <v>12118.420917982801</v>
      </c>
      <c r="F187" s="267"/>
      <c r="G187" s="267">
        <v>12118.420917982801</v>
      </c>
      <c r="H187" s="268">
        <v>41267</v>
      </c>
      <c r="I187" s="268">
        <v>42270</v>
      </c>
      <c r="J187" s="268">
        <v>45950</v>
      </c>
      <c r="K187" s="105">
        <v>12</v>
      </c>
      <c r="L187" s="105">
        <v>6</v>
      </c>
    </row>
    <row r="188" spans="1:12" s="60" customFormat="1" ht="13.5" x14ac:dyDescent="0.25">
      <c r="A188" s="234">
        <v>203</v>
      </c>
      <c r="B188" s="234" t="s">
        <v>596</v>
      </c>
      <c r="C188" s="136" t="s">
        <v>675</v>
      </c>
      <c r="D188" s="267">
        <v>2268.3845608938004</v>
      </c>
      <c r="E188" s="267">
        <v>2268.3845608938004</v>
      </c>
      <c r="F188" s="267"/>
      <c r="G188" s="267">
        <v>2268.3845608938004</v>
      </c>
      <c r="H188" s="268">
        <v>40155</v>
      </c>
      <c r="I188" s="268">
        <v>40154</v>
      </c>
      <c r="J188" s="268">
        <v>45548</v>
      </c>
      <c r="K188" s="105">
        <v>16</v>
      </c>
      <c r="L188" s="105">
        <v>1</v>
      </c>
    </row>
    <row r="189" spans="1:12" s="60" customFormat="1" ht="13.5" x14ac:dyDescent="0.25">
      <c r="A189" s="234">
        <v>204</v>
      </c>
      <c r="B189" s="234" t="s">
        <v>596</v>
      </c>
      <c r="C189" s="136" t="s">
        <v>676</v>
      </c>
      <c r="D189" s="267">
        <v>4726.4052302574</v>
      </c>
      <c r="E189" s="267">
        <v>4726.4052302574</v>
      </c>
      <c r="F189" s="267"/>
      <c r="G189" s="267">
        <v>4726.4052302574</v>
      </c>
      <c r="H189" s="268">
        <v>40385</v>
      </c>
      <c r="I189" s="268">
        <v>40508</v>
      </c>
      <c r="J189" s="268">
        <v>44153</v>
      </c>
      <c r="K189" s="105">
        <v>9</v>
      </c>
      <c r="L189" s="105">
        <v>11</v>
      </c>
    </row>
    <row r="190" spans="1:12" s="60" customFormat="1" ht="27" x14ac:dyDescent="0.25">
      <c r="A190" s="234">
        <v>205</v>
      </c>
      <c r="B190" s="234" t="s">
        <v>557</v>
      </c>
      <c r="C190" s="136" t="s">
        <v>677</v>
      </c>
      <c r="D190" s="267">
        <v>4173.9574708920009</v>
      </c>
      <c r="E190" s="267">
        <v>4173.9574708920009</v>
      </c>
      <c r="F190" s="267"/>
      <c r="G190" s="267">
        <v>4173.9574708920009</v>
      </c>
      <c r="H190" s="268">
        <v>39902</v>
      </c>
      <c r="I190" s="268">
        <v>40455</v>
      </c>
      <c r="J190" s="268">
        <v>44022</v>
      </c>
      <c r="K190" s="105">
        <v>11</v>
      </c>
      <c r="L190" s="105">
        <v>0</v>
      </c>
    </row>
    <row r="191" spans="1:12" s="60" customFormat="1" ht="13.5" x14ac:dyDescent="0.25">
      <c r="A191" s="502" t="s">
        <v>1337</v>
      </c>
      <c r="B191" s="502"/>
      <c r="C191" s="502"/>
      <c r="D191" s="269">
        <f>SUM(D192:D212)</f>
        <v>227237.61445893484</v>
      </c>
      <c r="E191" s="269">
        <f>SUM(E192:E212)</f>
        <v>227237.61445893484</v>
      </c>
      <c r="F191" s="269"/>
      <c r="G191" s="269">
        <f>SUM(G192:G212)</f>
        <v>227237.61445893484</v>
      </c>
      <c r="H191" s="268"/>
      <c r="I191" s="268"/>
      <c r="J191" s="268"/>
      <c r="K191" s="105"/>
      <c r="L191" s="105"/>
    </row>
    <row r="192" spans="1:12" s="60" customFormat="1" ht="27" x14ac:dyDescent="0.25">
      <c r="A192" s="234">
        <v>206</v>
      </c>
      <c r="B192" s="234" t="s">
        <v>508</v>
      </c>
      <c r="C192" s="136" t="s">
        <v>1186</v>
      </c>
      <c r="D192" s="267">
        <v>1241.5279230054002</v>
      </c>
      <c r="E192" s="267">
        <v>1241.5279230054002</v>
      </c>
      <c r="F192" s="267"/>
      <c r="G192" s="267">
        <v>1241.5279230054002</v>
      </c>
      <c r="H192" s="268">
        <v>39936</v>
      </c>
      <c r="I192" s="268">
        <v>39936</v>
      </c>
      <c r="J192" s="268">
        <v>43572</v>
      </c>
      <c r="K192" s="105">
        <v>9</v>
      </c>
      <c r="L192" s="105">
        <v>6</v>
      </c>
    </row>
    <row r="193" spans="1:16" s="60" customFormat="1" ht="13.5" x14ac:dyDescent="0.25">
      <c r="A193" s="234">
        <v>207</v>
      </c>
      <c r="B193" s="234" t="s">
        <v>508</v>
      </c>
      <c r="C193" s="136" t="s">
        <v>1338</v>
      </c>
      <c r="D193" s="267">
        <v>1888.9630957710001</v>
      </c>
      <c r="E193" s="267">
        <v>1888.9630957710001</v>
      </c>
      <c r="F193" s="267"/>
      <c r="G193" s="267">
        <v>1888.9630957710001</v>
      </c>
      <c r="H193" s="268">
        <v>39998</v>
      </c>
      <c r="I193" s="268">
        <v>40674</v>
      </c>
      <c r="J193" s="268">
        <v>45548</v>
      </c>
      <c r="K193" s="105">
        <v>14</v>
      </c>
      <c r="L193" s="105">
        <v>11</v>
      </c>
    </row>
    <row r="194" spans="1:16" s="60" customFormat="1" ht="13.5" x14ac:dyDescent="0.25">
      <c r="A194" s="234">
        <v>208</v>
      </c>
      <c r="B194" s="234" t="s">
        <v>508</v>
      </c>
      <c r="C194" s="136" t="s">
        <v>680</v>
      </c>
      <c r="D194" s="267">
        <v>1306.2730713678</v>
      </c>
      <c r="E194" s="267">
        <v>1306.2730713678</v>
      </c>
      <c r="F194" s="267"/>
      <c r="G194" s="267">
        <v>1306.2730713678</v>
      </c>
      <c r="H194" s="268">
        <v>40154</v>
      </c>
      <c r="I194" s="268">
        <v>40154</v>
      </c>
      <c r="J194" s="268">
        <v>45548</v>
      </c>
      <c r="K194" s="105">
        <v>14</v>
      </c>
      <c r="L194" s="105">
        <v>5</v>
      </c>
    </row>
    <row r="195" spans="1:16" s="60" customFormat="1" ht="13.5" x14ac:dyDescent="0.25">
      <c r="A195" s="234">
        <v>209</v>
      </c>
      <c r="B195" s="234" t="s">
        <v>508</v>
      </c>
      <c r="C195" s="136" t="s">
        <v>681</v>
      </c>
      <c r="D195" s="267">
        <v>26217.036942288003</v>
      </c>
      <c r="E195" s="267">
        <v>26217.036942288003</v>
      </c>
      <c r="F195" s="267"/>
      <c r="G195" s="267">
        <v>26217.036942288003</v>
      </c>
      <c r="H195" s="268">
        <v>40803</v>
      </c>
      <c r="I195" s="268">
        <v>45260</v>
      </c>
      <c r="J195" s="268">
        <v>54423</v>
      </c>
      <c r="K195" s="105">
        <v>37</v>
      </c>
      <c r="L195" s="105">
        <v>4</v>
      </c>
    </row>
    <row r="196" spans="1:16" s="60" customFormat="1" ht="13.5" x14ac:dyDescent="0.25">
      <c r="A196" s="234">
        <v>210</v>
      </c>
      <c r="B196" s="234" t="s">
        <v>596</v>
      </c>
      <c r="C196" s="136" t="s">
        <v>682</v>
      </c>
      <c r="D196" s="267">
        <v>4240.6351496676007</v>
      </c>
      <c r="E196" s="267">
        <v>4240.6351496676007</v>
      </c>
      <c r="F196" s="267"/>
      <c r="G196" s="267">
        <v>4240.6351496676007</v>
      </c>
      <c r="H196" s="268">
        <v>40487</v>
      </c>
      <c r="I196" s="268">
        <v>40759</v>
      </c>
      <c r="J196" s="268">
        <v>44153</v>
      </c>
      <c r="K196" s="105">
        <v>9</v>
      </c>
      <c r="L196" s="105">
        <v>11</v>
      </c>
    </row>
    <row r="197" spans="1:16" s="60" customFormat="1" ht="27" x14ac:dyDescent="0.25">
      <c r="A197" s="234">
        <v>211</v>
      </c>
      <c r="B197" s="234" t="s">
        <v>596</v>
      </c>
      <c r="C197" s="136" t="s">
        <v>683</v>
      </c>
      <c r="D197" s="267">
        <v>27669.200476473601</v>
      </c>
      <c r="E197" s="267">
        <v>27669.200476473601</v>
      </c>
      <c r="F197" s="267"/>
      <c r="G197" s="267">
        <v>27669.200476473601</v>
      </c>
      <c r="H197" s="268">
        <v>40335</v>
      </c>
      <c r="I197" s="268">
        <v>41881</v>
      </c>
      <c r="J197" s="268">
        <v>45504</v>
      </c>
      <c r="K197" s="105">
        <v>13</v>
      </c>
      <c r="L197" s="105">
        <v>11</v>
      </c>
    </row>
    <row r="198" spans="1:16" s="60" customFormat="1" ht="13.5" x14ac:dyDescent="0.25">
      <c r="A198" s="234">
        <v>212</v>
      </c>
      <c r="B198" s="234" t="s">
        <v>508</v>
      </c>
      <c r="C198" s="136" t="s">
        <v>684</v>
      </c>
      <c r="D198" s="267">
        <v>10637.0421093684</v>
      </c>
      <c r="E198" s="267">
        <v>10637.0421093684</v>
      </c>
      <c r="F198" s="267"/>
      <c r="G198" s="267">
        <v>10637.0421093684</v>
      </c>
      <c r="H198" s="268">
        <v>40471</v>
      </c>
      <c r="I198" s="268">
        <v>42278</v>
      </c>
      <c r="J198" s="268">
        <v>51439</v>
      </c>
      <c r="K198" s="105">
        <v>30</v>
      </c>
      <c r="L198" s="105">
        <v>0</v>
      </c>
    </row>
    <row r="199" spans="1:16" s="60" customFormat="1" ht="13.5" x14ac:dyDescent="0.25">
      <c r="A199" s="234">
        <v>213</v>
      </c>
      <c r="B199" s="234" t="s">
        <v>508</v>
      </c>
      <c r="C199" s="136" t="s">
        <v>685</v>
      </c>
      <c r="D199" s="267">
        <v>32529.085425005404</v>
      </c>
      <c r="E199" s="267">
        <v>32529.085425005404</v>
      </c>
      <c r="F199" s="267"/>
      <c r="G199" s="267">
        <v>32529.085425005404</v>
      </c>
      <c r="H199" s="268">
        <v>40422</v>
      </c>
      <c r="I199" s="268">
        <v>43069</v>
      </c>
      <c r="J199" s="268">
        <v>53885</v>
      </c>
      <c r="K199" s="105">
        <v>36</v>
      </c>
      <c r="L199" s="105">
        <v>7</v>
      </c>
    </row>
    <row r="200" spans="1:16" s="60" customFormat="1" ht="13.5" x14ac:dyDescent="0.25">
      <c r="A200" s="234">
        <v>214</v>
      </c>
      <c r="B200" s="234" t="s">
        <v>508</v>
      </c>
      <c r="C200" s="136" t="s">
        <v>686</v>
      </c>
      <c r="D200" s="267">
        <v>25545.890261151602</v>
      </c>
      <c r="E200" s="267">
        <v>25545.890261151602</v>
      </c>
      <c r="F200" s="267"/>
      <c r="G200" s="267">
        <v>25545.890261151602</v>
      </c>
      <c r="H200" s="268">
        <v>40548</v>
      </c>
      <c r="I200" s="268">
        <v>45653</v>
      </c>
      <c r="J200" s="268">
        <v>48579</v>
      </c>
      <c r="K200" s="105">
        <v>21</v>
      </c>
      <c r="L200" s="105">
        <v>5</v>
      </c>
      <c r="M200" s="61"/>
      <c r="N200" s="61"/>
      <c r="O200" s="64"/>
      <c r="P200" s="64"/>
    </row>
    <row r="201" spans="1:16" s="60" customFormat="1" ht="27" x14ac:dyDescent="0.25">
      <c r="A201" s="234">
        <v>215</v>
      </c>
      <c r="B201" s="234" t="s">
        <v>596</v>
      </c>
      <c r="C201" s="136" t="s">
        <v>687</v>
      </c>
      <c r="D201" s="267">
        <v>3833.1701883096002</v>
      </c>
      <c r="E201" s="267">
        <v>3833.1701883096002</v>
      </c>
      <c r="F201" s="267"/>
      <c r="G201" s="267">
        <v>3833.1701883096002</v>
      </c>
      <c r="H201" s="268">
        <v>40347</v>
      </c>
      <c r="I201" s="268">
        <v>43070</v>
      </c>
      <c r="J201" s="268">
        <v>53885</v>
      </c>
      <c r="K201" s="105">
        <v>36</v>
      </c>
      <c r="L201" s="105">
        <v>11</v>
      </c>
      <c r="M201" s="61"/>
      <c r="N201" s="61"/>
      <c r="O201" s="64"/>
      <c r="P201" s="64"/>
    </row>
    <row r="202" spans="1:16" s="60" customFormat="1" ht="13.5" x14ac:dyDescent="0.25">
      <c r="A202" s="234">
        <v>216</v>
      </c>
      <c r="B202" s="234" t="s">
        <v>573</v>
      </c>
      <c r="C202" s="136" t="s">
        <v>688</v>
      </c>
      <c r="D202" s="267">
        <v>7034.2821507450008</v>
      </c>
      <c r="E202" s="267">
        <v>7034.2821507450008</v>
      </c>
      <c r="F202" s="267"/>
      <c r="G202" s="267">
        <v>7034.2821507450008</v>
      </c>
      <c r="H202" s="268">
        <v>41157</v>
      </c>
      <c r="I202" s="268">
        <v>42615</v>
      </c>
      <c r="J202" s="268">
        <v>46139</v>
      </c>
      <c r="K202" s="105">
        <v>13</v>
      </c>
      <c r="L202" s="105">
        <v>0</v>
      </c>
      <c r="M202" s="61"/>
      <c r="N202" s="61"/>
      <c r="O202" s="64"/>
      <c r="P202" s="64"/>
    </row>
    <row r="203" spans="1:16" s="60" customFormat="1" ht="13.5" x14ac:dyDescent="0.25">
      <c r="A203" s="234">
        <v>217</v>
      </c>
      <c r="B203" s="234" t="s">
        <v>573</v>
      </c>
      <c r="C203" s="136" t="s">
        <v>689</v>
      </c>
      <c r="D203" s="267">
        <v>6984.1902219371996</v>
      </c>
      <c r="E203" s="267">
        <v>6984.1902219371996</v>
      </c>
      <c r="F203" s="267"/>
      <c r="G203" s="267">
        <v>6984.1902219371996</v>
      </c>
      <c r="H203" s="268">
        <v>41688</v>
      </c>
      <c r="I203" s="268">
        <v>41708</v>
      </c>
      <c r="J203" s="268">
        <v>48319</v>
      </c>
      <c r="K203" s="105">
        <v>17</v>
      </c>
      <c r="L203" s="105">
        <v>10</v>
      </c>
      <c r="M203" s="61"/>
      <c r="N203" s="61"/>
      <c r="O203" s="64"/>
      <c r="P203" s="64"/>
    </row>
    <row r="204" spans="1:16" s="60" customFormat="1" ht="27" x14ac:dyDescent="0.25">
      <c r="A204" s="234">
        <v>218</v>
      </c>
      <c r="B204" s="234" t="s">
        <v>504</v>
      </c>
      <c r="C204" s="136" t="s">
        <v>690</v>
      </c>
      <c r="D204" s="267">
        <v>639.32626397160004</v>
      </c>
      <c r="E204" s="267">
        <v>639.32626397160004</v>
      </c>
      <c r="F204" s="267"/>
      <c r="G204" s="267">
        <v>639.32626397160004</v>
      </c>
      <c r="H204" s="268">
        <v>40481</v>
      </c>
      <c r="I204" s="268">
        <v>40501</v>
      </c>
      <c r="J204" s="268">
        <v>44022</v>
      </c>
      <c r="K204" s="105">
        <v>9</v>
      </c>
      <c r="L204" s="105">
        <v>7</v>
      </c>
      <c r="M204" s="61"/>
      <c r="N204" s="61"/>
      <c r="O204" s="64"/>
      <c r="P204" s="64"/>
    </row>
    <row r="205" spans="1:16" s="60" customFormat="1" ht="13.5" x14ac:dyDescent="0.25">
      <c r="A205" s="234">
        <v>219</v>
      </c>
      <c r="B205" s="234" t="s">
        <v>596</v>
      </c>
      <c r="C205" s="136" t="s">
        <v>691</v>
      </c>
      <c r="D205" s="267">
        <v>4871.4373245798006</v>
      </c>
      <c r="E205" s="267">
        <v>4871.4373245798006</v>
      </c>
      <c r="F205" s="267"/>
      <c r="G205" s="267">
        <v>4871.4373245798006</v>
      </c>
      <c r="H205" s="268">
        <v>40823</v>
      </c>
      <c r="I205" s="268">
        <v>40823</v>
      </c>
      <c r="J205" s="268">
        <v>44481</v>
      </c>
      <c r="K205" s="105">
        <v>9</v>
      </c>
      <c r="L205" s="105">
        <v>6</v>
      </c>
      <c r="M205" s="61"/>
      <c r="N205" s="61"/>
      <c r="O205" s="64"/>
      <c r="P205" s="64"/>
    </row>
    <row r="206" spans="1:16" s="60" customFormat="1" ht="13.5" x14ac:dyDescent="0.25">
      <c r="A206" s="234">
        <v>222</v>
      </c>
      <c r="B206" s="234" t="s">
        <v>494</v>
      </c>
      <c r="C206" s="136" t="s">
        <v>692</v>
      </c>
      <c r="D206" s="267">
        <v>67304.202394110005</v>
      </c>
      <c r="E206" s="267">
        <v>67304.202394110005</v>
      </c>
      <c r="F206" s="267"/>
      <c r="G206" s="267">
        <v>67304.202394110005</v>
      </c>
      <c r="H206" s="268">
        <v>40925</v>
      </c>
      <c r="I206" s="268">
        <v>42726</v>
      </c>
      <c r="J206" s="268">
        <v>48319</v>
      </c>
      <c r="K206" s="105">
        <v>20</v>
      </c>
      <c r="L206" s="105">
        <v>0</v>
      </c>
      <c r="M206" s="61"/>
      <c r="N206" s="61"/>
      <c r="O206" s="64"/>
      <c r="P206" s="64"/>
    </row>
    <row r="207" spans="1:16" s="60" customFormat="1" ht="27" x14ac:dyDescent="0.25">
      <c r="A207" s="234">
        <v>223</v>
      </c>
      <c r="B207" s="234" t="s">
        <v>504</v>
      </c>
      <c r="C207" s="136" t="s">
        <v>693</v>
      </c>
      <c r="D207" s="267">
        <v>148.87448841600002</v>
      </c>
      <c r="E207" s="267">
        <v>148.87448841600002</v>
      </c>
      <c r="F207" s="267"/>
      <c r="G207" s="267">
        <v>148.87448841600002</v>
      </c>
      <c r="H207" s="268">
        <v>40850</v>
      </c>
      <c r="I207" s="268">
        <v>40913</v>
      </c>
      <c r="J207" s="268">
        <v>44022</v>
      </c>
      <c r="K207" s="105">
        <v>8</v>
      </c>
      <c r="L207" s="105">
        <v>6</v>
      </c>
      <c r="M207" s="61"/>
      <c r="N207" s="61"/>
      <c r="O207" s="64"/>
      <c r="P207" s="64"/>
    </row>
    <row r="208" spans="1:16" s="60" customFormat="1" ht="27" x14ac:dyDescent="0.25">
      <c r="A208" s="234">
        <v>225</v>
      </c>
      <c r="B208" s="234" t="s">
        <v>504</v>
      </c>
      <c r="C208" s="136" t="s">
        <v>1339</v>
      </c>
      <c r="D208" s="267">
        <v>32.327642743800006</v>
      </c>
      <c r="E208" s="267">
        <v>32.327642743800006</v>
      </c>
      <c r="F208" s="267"/>
      <c r="G208" s="267">
        <v>32.327642743800006</v>
      </c>
      <c r="H208" s="268">
        <v>40571</v>
      </c>
      <c r="I208" s="268">
        <v>40571</v>
      </c>
      <c r="J208" s="268">
        <v>44224</v>
      </c>
      <c r="K208" s="105">
        <v>9</v>
      </c>
      <c r="L208" s="105">
        <v>5</v>
      </c>
      <c r="M208" s="61"/>
      <c r="N208" s="61"/>
      <c r="O208" s="64"/>
      <c r="P208" s="64"/>
    </row>
    <row r="209" spans="1:16" s="60" customFormat="1" ht="13.5" x14ac:dyDescent="0.25">
      <c r="A209" s="234">
        <v>226</v>
      </c>
      <c r="B209" s="234" t="s">
        <v>496</v>
      </c>
      <c r="C209" s="136" t="s">
        <v>695</v>
      </c>
      <c r="D209" s="267">
        <v>645.6446540280001</v>
      </c>
      <c r="E209" s="267">
        <v>645.6446540280001</v>
      </c>
      <c r="F209" s="267"/>
      <c r="G209" s="267">
        <v>645.6446540280001</v>
      </c>
      <c r="H209" s="268">
        <v>42612</v>
      </c>
      <c r="I209" s="268">
        <v>42612</v>
      </c>
      <c r="J209" s="268">
        <v>46139</v>
      </c>
      <c r="K209" s="105">
        <v>9</v>
      </c>
      <c r="L209" s="105">
        <v>6</v>
      </c>
      <c r="M209" s="61"/>
      <c r="N209" s="61"/>
      <c r="O209" s="64"/>
      <c r="P209" s="64"/>
    </row>
    <row r="210" spans="1:16" s="60" customFormat="1" ht="13.5" x14ac:dyDescent="0.25">
      <c r="A210" s="234">
        <v>227</v>
      </c>
      <c r="B210" s="234" t="s">
        <v>492</v>
      </c>
      <c r="C210" s="136" t="s">
        <v>696</v>
      </c>
      <c r="D210" s="267">
        <v>1631.9952852210001</v>
      </c>
      <c r="E210" s="267">
        <v>1631.9952852210001</v>
      </c>
      <c r="F210" s="267"/>
      <c r="G210" s="267">
        <v>1631.9952852210001</v>
      </c>
      <c r="H210" s="268">
        <v>41261</v>
      </c>
      <c r="I210" s="268">
        <v>41360</v>
      </c>
      <c r="J210" s="268">
        <v>44669</v>
      </c>
      <c r="K210" s="105">
        <v>9</v>
      </c>
      <c r="L210" s="105">
        <v>0</v>
      </c>
      <c r="M210" s="61"/>
      <c r="N210" s="61"/>
      <c r="O210" s="64"/>
      <c r="P210" s="64"/>
    </row>
    <row r="211" spans="1:16" s="60" customFormat="1" ht="13.5" x14ac:dyDescent="0.25">
      <c r="A211" s="234">
        <v>228</v>
      </c>
      <c r="B211" s="234" t="s">
        <v>504</v>
      </c>
      <c r="C211" s="136" t="s">
        <v>697</v>
      </c>
      <c r="D211" s="267">
        <v>986.92815427440007</v>
      </c>
      <c r="E211" s="267">
        <v>986.92815427440007</v>
      </c>
      <c r="F211" s="267"/>
      <c r="G211" s="267">
        <v>986.92815427440007</v>
      </c>
      <c r="H211" s="268">
        <v>41227</v>
      </c>
      <c r="I211" s="268">
        <v>41243</v>
      </c>
      <c r="J211" s="268">
        <v>45035</v>
      </c>
      <c r="K211" s="105">
        <v>10</v>
      </c>
      <c r="L211" s="105">
        <v>0</v>
      </c>
      <c r="M211" s="61"/>
      <c r="N211" s="61"/>
      <c r="O211" s="64"/>
      <c r="P211" s="64"/>
    </row>
    <row r="212" spans="1:16" s="60" customFormat="1" ht="13.5" x14ac:dyDescent="0.25">
      <c r="A212" s="234">
        <v>229</v>
      </c>
      <c r="B212" s="234" t="s">
        <v>502</v>
      </c>
      <c r="C212" s="136" t="s">
        <v>698</v>
      </c>
      <c r="D212" s="267">
        <v>1849.5812364996002</v>
      </c>
      <c r="E212" s="267">
        <v>1849.5812364996002</v>
      </c>
      <c r="F212" s="267"/>
      <c r="G212" s="267">
        <v>1849.5812364996002</v>
      </c>
      <c r="H212" s="268">
        <v>41668</v>
      </c>
      <c r="I212" s="268">
        <v>41668</v>
      </c>
      <c r="J212" s="268">
        <v>45271</v>
      </c>
      <c r="K212" s="105">
        <v>9</v>
      </c>
      <c r="L212" s="105">
        <v>8</v>
      </c>
      <c r="M212" s="61"/>
      <c r="N212" s="61"/>
      <c r="O212" s="64"/>
      <c r="P212" s="64"/>
    </row>
    <row r="213" spans="1:16" s="60" customFormat="1" ht="13.5" x14ac:dyDescent="0.25">
      <c r="A213" s="502" t="s">
        <v>1340</v>
      </c>
      <c r="B213" s="502"/>
      <c r="C213" s="502"/>
      <c r="D213" s="269">
        <f>SUM(D214:D223)</f>
        <v>91637.652582889801</v>
      </c>
      <c r="E213" s="269">
        <f>SUM(E214:E223)</f>
        <v>91637.652582889801</v>
      </c>
      <c r="F213" s="269"/>
      <c r="G213" s="269">
        <f>SUM(G214:G223)</f>
        <v>91637.652582889801</v>
      </c>
      <c r="H213" s="268"/>
      <c r="I213" s="268"/>
      <c r="J213" s="268"/>
      <c r="K213" s="105"/>
      <c r="L213" s="105"/>
      <c r="M213" s="61"/>
      <c r="N213" s="61"/>
      <c r="O213" s="64"/>
      <c r="P213" s="64"/>
    </row>
    <row r="214" spans="1:16" s="60" customFormat="1" ht="13.5" x14ac:dyDescent="0.25">
      <c r="A214" s="234">
        <v>231</v>
      </c>
      <c r="B214" s="234" t="s">
        <v>596</v>
      </c>
      <c r="C214" s="136" t="s">
        <v>699</v>
      </c>
      <c r="D214" s="267">
        <v>428.83741222860004</v>
      </c>
      <c r="E214" s="267">
        <v>428.83741222860004</v>
      </c>
      <c r="F214" s="267"/>
      <c r="G214" s="267">
        <v>428.83741222860004</v>
      </c>
      <c r="H214" s="268">
        <v>40392</v>
      </c>
      <c r="I214" s="268">
        <v>40392</v>
      </c>
      <c r="J214" s="268">
        <v>44010</v>
      </c>
      <c r="K214" s="105">
        <v>9</v>
      </c>
      <c r="L214" s="105">
        <v>6</v>
      </c>
      <c r="M214" s="61"/>
      <c r="N214" s="61"/>
      <c r="O214" s="64"/>
      <c r="P214" s="64"/>
    </row>
    <row r="215" spans="1:16" s="60" customFormat="1" ht="27" x14ac:dyDescent="0.25">
      <c r="A215" s="234">
        <v>233</v>
      </c>
      <c r="B215" s="234" t="s">
        <v>596</v>
      </c>
      <c r="C215" s="136" t="s">
        <v>700</v>
      </c>
      <c r="D215" s="267">
        <v>223.01662478100002</v>
      </c>
      <c r="E215" s="267">
        <v>223.01662478100002</v>
      </c>
      <c r="F215" s="267"/>
      <c r="G215" s="267">
        <v>223.01662478100002</v>
      </c>
      <c r="H215" s="268">
        <v>40382</v>
      </c>
      <c r="I215" s="268">
        <v>40389</v>
      </c>
      <c r="J215" s="268">
        <v>44010</v>
      </c>
      <c r="K215" s="105">
        <v>9</v>
      </c>
      <c r="L215" s="105">
        <v>6</v>
      </c>
      <c r="M215" s="61"/>
      <c r="N215" s="61"/>
      <c r="O215" s="64"/>
      <c r="P215" s="64"/>
    </row>
    <row r="216" spans="1:16" s="60" customFormat="1" ht="27" x14ac:dyDescent="0.25">
      <c r="A216" s="234">
        <v>234</v>
      </c>
      <c r="B216" s="234" t="s">
        <v>596</v>
      </c>
      <c r="C216" s="136" t="s">
        <v>1341</v>
      </c>
      <c r="D216" s="267">
        <v>6724.2073338966002</v>
      </c>
      <c r="E216" s="267">
        <v>6724.2073338966002</v>
      </c>
      <c r="F216" s="267"/>
      <c r="G216" s="267">
        <v>6724.2073338966002</v>
      </c>
      <c r="H216" s="268">
        <v>42937</v>
      </c>
      <c r="I216" s="268">
        <v>42978</v>
      </c>
      <c r="J216" s="268">
        <v>53885</v>
      </c>
      <c r="K216" s="105">
        <v>29</v>
      </c>
      <c r="L216" s="105">
        <v>11</v>
      </c>
      <c r="M216" s="61"/>
      <c r="N216" s="61"/>
      <c r="O216" s="64"/>
      <c r="P216" s="64"/>
    </row>
    <row r="217" spans="1:16" s="60" customFormat="1" ht="13.5" x14ac:dyDescent="0.25">
      <c r="A217" s="234">
        <v>235</v>
      </c>
      <c r="B217" s="234" t="s">
        <v>496</v>
      </c>
      <c r="C217" s="136" t="s">
        <v>702</v>
      </c>
      <c r="D217" s="267">
        <v>2601.6212944194003</v>
      </c>
      <c r="E217" s="267">
        <v>2601.6212944194003</v>
      </c>
      <c r="F217" s="267"/>
      <c r="G217" s="267">
        <v>2601.6212944194003</v>
      </c>
      <c r="H217" s="268">
        <v>41832</v>
      </c>
      <c r="I217" s="268">
        <v>41831</v>
      </c>
      <c r="J217" s="268">
        <v>45411</v>
      </c>
      <c r="K217" s="105">
        <v>9</v>
      </c>
      <c r="L217" s="105">
        <v>6</v>
      </c>
      <c r="M217" s="61"/>
      <c r="N217" s="61"/>
      <c r="O217" s="64"/>
      <c r="P217" s="64"/>
    </row>
    <row r="218" spans="1:16" s="60" customFormat="1" ht="13.5" x14ac:dyDescent="0.25">
      <c r="A218" s="234">
        <v>236</v>
      </c>
      <c r="B218" s="234" t="s">
        <v>496</v>
      </c>
      <c r="C218" s="136" t="s">
        <v>703</v>
      </c>
      <c r="D218" s="267">
        <v>490.46117535780007</v>
      </c>
      <c r="E218" s="267">
        <v>490.46117535780007</v>
      </c>
      <c r="F218" s="267"/>
      <c r="G218" s="267">
        <v>490.46117535780007</v>
      </c>
      <c r="H218" s="268">
        <v>41217</v>
      </c>
      <c r="I218" s="268">
        <v>41217</v>
      </c>
      <c r="J218" s="268">
        <v>44727</v>
      </c>
      <c r="K218" s="105">
        <v>9</v>
      </c>
      <c r="L218" s="105">
        <v>6</v>
      </c>
      <c r="M218" s="61"/>
      <c r="N218" s="61"/>
      <c r="O218" s="64"/>
      <c r="P218" s="64"/>
    </row>
    <row r="219" spans="1:16" s="60" customFormat="1" ht="27" x14ac:dyDescent="0.25">
      <c r="A219" s="234">
        <v>237</v>
      </c>
      <c r="B219" s="234" t="s">
        <v>504</v>
      </c>
      <c r="C219" s="136" t="s">
        <v>704</v>
      </c>
      <c r="D219" s="267">
        <v>939.26355687300008</v>
      </c>
      <c r="E219" s="267">
        <v>939.26355687300008</v>
      </c>
      <c r="F219" s="267"/>
      <c r="G219" s="267">
        <v>939.26355687300008</v>
      </c>
      <c r="H219" s="268">
        <v>42429</v>
      </c>
      <c r="I219" s="268">
        <v>42429</v>
      </c>
      <c r="J219" s="268">
        <v>46365</v>
      </c>
      <c r="K219" s="105">
        <v>10</v>
      </c>
      <c r="L219" s="105">
        <v>8</v>
      </c>
    </row>
    <row r="220" spans="1:16" s="60" customFormat="1" ht="13.5" x14ac:dyDescent="0.25">
      <c r="A220" s="234">
        <v>242</v>
      </c>
      <c r="B220" s="234" t="s">
        <v>508</v>
      </c>
      <c r="C220" s="136" t="s">
        <v>1342</v>
      </c>
      <c r="D220" s="267">
        <v>26123.742239907602</v>
      </c>
      <c r="E220" s="267">
        <v>26123.742239907602</v>
      </c>
      <c r="F220" s="267"/>
      <c r="G220" s="267">
        <v>26123.742239907602</v>
      </c>
      <c r="H220" s="268">
        <v>41121</v>
      </c>
      <c r="I220" s="268">
        <v>45582</v>
      </c>
      <c r="J220" s="268">
        <v>54409</v>
      </c>
      <c r="K220" s="105">
        <v>36</v>
      </c>
      <c r="L220" s="105">
        <v>4</v>
      </c>
    </row>
    <row r="221" spans="1:16" s="60" customFormat="1" ht="13.5" x14ac:dyDescent="0.25">
      <c r="A221" s="234">
        <v>243</v>
      </c>
      <c r="B221" s="234" t="s">
        <v>508</v>
      </c>
      <c r="C221" s="136" t="s">
        <v>1343</v>
      </c>
      <c r="D221" s="267">
        <v>8768.3228564454002</v>
      </c>
      <c r="E221" s="267">
        <v>8768.3228564454002</v>
      </c>
      <c r="F221" s="267"/>
      <c r="G221" s="267">
        <v>8768.3228564454002</v>
      </c>
      <c r="H221" s="268">
        <v>40718</v>
      </c>
      <c r="I221" s="268">
        <v>42551</v>
      </c>
      <c r="J221" s="268">
        <v>46139</v>
      </c>
      <c r="K221" s="105">
        <v>14</v>
      </c>
      <c r="L221" s="105">
        <v>3</v>
      </c>
    </row>
    <row r="222" spans="1:16" s="60" customFormat="1" ht="13.5" x14ac:dyDescent="0.25">
      <c r="A222" s="234">
        <v>244</v>
      </c>
      <c r="B222" s="234" t="s">
        <v>508</v>
      </c>
      <c r="C222" s="136" t="s">
        <v>1344</v>
      </c>
      <c r="D222" s="267">
        <v>24794.903019366604</v>
      </c>
      <c r="E222" s="267">
        <v>24794.903019366604</v>
      </c>
      <c r="F222" s="267"/>
      <c r="G222" s="267">
        <v>24794.903019366604</v>
      </c>
      <c r="H222" s="268">
        <v>40396</v>
      </c>
      <c r="I222" s="268">
        <v>42502</v>
      </c>
      <c r="J222" s="268">
        <v>45950</v>
      </c>
      <c r="K222" s="105">
        <v>14</v>
      </c>
      <c r="L222" s="105">
        <v>9</v>
      </c>
    </row>
    <row r="223" spans="1:16" s="60" customFormat="1" ht="13.5" x14ac:dyDescent="0.25">
      <c r="A223" s="234">
        <v>245</v>
      </c>
      <c r="B223" s="234" t="s">
        <v>508</v>
      </c>
      <c r="C223" s="136" t="s">
        <v>1345</v>
      </c>
      <c r="D223" s="267">
        <v>20543.277069613803</v>
      </c>
      <c r="E223" s="267">
        <v>20543.277069613803</v>
      </c>
      <c r="F223" s="267"/>
      <c r="G223" s="267">
        <v>20543.277069613803</v>
      </c>
      <c r="H223" s="268">
        <v>40805</v>
      </c>
      <c r="I223" s="268">
        <v>45653</v>
      </c>
      <c r="J223" s="268">
        <v>48906</v>
      </c>
      <c r="K223" s="105">
        <v>21</v>
      </c>
      <c r="L223" s="105">
        <v>10</v>
      </c>
    </row>
    <row r="224" spans="1:16" s="60" customFormat="1" ht="13.5" x14ac:dyDescent="0.25">
      <c r="A224" s="502" t="s">
        <v>1346</v>
      </c>
      <c r="B224" s="502"/>
      <c r="C224" s="502"/>
      <c r="D224" s="269">
        <f>SUM(D225:D233)</f>
        <v>58630.024529688017</v>
      </c>
      <c r="E224" s="269">
        <f>SUM(E225:E233)</f>
        <v>58630.024529688017</v>
      </c>
      <c r="F224" s="269"/>
      <c r="G224" s="269">
        <f>SUM(G225:G233)</f>
        <v>58630.024529688017</v>
      </c>
      <c r="H224" s="268"/>
      <c r="I224" s="268"/>
      <c r="J224" s="268"/>
      <c r="K224" s="105"/>
      <c r="L224" s="105"/>
    </row>
    <row r="225" spans="1:12" s="60" customFormat="1" ht="13.5" x14ac:dyDescent="0.25">
      <c r="A225" s="234">
        <v>247</v>
      </c>
      <c r="B225" s="234" t="s">
        <v>596</v>
      </c>
      <c r="C225" s="136" t="s">
        <v>1347</v>
      </c>
      <c r="D225" s="267">
        <v>2365.3102671114002</v>
      </c>
      <c r="E225" s="267">
        <v>2365.3102671114002</v>
      </c>
      <c r="F225" s="267"/>
      <c r="G225" s="267">
        <v>2365.3102671114002</v>
      </c>
      <c r="H225" s="268">
        <v>41395</v>
      </c>
      <c r="I225" s="268">
        <v>41796</v>
      </c>
      <c r="J225" s="268">
        <v>45411</v>
      </c>
      <c r="K225" s="105">
        <v>10</v>
      </c>
      <c r="L225" s="105">
        <v>9</v>
      </c>
    </row>
    <row r="226" spans="1:12" s="60" customFormat="1" ht="27" x14ac:dyDescent="0.25">
      <c r="A226" s="234">
        <v>248</v>
      </c>
      <c r="B226" s="234" t="s">
        <v>596</v>
      </c>
      <c r="C226" s="136" t="s">
        <v>710</v>
      </c>
      <c r="D226" s="267">
        <v>1866.5333298786002</v>
      </c>
      <c r="E226" s="267">
        <v>1866.5333298786002</v>
      </c>
      <c r="F226" s="267"/>
      <c r="G226" s="267">
        <v>1866.5333298786002</v>
      </c>
      <c r="H226" s="268">
        <v>40883</v>
      </c>
      <c r="I226" s="268">
        <v>41198</v>
      </c>
      <c r="J226" s="268">
        <v>44727</v>
      </c>
      <c r="K226" s="105">
        <v>10</v>
      </c>
      <c r="L226" s="105">
        <v>1</v>
      </c>
    </row>
    <row r="227" spans="1:12" s="60" customFormat="1" ht="27" x14ac:dyDescent="0.25">
      <c r="A227" s="234">
        <v>249</v>
      </c>
      <c r="B227" s="234" t="s">
        <v>596</v>
      </c>
      <c r="C227" s="136" t="s">
        <v>711</v>
      </c>
      <c r="D227" s="267">
        <v>7891.1325493734012</v>
      </c>
      <c r="E227" s="267">
        <v>7891.1325493734012</v>
      </c>
      <c r="F227" s="267"/>
      <c r="G227" s="267">
        <v>7891.1325493734012</v>
      </c>
      <c r="H227" s="268">
        <v>41700</v>
      </c>
      <c r="I227" s="268">
        <v>43799</v>
      </c>
      <c r="J227" s="268">
        <v>53051</v>
      </c>
      <c r="K227" s="105">
        <v>31</v>
      </c>
      <c r="L227" s="105">
        <v>0</v>
      </c>
    </row>
    <row r="228" spans="1:12" s="60" customFormat="1" ht="27" x14ac:dyDescent="0.25">
      <c r="A228" s="234">
        <v>250</v>
      </c>
      <c r="B228" s="234" t="s">
        <v>596</v>
      </c>
      <c r="C228" s="136" t="s">
        <v>712</v>
      </c>
      <c r="D228" s="267">
        <v>1285.3216397436001</v>
      </c>
      <c r="E228" s="267">
        <v>1285.3216397436001</v>
      </c>
      <c r="F228" s="267"/>
      <c r="G228" s="267">
        <v>1285.3216397436001</v>
      </c>
      <c r="H228" s="268">
        <v>40823</v>
      </c>
      <c r="I228" s="268">
        <v>40912</v>
      </c>
      <c r="J228" s="268">
        <v>44481</v>
      </c>
      <c r="K228" s="105">
        <v>9</v>
      </c>
      <c r="L228" s="105">
        <v>6</v>
      </c>
    </row>
    <row r="229" spans="1:12" s="60" customFormat="1" ht="13.5" x14ac:dyDescent="0.25">
      <c r="A229" s="234">
        <v>251</v>
      </c>
      <c r="B229" s="234" t="s">
        <v>508</v>
      </c>
      <c r="C229" s="136" t="s">
        <v>713</v>
      </c>
      <c r="D229" s="267">
        <v>13148.845039252801</v>
      </c>
      <c r="E229" s="267">
        <v>13148.845039252801</v>
      </c>
      <c r="F229" s="267"/>
      <c r="G229" s="267">
        <v>13148.845039252801</v>
      </c>
      <c r="H229" s="268">
        <v>41458</v>
      </c>
      <c r="I229" s="268">
        <v>42675</v>
      </c>
      <c r="J229" s="268">
        <v>49947</v>
      </c>
      <c r="K229" s="105">
        <v>22</v>
      </c>
      <c r="L229" s="105">
        <v>11</v>
      </c>
    </row>
    <row r="230" spans="1:12" s="60" customFormat="1" ht="27" x14ac:dyDescent="0.25">
      <c r="A230" s="234">
        <v>252</v>
      </c>
      <c r="B230" s="234" t="s">
        <v>508</v>
      </c>
      <c r="C230" s="136" t="s">
        <v>714</v>
      </c>
      <c r="D230" s="267">
        <v>217.28062043280002</v>
      </c>
      <c r="E230" s="267">
        <v>217.28062043280002</v>
      </c>
      <c r="F230" s="267"/>
      <c r="G230" s="267">
        <v>217.28062043280002</v>
      </c>
      <c r="H230" s="268">
        <v>40689</v>
      </c>
      <c r="I230" s="268">
        <v>40689</v>
      </c>
      <c r="J230" s="268">
        <v>44022</v>
      </c>
      <c r="K230" s="105">
        <v>9</v>
      </c>
      <c r="L230" s="105">
        <v>0</v>
      </c>
    </row>
    <row r="231" spans="1:12" s="60" customFormat="1" ht="13.5" x14ac:dyDescent="0.25">
      <c r="A231" s="234">
        <v>253</v>
      </c>
      <c r="B231" s="234" t="s">
        <v>508</v>
      </c>
      <c r="C231" s="136" t="s">
        <v>715</v>
      </c>
      <c r="D231" s="267">
        <v>26023.134970020605</v>
      </c>
      <c r="E231" s="267">
        <v>26023.134970020605</v>
      </c>
      <c r="F231" s="267"/>
      <c r="G231" s="267">
        <v>26023.134970020605</v>
      </c>
      <c r="H231" s="268">
        <v>41306</v>
      </c>
      <c r="I231" s="268">
        <v>43223</v>
      </c>
      <c r="J231" s="268">
        <v>54128</v>
      </c>
      <c r="K231" s="105">
        <v>34</v>
      </c>
      <c r="L231" s="105">
        <v>8</v>
      </c>
    </row>
    <row r="232" spans="1:12" s="60" customFormat="1" ht="13.5" x14ac:dyDescent="0.25">
      <c r="A232" s="234">
        <v>257</v>
      </c>
      <c r="B232" s="234" t="s">
        <v>496</v>
      </c>
      <c r="C232" s="136" t="s">
        <v>1348</v>
      </c>
      <c r="D232" s="267">
        <v>1354.166614257</v>
      </c>
      <c r="E232" s="267">
        <v>1354.166614257</v>
      </c>
      <c r="F232" s="267"/>
      <c r="G232" s="267">
        <v>1354.166614257</v>
      </c>
      <c r="H232" s="268">
        <v>44565</v>
      </c>
      <c r="I232" s="268">
        <v>44564</v>
      </c>
      <c r="J232" s="268">
        <v>47907</v>
      </c>
      <c r="K232" s="105">
        <v>9</v>
      </c>
      <c r="L232" s="105">
        <v>0</v>
      </c>
    </row>
    <row r="233" spans="1:12" s="60" customFormat="1" ht="13.5" x14ac:dyDescent="0.25">
      <c r="A233" s="234">
        <v>258</v>
      </c>
      <c r="B233" s="234" t="s">
        <v>573</v>
      </c>
      <c r="C233" s="136" t="s">
        <v>1349</v>
      </c>
      <c r="D233" s="267">
        <v>4478.2994996178004</v>
      </c>
      <c r="E233" s="267">
        <v>4478.2994996178004</v>
      </c>
      <c r="F233" s="267"/>
      <c r="G233" s="267">
        <v>4478.2994996178004</v>
      </c>
      <c r="H233" s="268">
        <v>43832</v>
      </c>
      <c r="I233" s="268">
        <v>43830</v>
      </c>
      <c r="J233" s="268">
        <v>47514</v>
      </c>
      <c r="K233" s="105">
        <v>10</v>
      </c>
      <c r="L233" s="105">
        <v>0</v>
      </c>
    </row>
    <row r="234" spans="1:12" s="60" customFormat="1" ht="13.5" x14ac:dyDescent="0.25">
      <c r="A234" s="511" t="s">
        <v>1350</v>
      </c>
      <c r="B234" s="511"/>
      <c r="C234" s="511"/>
      <c r="D234" s="269">
        <v>83922.927097758002</v>
      </c>
      <c r="E234" s="269">
        <v>83922.927097758002</v>
      </c>
      <c r="F234" s="269"/>
      <c r="G234" s="269">
        <v>83922.927097758002</v>
      </c>
      <c r="H234" s="268"/>
      <c r="I234" s="268"/>
      <c r="J234" s="268"/>
      <c r="K234" s="105"/>
      <c r="L234" s="105"/>
    </row>
    <row r="235" spans="1:12" s="60" customFormat="1" ht="13.5" x14ac:dyDescent="0.25">
      <c r="A235" s="234">
        <v>259</v>
      </c>
      <c r="B235" s="234" t="s">
        <v>508</v>
      </c>
      <c r="C235" s="136" t="s">
        <v>1351</v>
      </c>
      <c r="D235" s="267">
        <v>50797.018710718206</v>
      </c>
      <c r="E235" s="267">
        <v>50797.018710718206</v>
      </c>
      <c r="F235" s="267"/>
      <c r="G235" s="267">
        <v>50797.018710718206</v>
      </c>
      <c r="H235" s="268">
        <v>41711</v>
      </c>
      <c r="I235" s="268">
        <v>45625</v>
      </c>
      <c r="J235" s="268">
        <v>54025</v>
      </c>
      <c r="K235" s="105">
        <v>33</v>
      </c>
      <c r="L235" s="105">
        <v>5</v>
      </c>
    </row>
    <row r="236" spans="1:12" s="60" customFormat="1" ht="13.5" x14ac:dyDescent="0.25">
      <c r="A236" s="234">
        <v>260</v>
      </c>
      <c r="B236" s="234" t="s">
        <v>508</v>
      </c>
      <c r="C236" s="136" t="s">
        <v>1352</v>
      </c>
      <c r="D236" s="267">
        <v>13739.621612024403</v>
      </c>
      <c r="E236" s="267">
        <v>13739.621612024403</v>
      </c>
      <c r="F236" s="267"/>
      <c r="G236" s="267">
        <v>13739.621612024403</v>
      </c>
      <c r="H236" s="268">
        <v>41489</v>
      </c>
      <c r="I236" s="268">
        <v>43067</v>
      </c>
      <c r="J236" s="268">
        <v>53885</v>
      </c>
      <c r="K236" s="105">
        <v>33</v>
      </c>
      <c r="L236" s="105">
        <v>9</v>
      </c>
    </row>
    <row r="237" spans="1:12" s="60" customFormat="1" ht="13.5" x14ac:dyDescent="0.25">
      <c r="A237" s="234">
        <v>261</v>
      </c>
      <c r="B237" s="234" t="s">
        <v>560</v>
      </c>
      <c r="C237" s="136" t="s">
        <v>718</v>
      </c>
      <c r="D237" s="267">
        <v>19386.2867750154</v>
      </c>
      <c r="E237" s="267">
        <v>19386.2867750154</v>
      </c>
      <c r="F237" s="267"/>
      <c r="G237" s="267">
        <v>19386.2867750154</v>
      </c>
      <c r="H237" s="268">
        <v>42031</v>
      </c>
      <c r="I237" s="268">
        <v>43707</v>
      </c>
      <c r="J237" s="268">
        <v>53904</v>
      </c>
      <c r="K237" s="105">
        <v>32</v>
      </c>
      <c r="L237" s="105">
        <v>5</v>
      </c>
    </row>
    <row r="238" spans="1:12" s="60" customFormat="1" ht="13.5" x14ac:dyDescent="0.25">
      <c r="A238" s="502" t="s">
        <v>1353</v>
      </c>
      <c r="B238" s="502"/>
      <c r="C238" s="502"/>
      <c r="D238" s="269">
        <f>SUM(D239:D247)</f>
        <v>404364.11716220883</v>
      </c>
      <c r="E238" s="269">
        <f>SUM(E239:E247)</f>
        <v>404364.11716220883</v>
      </c>
      <c r="F238" s="269"/>
      <c r="G238" s="269">
        <f>SUM(G239:G247)</f>
        <v>404364.11716220883</v>
      </c>
      <c r="H238" s="268"/>
      <c r="I238" s="268"/>
      <c r="J238" s="268"/>
      <c r="K238" s="105"/>
      <c r="L238" s="105"/>
    </row>
    <row r="239" spans="1:12" s="60" customFormat="1" ht="27" x14ac:dyDescent="0.25">
      <c r="A239" s="234">
        <v>262</v>
      </c>
      <c r="B239" s="234" t="s">
        <v>596</v>
      </c>
      <c r="C239" s="136" t="s">
        <v>719</v>
      </c>
      <c r="D239" s="267">
        <v>1243.8285006636002</v>
      </c>
      <c r="E239" s="267">
        <v>1243.8285006636002</v>
      </c>
      <c r="F239" s="267"/>
      <c r="G239" s="267">
        <v>1243.8285006636002</v>
      </c>
      <c r="H239" s="268">
        <v>41291</v>
      </c>
      <c r="I239" s="268">
        <v>41761</v>
      </c>
      <c r="J239" s="268">
        <v>45271</v>
      </c>
      <c r="K239" s="105">
        <v>10</v>
      </c>
      <c r="L239" s="105">
        <v>8</v>
      </c>
    </row>
    <row r="240" spans="1:12" s="60" customFormat="1" ht="13.5" x14ac:dyDescent="0.25">
      <c r="A240" s="234">
        <v>264</v>
      </c>
      <c r="B240" s="234" t="s">
        <v>494</v>
      </c>
      <c r="C240" s="136" t="s">
        <v>720</v>
      </c>
      <c r="D240" s="267">
        <v>24817.147890575401</v>
      </c>
      <c r="E240" s="267">
        <v>24817.147890575401</v>
      </c>
      <c r="F240" s="267"/>
      <c r="G240" s="267">
        <v>24817.147890575401</v>
      </c>
      <c r="H240" s="268">
        <v>42979</v>
      </c>
      <c r="I240" s="268">
        <v>43707</v>
      </c>
      <c r="J240" s="268">
        <v>53965</v>
      </c>
      <c r="K240" s="105">
        <v>30</v>
      </c>
      <c r="L240" s="105">
        <v>0</v>
      </c>
    </row>
    <row r="241" spans="1:12" s="60" customFormat="1" ht="13.5" x14ac:dyDescent="0.25">
      <c r="A241" s="234">
        <v>266</v>
      </c>
      <c r="B241" s="234" t="s">
        <v>596</v>
      </c>
      <c r="C241" s="136" t="s">
        <v>721</v>
      </c>
      <c r="D241" s="267">
        <v>8534.8572507276003</v>
      </c>
      <c r="E241" s="267">
        <v>8534.8572507276003</v>
      </c>
      <c r="F241" s="267"/>
      <c r="G241" s="267">
        <v>8534.8572507276003</v>
      </c>
      <c r="H241" s="268">
        <v>43366</v>
      </c>
      <c r="I241" s="268">
        <v>43496</v>
      </c>
      <c r="J241" s="268">
        <v>47048</v>
      </c>
      <c r="K241" s="105">
        <v>10</v>
      </c>
      <c r="L241" s="105">
        <v>0</v>
      </c>
    </row>
    <row r="242" spans="1:12" s="60" customFormat="1" ht="13.5" x14ac:dyDescent="0.25">
      <c r="A242" s="234">
        <v>267</v>
      </c>
      <c r="B242" s="234" t="s">
        <v>596</v>
      </c>
      <c r="C242" s="136" t="s">
        <v>722</v>
      </c>
      <c r="D242" s="267">
        <v>1535.441512521</v>
      </c>
      <c r="E242" s="267">
        <v>1535.441512521</v>
      </c>
      <c r="F242" s="267"/>
      <c r="G242" s="267">
        <v>1535.441512521</v>
      </c>
      <c r="H242" s="268">
        <v>41912</v>
      </c>
      <c r="I242" s="268">
        <v>42062</v>
      </c>
      <c r="J242" s="268">
        <v>45504</v>
      </c>
      <c r="K242" s="105">
        <v>9</v>
      </c>
      <c r="L242" s="105">
        <v>5</v>
      </c>
    </row>
    <row r="243" spans="1:12" s="60" customFormat="1" ht="13.5" x14ac:dyDescent="0.25">
      <c r="A243" s="234">
        <v>268</v>
      </c>
      <c r="B243" s="234" t="s">
        <v>496</v>
      </c>
      <c r="C243" s="136" t="s">
        <v>723</v>
      </c>
      <c r="D243" s="267">
        <v>372.78711918959999</v>
      </c>
      <c r="E243" s="267">
        <v>372.78711918959999</v>
      </c>
      <c r="F243" s="267"/>
      <c r="G243" s="267">
        <v>372.78711918959999</v>
      </c>
      <c r="H243" s="268">
        <v>43647</v>
      </c>
      <c r="I243" s="268">
        <v>43707</v>
      </c>
      <c r="J243" s="268">
        <v>50374</v>
      </c>
      <c r="K243" s="105">
        <v>18</v>
      </c>
      <c r="L243" s="105">
        <v>4</v>
      </c>
    </row>
    <row r="244" spans="1:12" s="60" customFormat="1" ht="27" x14ac:dyDescent="0.25">
      <c r="A244" s="234">
        <v>269</v>
      </c>
      <c r="B244" s="234" t="s">
        <v>504</v>
      </c>
      <c r="C244" s="136" t="s">
        <v>724</v>
      </c>
      <c r="D244" s="267">
        <v>206.603440632</v>
      </c>
      <c r="E244" s="267">
        <v>206.603440632</v>
      </c>
      <c r="F244" s="267"/>
      <c r="G244" s="267">
        <v>206.603440632</v>
      </c>
      <c r="H244" s="268">
        <v>42136</v>
      </c>
      <c r="I244" s="268">
        <v>42136</v>
      </c>
      <c r="J244" s="268">
        <v>45504</v>
      </c>
      <c r="K244" s="105">
        <v>9</v>
      </c>
      <c r="L244" s="105">
        <v>0</v>
      </c>
    </row>
    <row r="245" spans="1:12" s="60" customFormat="1" ht="13.5" x14ac:dyDescent="0.25">
      <c r="A245" s="234">
        <v>273</v>
      </c>
      <c r="B245" s="234" t="s">
        <v>508</v>
      </c>
      <c r="C245" s="136" t="s">
        <v>725</v>
      </c>
      <c r="D245" s="267">
        <v>93340.560377935806</v>
      </c>
      <c r="E245" s="267">
        <v>93340.560377935806</v>
      </c>
      <c r="F245" s="267"/>
      <c r="G245" s="267">
        <v>93340.560377935806</v>
      </c>
      <c r="H245" s="268">
        <v>42005</v>
      </c>
      <c r="I245" s="268">
        <v>45657</v>
      </c>
      <c r="J245" s="268">
        <v>54057</v>
      </c>
      <c r="K245" s="105">
        <v>32</v>
      </c>
      <c r="L245" s="105">
        <v>9</v>
      </c>
    </row>
    <row r="246" spans="1:12" s="60" customFormat="1" ht="13.5" x14ac:dyDescent="0.25">
      <c r="A246" s="234">
        <v>274</v>
      </c>
      <c r="B246" s="234" t="s">
        <v>508</v>
      </c>
      <c r="C246" s="136" t="s">
        <v>726</v>
      </c>
      <c r="D246" s="267">
        <v>268898.442296208</v>
      </c>
      <c r="E246" s="267">
        <v>268898.442296208</v>
      </c>
      <c r="F246" s="267"/>
      <c r="G246" s="267">
        <v>268898.442296208</v>
      </c>
      <c r="H246" s="268">
        <v>41605</v>
      </c>
      <c r="I246" s="268">
        <v>45657</v>
      </c>
      <c r="J246" s="268">
        <v>50770</v>
      </c>
      <c r="K246" s="105">
        <v>24</v>
      </c>
      <c r="L246" s="105">
        <v>9</v>
      </c>
    </row>
    <row r="247" spans="1:12" s="60" customFormat="1" ht="13.5" x14ac:dyDescent="0.25">
      <c r="A247" s="234">
        <v>275</v>
      </c>
      <c r="B247" s="234" t="s">
        <v>492</v>
      </c>
      <c r="C247" s="136" t="s">
        <v>727</v>
      </c>
      <c r="D247" s="267">
        <v>5414.4487737558002</v>
      </c>
      <c r="E247" s="267">
        <v>5414.4487737558002</v>
      </c>
      <c r="F247" s="267"/>
      <c r="G247" s="267">
        <v>5414.4487737558002</v>
      </c>
      <c r="H247" s="268">
        <v>42062</v>
      </c>
      <c r="I247" s="268">
        <v>42061</v>
      </c>
      <c r="J247" s="268">
        <v>45504</v>
      </c>
      <c r="K247" s="105">
        <v>9</v>
      </c>
      <c r="L247" s="105">
        <v>0</v>
      </c>
    </row>
    <row r="248" spans="1:12" s="60" customFormat="1" ht="13.5" x14ac:dyDescent="0.25">
      <c r="A248" s="502" t="s">
        <v>1354</v>
      </c>
      <c r="B248" s="502"/>
      <c r="C248" s="502"/>
      <c r="D248" s="269">
        <f>SUM(D249:D262)</f>
        <v>178094.05013095742</v>
      </c>
      <c r="E248" s="269">
        <f>SUM(E249:E262)</f>
        <v>178094.05013095742</v>
      </c>
      <c r="F248" s="269"/>
      <c r="G248" s="269">
        <f>SUM(G249:G262)</f>
        <v>178094.05013095742</v>
      </c>
      <c r="H248" s="268"/>
      <c r="I248" s="268"/>
      <c r="J248" s="268"/>
      <c r="K248" s="105"/>
      <c r="L248" s="105"/>
    </row>
    <row r="249" spans="1:12" s="60" customFormat="1" ht="13.5" x14ac:dyDescent="0.25">
      <c r="A249" s="234">
        <v>278</v>
      </c>
      <c r="B249" s="234" t="s">
        <v>573</v>
      </c>
      <c r="C249" s="136" t="s">
        <v>728</v>
      </c>
      <c r="D249" s="267">
        <v>1690.3003438476001</v>
      </c>
      <c r="E249" s="267">
        <v>1690.3003438476001</v>
      </c>
      <c r="F249" s="267"/>
      <c r="G249" s="267">
        <v>1690.3003438476001</v>
      </c>
      <c r="H249" s="268">
        <v>42983</v>
      </c>
      <c r="I249" s="268">
        <v>43523</v>
      </c>
      <c r="J249" s="268">
        <v>54128</v>
      </c>
      <c r="K249" s="105">
        <v>30</v>
      </c>
      <c r="L249" s="105">
        <v>2</v>
      </c>
    </row>
    <row r="250" spans="1:12" s="60" customFormat="1" ht="13.5" x14ac:dyDescent="0.25">
      <c r="A250" s="234">
        <v>280</v>
      </c>
      <c r="B250" s="234" t="s">
        <v>596</v>
      </c>
      <c r="C250" s="136" t="s">
        <v>729</v>
      </c>
      <c r="D250" s="267">
        <v>88828.424174865009</v>
      </c>
      <c r="E250" s="267">
        <v>88828.424174865009</v>
      </c>
      <c r="F250" s="267"/>
      <c r="G250" s="267">
        <v>88828.424174865009</v>
      </c>
      <c r="H250" s="268">
        <v>42129</v>
      </c>
      <c r="I250" s="268">
        <v>44926</v>
      </c>
      <c r="J250" s="268">
        <v>54385</v>
      </c>
      <c r="K250" s="105">
        <v>33</v>
      </c>
      <c r="L250" s="105">
        <v>4</v>
      </c>
    </row>
    <row r="251" spans="1:12" s="60" customFormat="1" ht="13.5" x14ac:dyDescent="0.25">
      <c r="A251" s="234">
        <v>281</v>
      </c>
      <c r="B251" s="234" t="s">
        <v>504</v>
      </c>
      <c r="C251" s="136" t="s">
        <v>730</v>
      </c>
      <c r="D251" s="267">
        <v>3094.7525113512002</v>
      </c>
      <c r="E251" s="267">
        <v>3094.7525113512002</v>
      </c>
      <c r="F251" s="267"/>
      <c r="G251" s="267">
        <v>3094.7525113512002</v>
      </c>
      <c r="H251" s="268">
        <v>43073</v>
      </c>
      <c r="I251" s="268">
        <v>43497</v>
      </c>
      <c r="J251" s="268">
        <v>50829</v>
      </c>
      <c r="K251" s="105">
        <v>21</v>
      </c>
      <c r="L251" s="105">
        <v>0</v>
      </c>
    </row>
    <row r="252" spans="1:12" s="60" customFormat="1" ht="13.5" x14ac:dyDescent="0.25">
      <c r="A252" s="234">
        <v>282</v>
      </c>
      <c r="B252" s="234" t="s">
        <v>596</v>
      </c>
      <c r="C252" s="136" t="s">
        <v>731</v>
      </c>
      <c r="D252" s="267">
        <v>21997.515835079401</v>
      </c>
      <c r="E252" s="267">
        <v>21997.515835079401</v>
      </c>
      <c r="F252" s="267"/>
      <c r="G252" s="267">
        <v>21997.515835079401</v>
      </c>
      <c r="H252" s="268">
        <v>43178</v>
      </c>
      <c r="I252" s="268">
        <v>45600</v>
      </c>
      <c r="J252" s="268">
        <v>49641</v>
      </c>
      <c r="K252" s="105">
        <v>17</v>
      </c>
      <c r="L252" s="105">
        <v>3</v>
      </c>
    </row>
    <row r="253" spans="1:12" s="60" customFormat="1" ht="13.5" x14ac:dyDescent="0.25">
      <c r="A253" s="234">
        <v>283</v>
      </c>
      <c r="B253" s="234" t="s">
        <v>504</v>
      </c>
      <c r="C253" s="136" t="s">
        <v>732</v>
      </c>
      <c r="D253" s="267">
        <v>7707.2981672904007</v>
      </c>
      <c r="E253" s="267">
        <v>7707.2981672904007</v>
      </c>
      <c r="F253" s="267"/>
      <c r="G253" s="267">
        <v>7707.2981672904007</v>
      </c>
      <c r="H253" s="268">
        <v>43384</v>
      </c>
      <c r="I253" s="268">
        <v>43495</v>
      </c>
      <c r="J253" s="268">
        <v>47068</v>
      </c>
      <c r="K253" s="105">
        <v>10</v>
      </c>
      <c r="L253" s="105">
        <v>0</v>
      </c>
    </row>
    <row r="254" spans="1:12" s="60" customFormat="1" ht="13.5" x14ac:dyDescent="0.25">
      <c r="A254" s="234">
        <v>284</v>
      </c>
      <c r="B254" s="234" t="s">
        <v>492</v>
      </c>
      <c r="C254" s="136" t="s">
        <v>733</v>
      </c>
      <c r="D254" s="267">
        <v>4311.9998837849998</v>
      </c>
      <c r="E254" s="267">
        <v>4311.9998837849998</v>
      </c>
      <c r="F254" s="267"/>
      <c r="G254" s="267">
        <v>4311.9998837849998</v>
      </c>
      <c r="H254" s="268">
        <v>42916</v>
      </c>
      <c r="I254" s="268">
        <v>44195</v>
      </c>
      <c r="J254" s="268">
        <v>51341</v>
      </c>
      <c r="K254" s="105">
        <v>23</v>
      </c>
      <c r="L254" s="105">
        <v>0</v>
      </c>
    </row>
    <row r="255" spans="1:12" s="60" customFormat="1" ht="13.5" x14ac:dyDescent="0.25">
      <c r="A255" s="234">
        <v>286</v>
      </c>
      <c r="B255" s="234" t="s">
        <v>496</v>
      </c>
      <c r="C255" s="136" t="s">
        <v>734</v>
      </c>
      <c r="D255" s="267">
        <v>4060.6384904934002</v>
      </c>
      <c r="E255" s="267">
        <v>4060.6384904934002</v>
      </c>
      <c r="F255" s="267"/>
      <c r="G255" s="267">
        <v>4060.6384904934002</v>
      </c>
      <c r="H255" s="268">
        <v>42614</v>
      </c>
      <c r="I255" s="268">
        <v>42613</v>
      </c>
      <c r="J255" s="268">
        <v>46139</v>
      </c>
      <c r="K255" s="105">
        <v>9</v>
      </c>
      <c r="L255" s="105">
        <v>6</v>
      </c>
    </row>
    <row r="256" spans="1:12" s="60" customFormat="1" ht="13.5" x14ac:dyDescent="0.25">
      <c r="A256" s="234">
        <v>288</v>
      </c>
      <c r="B256" s="234" t="s">
        <v>596</v>
      </c>
      <c r="C256" s="136" t="s">
        <v>735</v>
      </c>
      <c r="D256" s="267">
        <v>22928.889818257805</v>
      </c>
      <c r="E256" s="267">
        <v>22928.889818257805</v>
      </c>
      <c r="F256" s="267"/>
      <c r="G256" s="267">
        <v>22928.889818257805</v>
      </c>
      <c r="H256" s="268">
        <v>41729</v>
      </c>
      <c r="I256" s="268">
        <v>45628</v>
      </c>
      <c r="J256" s="268">
        <v>54332</v>
      </c>
      <c r="K256" s="105">
        <v>34</v>
      </c>
      <c r="L256" s="105">
        <v>2</v>
      </c>
    </row>
    <row r="257" spans="1:12" s="60" customFormat="1" ht="13.5" x14ac:dyDescent="0.25">
      <c r="A257" s="234">
        <v>289</v>
      </c>
      <c r="B257" s="234" t="s">
        <v>523</v>
      </c>
      <c r="C257" s="136" t="s">
        <v>1355</v>
      </c>
      <c r="D257" s="267">
        <v>10402.844793182401</v>
      </c>
      <c r="E257" s="267">
        <v>10402.844793182401</v>
      </c>
      <c r="F257" s="267"/>
      <c r="G257" s="267">
        <v>10402.844793182401</v>
      </c>
      <c r="H257" s="268">
        <v>44952</v>
      </c>
      <c r="I257" s="268">
        <v>45068</v>
      </c>
      <c r="J257" s="268">
        <v>55941</v>
      </c>
      <c r="K257" s="105">
        <v>30</v>
      </c>
      <c r="L257" s="105">
        <v>0</v>
      </c>
    </row>
    <row r="258" spans="1:12" s="60" customFormat="1" ht="13.5" x14ac:dyDescent="0.25">
      <c r="A258" s="234">
        <v>290</v>
      </c>
      <c r="B258" s="234" t="s">
        <v>504</v>
      </c>
      <c r="C258" s="136" t="s">
        <v>1356</v>
      </c>
      <c r="D258" s="267">
        <v>1333.2114878022001</v>
      </c>
      <c r="E258" s="267">
        <v>1333.2114878022001</v>
      </c>
      <c r="F258" s="267"/>
      <c r="G258" s="267">
        <v>1333.2114878022001</v>
      </c>
      <c r="H258" s="268">
        <v>44809</v>
      </c>
      <c r="I258" s="268">
        <v>44924</v>
      </c>
      <c r="J258" s="268">
        <v>48582</v>
      </c>
      <c r="K258" s="105">
        <v>10</v>
      </c>
      <c r="L258" s="105">
        <v>0</v>
      </c>
    </row>
    <row r="259" spans="1:12" s="60" customFormat="1" ht="13.5" x14ac:dyDescent="0.25">
      <c r="A259" s="234">
        <v>292</v>
      </c>
      <c r="B259" s="234" t="s">
        <v>508</v>
      </c>
      <c r="C259" s="136" t="s">
        <v>736</v>
      </c>
      <c r="D259" s="267">
        <v>6932.3177485200004</v>
      </c>
      <c r="E259" s="267">
        <v>6932.3177485200004</v>
      </c>
      <c r="F259" s="267"/>
      <c r="G259" s="267">
        <v>6932.3177485200004</v>
      </c>
      <c r="H259" s="268">
        <v>42662</v>
      </c>
      <c r="I259" s="268">
        <v>42866</v>
      </c>
      <c r="J259" s="268">
        <v>49947</v>
      </c>
      <c r="K259" s="105">
        <v>19</v>
      </c>
      <c r="L259" s="105">
        <v>4</v>
      </c>
    </row>
    <row r="260" spans="1:12" s="60" customFormat="1" ht="13.5" x14ac:dyDescent="0.25">
      <c r="A260" s="234">
        <v>293</v>
      </c>
      <c r="B260" s="234" t="s">
        <v>596</v>
      </c>
      <c r="C260" s="136" t="s">
        <v>737</v>
      </c>
      <c r="D260" s="267">
        <v>2778.8963566890002</v>
      </c>
      <c r="E260" s="267">
        <v>2778.8963566890002</v>
      </c>
      <c r="F260" s="267"/>
      <c r="G260" s="267">
        <v>2778.8963566890002</v>
      </c>
      <c r="H260" s="268">
        <v>42049</v>
      </c>
      <c r="I260" s="268">
        <v>42159</v>
      </c>
      <c r="J260" s="268">
        <v>45504</v>
      </c>
      <c r="K260" s="105">
        <v>9</v>
      </c>
      <c r="L260" s="105">
        <v>0</v>
      </c>
    </row>
    <row r="261" spans="1:12" s="60" customFormat="1" ht="13.5" x14ac:dyDescent="0.25">
      <c r="A261" s="234">
        <v>294</v>
      </c>
      <c r="B261" s="234" t="s">
        <v>596</v>
      </c>
      <c r="C261" s="136" t="s">
        <v>738</v>
      </c>
      <c r="D261" s="267">
        <v>1555.8771228204</v>
      </c>
      <c r="E261" s="267">
        <v>1555.8771228204</v>
      </c>
      <c r="F261" s="267"/>
      <c r="G261" s="267">
        <v>1555.8771228204</v>
      </c>
      <c r="H261" s="268">
        <v>41606</v>
      </c>
      <c r="I261" s="268">
        <v>42179</v>
      </c>
      <c r="J261" s="268">
        <v>45504</v>
      </c>
      <c r="K261" s="105">
        <v>10</v>
      </c>
      <c r="L261" s="105">
        <v>3</v>
      </c>
    </row>
    <row r="262" spans="1:12" s="60" customFormat="1" ht="27" x14ac:dyDescent="0.25">
      <c r="A262" s="234">
        <v>295</v>
      </c>
      <c r="B262" s="234" t="s">
        <v>596</v>
      </c>
      <c r="C262" s="136" t="s">
        <v>739</v>
      </c>
      <c r="D262" s="267">
        <v>471.08339697360003</v>
      </c>
      <c r="E262" s="267">
        <v>471.08339697360003</v>
      </c>
      <c r="F262" s="267"/>
      <c r="G262" s="267">
        <v>471.08339697360003</v>
      </c>
      <c r="H262" s="268">
        <v>41883</v>
      </c>
      <c r="I262" s="268">
        <v>42028</v>
      </c>
      <c r="J262" s="268">
        <v>45504</v>
      </c>
      <c r="K262" s="105">
        <v>9</v>
      </c>
      <c r="L262" s="105">
        <v>9</v>
      </c>
    </row>
    <row r="263" spans="1:12" s="60" customFormat="1" ht="13.5" x14ac:dyDescent="0.25">
      <c r="A263" s="502" t="s">
        <v>1357</v>
      </c>
      <c r="B263" s="502"/>
      <c r="C263" s="502"/>
      <c r="D263" s="269">
        <f>SUM(D264:D276)</f>
        <v>237209.7985654248</v>
      </c>
      <c r="E263" s="269">
        <f>SUM(E264:E276)</f>
        <v>237209.7985654248</v>
      </c>
      <c r="F263" s="269"/>
      <c r="G263" s="269">
        <f>SUM(G264:G276)</f>
        <v>237209.7985654248</v>
      </c>
      <c r="H263" s="268"/>
      <c r="I263" s="268"/>
      <c r="J263" s="268"/>
      <c r="K263" s="105"/>
      <c r="L263" s="105"/>
    </row>
    <row r="264" spans="1:12" s="60" customFormat="1" ht="13.5" x14ac:dyDescent="0.25">
      <c r="A264" s="234">
        <v>296</v>
      </c>
      <c r="B264" s="234" t="s">
        <v>1358</v>
      </c>
      <c r="C264" s="136" t="s">
        <v>740</v>
      </c>
      <c r="D264" s="267">
        <v>18664.2606684042</v>
      </c>
      <c r="E264" s="267">
        <v>18664.2606684042</v>
      </c>
      <c r="F264" s="267"/>
      <c r="G264" s="267">
        <v>18664.2606684042</v>
      </c>
      <c r="H264" s="268">
        <v>43344</v>
      </c>
      <c r="I264" s="268">
        <v>43495</v>
      </c>
      <c r="J264" s="268">
        <v>47024</v>
      </c>
      <c r="K264" s="105">
        <v>10</v>
      </c>
      <c r="L264" s="105">
        <v>0</v>
      </c>
    </row>
    <row r="265" spans="1:12" s="60" customFormat="1" ht="13.5" x14ac:dyDescent="0.25">
      <c r="A265" s="234">
        <v>297</v>
      </c>
      <c r="B265" s="234" t="s">
        <v>1359</v>
      </c>
      <c r="C265" s="136" t="s">
        <v>1360</v>
      </c>
      <c r="D265" s="267">
        <v>5470.2436831668001</v>
      </c>
      <c r="E265" s="267">
        <v>5470.2436831668001</v>
      </c>
      <c r="F265" s="267"/>
      <c r="G265" s="267">
        <v>5470.2436831668001</v>
      </c>
      <c r="H265" s="268">
        <v>42946</v>
      </c>
      <c r="I265" s="268">
        <v>43434</v>
      </c>
      <c r="J265" s="268">
        <v>53929</v>
      </c>
      <c r="K265" s="105">
        <v>30</v>
      </c>
      <c r="L265" s="105">
        <v>0</v>
      </c>
    </row>
    <row r="266" spans="1:12" s="60" customFormat="1" ht="13.5" x14ac:dyDescent="0.25">
      <c r="A266" s="234">
        <v>298</v>
      </c>
      <c r="B266" s="234" t="s">
        <v>1358</v>
      </c>
      <c r="C266" s="136" t="s">
        <v>742</v>
      </c>
      <c r="D266" s="267">
        <v>38306.703769620006</v>
      </c>
      <c r="E266" s="267">
        <v>38306.703769620006</v>
      </c>
      <c r="F266" s="267"/>
      <c r="G266" s="267">
        <v>38306.703769620006</v>
      </c>
      <c r="H266" s="268">
        <v>43497</v>
      </c>
      <c r="I266" s="268">
        <v>43707</v>
      </c>
      <c r="J266" s="268">
        <v>46803</v>
      </c>
      <c r="K266" s="105">
        <v>9</v>
      </c>
      <c r="L266" s="105">
        <v>0</v>
      </c>
    </row>
    <row r="267" spans="1:12" s="60" customFormat="1" ht="27" x14ac:dyDescent="0.25">
      <c r="A267" s="234">
        <v>300</v>
      </c>
      <c r="B267" s="234" t="s">
        <v>1361</v>
      </c>
      <c r="C267" s="136" t="s">
        <v>743</v>
      </c>
      <c r="D267" s="267">
        <v>7366.2027970974004</v>
      </c>
      <c r="E267" s="267">
        <v>7366.2027970974004</v>
      </c>
      <c r="F267" s="267"/>
      <c r="G267" s="267">
        <v>7366.2027970974004</v>
      </c>
      <c r="H267" s="268">
        <v>43538</v>
      </c>
      <c r="I267" s="268">
        <v>43537</v>
      </c>
      <c r="J267" s="268">
        <v>47222</v>
      </c>
      <c r="K267" s="105">
        <v>10</v>
      </c>
      <c r="L267" s="105">
        <v>0</v>
      </c>
    </row>
    <row r="268" spans="1:12" s="60" customFormat="1" ht="13.5" x14ac:dyDescent="0.25">
      <c r="A268" s="234">
        <v>304</v>
      </c>
      <c r="B268" s="234" t="s">
        <v>1359</v>
      </c>
      <c r="C268" s="136" t="s">
        <v>744</v>
      </c>
      <c r="D268" s="267">
        <v>19917.325939260601</v>
      </c>
      <c r="E268" s="267">
        <v>19917.325939260601</v>
      </c>
      <c r="F268" s="267"/>
      <c r="G268" s="267">
        <v>19917.325939260601</v>
      </c>
      <c r="H268" s="268">
        <v>43764</v>
      </c>
      <c r="I268" s="268">
        <v>43763</v>
      </c>
      <c r="J268" s="268">
        <v>47812</v>
      </c>
      <c r="K268" s="105">
        <v>11</v>
      </c>
      <c r="L268" s="105">
        <v>0</v>
      </c>
    </row>
    <row r="269" spans="1:12" s="60" customFormat="1" ht="13.5" x14ac:dyDescent="0.25">
      <c r="A269" s="234">
        <v>305</v>
      </c>
      <c r="B269" s="234" t="s">
        <v>1362</v>
      </c>
      <c r="C269" s="136" t="s">
        <v>745</v>
      </c>
      <c r="D269" s="267">
        <v>520.50725063400012</v>
      </c>
      <c r="E269" s="267">
        <v>520.50725063400012</v>
      </c>
      <c r="F269" s="267"/>
      <c r="G269" s="267">
        <v>520.50725063400012</v>
      </c>
      <c r="H269" s="268">
        <v>41977</v>
      </c>
      <c r="I269" s="268">
        <v>42194</v>
      </c>
      <c r="J269" s="268">
        <v>45504</v>
      </c>
      <c r="K269" s="105">
        <v>9</v>
      </c>
      <c r="L269" s="105">
        <v>5</v>
      </c>
    </row>
    <row r="270" spans="1:12" s="60" customFormat="1" ht="13.5" x14ac:dyDescent="0.25">
      <c r="A270" s="234">
        <v>306</v>
      </c>
      <c r="B270" s="234" t="s">
        <v>1362</v>
      </c>
      <c r="C270" s="136" t="s">
        <v>746</v>
      </c>
      <c r="D270" s="267">
        <v>28093.7244132792</v>
      </c>
      <c r="E270" s="267">
        <v>28093.7244132792</v>
      </c>
      <c r="F270" s="267"/>
      <c r="G270" s="267">
        <v>28093.7244132792</v>
      </c>
      <c r="H270" s="268">
        <v>42139</v>
      </c>
      <c r="I270" s="268">
        <v>42702</v>
      </c>
      <c r="J270" s="268">
        <v>49947</v>
      </c>
      <c r="K270" s="105">
        <v>21</v>
      </c>
      <c r="L270" s="105">
        <v>2</v>
      </c>
    </row>
    <row r="271" spans="1:12" s="60" customFormat="1" ht="27" x14ac:dyDescent="0.25">
      <c r="A271" s="234">
        <v>307</v>
      </c>
      <c r="B271" s="234" t="s">
        <v>1363</v>
      </c>
      <c r="C271" s="136" t="s">
        <v>747</v>
      </c>
      <c r="D271" s="267">
        <v>7019.4219441000005</v>
      </c>
      <c r="E271" s="267">
        <v>7019.4219441000005</v>
      </c>
      <c r="F271" s="267"/>
      <c r="G271" s="267">
        <v>7019.4219441000005</v>
      </c>
      <c r="H271" s="268">
        <v>42420</v>
      </c>
      <c r="I271" s="268">
        <v>42990</v>
      </c>
      <c r="J271" s="268">
        <v>53885</v>
      </c>
      <c r="K271" s="105">
        <v>31</v>
      </c>
      <c r="L271" s="105">
        <v>3</v>
      </c>
    </row>
    <row r="272" spans="1:12" s="60" customFormat="1" ht="27" x14ac:dyDescent="0.25">
      <c r="A272" s="234">
        <v>308</v>
      </c>
      <c r="B272" s="234" t="s">
        <v>1363</v>
      </c>
      <c r="C272" s="136" t="s">
        <v>748</v>
      </c>
      <c r="D272" s="267">
        <v>8548.0812025986015</v>
      </c>
      <c r="E272" s="267">
        <v>8548.0812025986015</v>
      </c>
      <c r="F272" s="267"/>
      <c r="G272" s="267">
        <v>8548.0812025986015</v>
      </c>
      <c r="H272" s="268">
        <v>42298</v>
      </c>
      <c r="I272" s="268">
        <v>42797</v>
      </c>
      <c r="J272" s="268">
        <v>46365</v>
      </c>
      <c r="K272" s="105">
        <v>10</v>
      </c>
      <c r="L272" s="105">
        <v>10</v>
      </c>
    </row>
    <row r="273" spans="1:12" s="60" customFormat="1" ht="13.5" x14ac:dyDescent="0.25">
      <c r="A273" s="234">
        <v>309</v>
      </c>
      <c r="B273" s="234" t="s">
        <v>1363</v>
      </c>
      <c r="C273" s="136" t="s">
        <v>1364</v>
      </c>
      <c r="D273" s="267">
        <v>25365.622960422003</v>
      </c>
      <c r="E273" s="267">
        <v>25365.622960422003</v>
      </c>
      <c r="F273" s="267"/>
      <c r="G273" s="267">
        <v>25365.622960422003</v>
      </c>
      <c r="H273" s="268">
        <v>43097</v>
      </c>
      <c r="I273" s="268">
        <v>45589</v>
      </c>
      <c r="J273" s="268">
        <v>54409</v>
      </c>
      <c r="K273" s="105">
        <v>31</v>
      </c>
      <c r="L273" s="105">
        <v>10</v>
      </c>
    </row>
    <row r="274" spans="1:12" s="60" customFormat="1" ht="13.5" x14ac:dyDescent="0.25">
      <c r="A274" s="234">
        <v>310</v>
      </c>
      <c r="B274" s="234" t="s">
        <v>1363</v>
      </c>
      <c r="C274" s="136" t="s">
        <v>750</v>
      </c>
      <c r="D274" s="267">
        <v>68402.472124364998</v>
      </c>
      <c r="E274" s="267">
        <v>68402.472124364998</v>
      </c>
      <c r="F274" s="267"/>
      <c r="G274" s="267">
        <v>68402.472124364998</v>
      </c>
      <c r="H274" s="268">
        <v>42723</v>
      </c>
      <c r="I274" s="268">
        <v>45992</v>
      </c>
      <c r="J274" s="268">
        <v>54028</v>
      </c>
      <c r="K274" s="105">
        <v>30</v>
      </c>
      <c r="L274" s="105">
        <v>10</v>
      </c>
    </row>
    <row r="275" spans="1:12" s="60" customFormat="1" ht="13.5" x14ac:dyDescent="0.25">
      <c r="A275" s="234">
        <v>311</v>
      </c>
      <c r="B275" s="234" t="s">
        <v>1365</v>
      </c>
      <c r="C275" s="136" t="s">
        <v>751</v>
      </c>
      <c r="D275" s="267">
        <v>7810.0395751608012</v>
      </c>
      <c r="E275" s="267">
        <v>7810.0395751608012</v>
      </c>
      <c r="F275" s="267"/>
      <c r="G275" s="267">
        <v>7810.0395751608012</v>
      </c>
      <c r="H275" s="268">
        <v>43346</v>
      </c>
      <c r="I275" s="268">
        <v>43496</v>
      </c>
      <c r="J275" s="268">
        <v>50676</v>
      </c>
      <c r="K275" s="105">
        <v>20</v>
      </c>
      <c r="L275" s="105">
        <v>0</v>
      </c>
    </row>
    <row r="276" spans="1:12" s="60" customFormat="1" ht="13.5" x14ac:dyDescent="0.25">
      <c r="A276" s="234">
        <v>312</v>
      </c>
      <c r="B276" s="234" t="s">
        <v>1365</v>
      </c>
      <c r="C276" s="136" t="s">
        <v>1366</v>
      </c>
      <c r="D276" s="267">
        <v>1725.1922373162001</v>
      </c>
      <c r="E276" s="267">
        <v>1725.1922373162001</v>
      </c>
      <c r="F276" s="267"/>
      <c r="G276" s="267">
        <v>1725.1922373162001</v>
      </c>
      <c r="H276" s="268">
        <v>42901</v>
      </c>
      <c r="I276" s="268">
        <v>43501</v>
      </c>
      <c r="J276" s="268">
        <v>47113</v>
      </c>
      <c r="K276" s="105">
        <v>11</v>
      </c>
      <c r="L276" s="105">
        <v>2</v>
      </c>
    </row>
    <row r="277" spans="1:12" s="60" customFormat="1" ht="13.5" x14ac:dyDescent="0.25">
      <c r="A277" s="502" t="s">
        <v>1367</v>
      </c>
      <c r="B277" s="502"/>
      <c r="C277" s="502"/>
      <c r="D277" s="269">
        <f>SUM(D278:D286)</f>
        <v>139673.39336332321</v>
      </c>
      <c r="E277" s="269">
        <f>SUM(E278:E286)</f>
        <v>139673.39336332321</v>
      </c>
      <c r="F277" s="269"/>
      <c r="G277" s="269">
        <f>SUM(G278:G286)</f>
        <v>139673.39336332321</v>
      </c>
      <c r="H277" s="268"/>
      <c r="I277" s="268"/>
      <c r="J277" s="268"/>
      <c r="K277" s="105"/>
      <c r="L277" s="105"/>
    </row>
    <row r="278" spans="1:12" s="60" customFormat="1" ht="13.5" x14ac:dyDescent="0.25">
      <c r="A278" s="234">
        <v>313</v>
      </c>
      <c r="B278" s="234" t="s">
        <v>494</v>
      </c>
      <c r="C278" s="136" t="s">
        <v>753</v>
      </c>
      <c r="D278" s="267">
        <v>17821.548931522801</v>
      </c>
      <c r="E278" s="267">
        <v>17821.548931522801</v>
      </c>
      <c r="F278" s="267"/>
      <c r="G278" s="267">
        <v>17821.548931522801</v>
      </c>
      <c r="H278" s="268">
        <v>43429</v>
      </c>
      <c r="I278" s="268">
        <v>43495</v>
      </c>
      <c r="J278" s="268">
        <v>47472</v>
      </c>
      <c r="K278" s="105">
        <v>11</v>
      </c>
      <c r="L278" s="105">
        <v>0</v>
      </c>
    </row>
    <row r="279" spans="1:12" s="60" customFormat="1" ht="13.5" x14ac:dyDescent="0.25">
      <c r="A279" s="234">
        <v>314</v>
      </c>
      <c r="B279" s="234" t="s">
        <v>504</v>
      </c>
      <c r="C279" s="136" t="s">
        <v>754</v>
      </c>
      <c r="D279" s="267">
        <v>6744.8638682640003</v>
      </c>
      <c r="E279" s="267">
        <v>6744.8638682640003</v>
      </c>
      <c r="F279" s="267"/>
      <c r="G279" s="267">
        <v>6744.8638682640003</v>
      </c>
      <c r="H279" s="268">
        <v>42977</v>
      </c>
      <c r="I279" s="268">
        <v>43146</v>
      </c>
      <c r="J279" s="268">
        <v>53940</v>
      </c>
      <c r="K279" s="105">
        <v>30</v>
      </c>
      <c r="L279" s="105">
        <v>0</v>
      </c>
    </row>
    <row r="280" spans="1:12" s="60" customFormat="1" ht="13.5" x14ac:dyDescent="0.25">
      <c r="A280" s="234">
        <v>316</v>
      </c>
      <c r="B280" s="234" t="s">
        <v>508</v>
      </c>
      <c r="C280" s="136" t="s">
        <v>755</v>
      </c>
      <c r="D280" s="267">
        <v>780.98088109740002</v>
      </c>
      <c r="E280" s="267">
        <v>780.98088109740002</v>
      </c>
      <c r="F280" s="267"/>
      <c r="G280" s="267">
        <v>780.98088109740002</v>
      </c>
      <c r="H280" s="268">
        <v>42644</v>
      </c>
      <c r="I280" s="268">
        <v>42914</v>
      </c>
      <c r="J280" s="268">
        <v>49947</v>
      </c>
      <c r="K280" s="105">
        <v>19</v>
      </c>
      <c r="L280" s="105">
        <v>11</v>
      </c>
    </row>
    <row r="281" spans="1:12" s="60" customFormat="1" ht="13.5" x14ac:dyDescent="0.25">
      <c r="A281" s="234">
        <v>317</v>
      </c>
      <c r="B281" s="234" t="s">
        <v>596</v>
      </c>
      <c r="C281" s="136" t="s">
        <v>756</v>
      </c>
      <c r="D281" s="267">
        <v>5416.2349850484006</v>
      </c>
      <c r="E281" s="267">
        <v>5416.2349850484006</v>
      </c>
      <c r="F281" s="267"/>
      <c r="G281" s="267">
        <v>5416.2349850484006</v>
      </c>
      <c r="H281" s="268">
        <v>42619</v>
      </c>
      <c r="I281" s="268">
        <v>42881</v>
      </c>
      <c r="J281" s="268">
        <v>49947</v>
      </c>
      <c r="K281" s="105">
        <v>19</v>
      </c>
      <c r="L281" s="105">
        <v>11</v>
      </c>
    </row>
    <row r="282" spans="1:12" s="60" customFormat="1" ht="13.5" x14ac:dyDescent="0.25">
      <c r="A282" s="234">
        <v>318</v>
      </c>
      <c r="B282" s="234" t="s">
        <v>1368</v>
      </c>
      <c r="C282" s="136" t="s">
        <v>1369</v>
      </c>
      <c r="D282" s="267">
        <v>2945.0441781600002</v>
      </c>
      <c r="E282" s="267">
        <v>2945.0441781600002</v>
      </c>
      <c r="F282" s="267"/>
      <c r="G282" s="267">
        <v>2945.0441781600002</v>
      </c>
      <c r="H282" s="268">
        <v>42485</v>
      </c>
      <c r="I282" s="268">
        <v>42545</v>
      </c>
      <c r="J282" s="268">
        <v>46139</v>
      </c>
      <c r="K282" s="105">
        <v>9</v>
      </c>
      <c r="L282" s="105">
        <v>6</v>
      </c>
    </row>
    <row r="283" spans="1:12" s="60" customFormat="1" ht="13.5" x14ac:dyDescent="0.25">
      <c r="A283" s="234">
        <v>319</v>
      </c>
      <c r="B283" s="234" t="s">
        <v>618</v>
      </c>
      <c r="C283" s="136" t="s">
        <v>1370</v>
      </c>
      <c r="D283" s="267">
        <v>6581.4255445632007</v>
      </c>
      <c r="E283" s="267">
        <v>6581.4255445632007</v>
      </c>
      <c r="F283" s="267"/>
      <c r="G283" s="267">
        <v>6581.4255445632007</v>
      </c>
      <c r="H283" s="268">
        <v>42853</v>
      </c>
      <c r="I283" s="268">
        <v>42870</v>
      </c>
      <c r="J283" s="268">
        <v>46365</v>
      </c>
      <c r="K283" s="105">
        <v>9</v>
      </c>
      <c r="L283" s="105">
        <v>6</v>
      </c>
    </row>
    <row r="284" spans="1:12" s="60" customFormat="1" ht="13.5" x14ac:dyDescent="0.25">
      <c r="A284" s="234">
        <v>320</v>
      </c>
      <c r="B284" s="234" t="s">
        <v>504</v>
      </c>
      <c r="C284" s="136" t="s">
        <v>1371</v>
      </c>
      <c r="D284" s="267">
        <v>25373.501870797205</v>
      </c>
      <c r="E284" s="267">
        <v>25373.501870797205</v>
      </c>
      <c r="F284" s="267"/>
      <c r="G284" s="267">
        <v>25373.501870797205</v>
      </c>
      <c r="H284" s="268">
        <v>42646</v>
      </c>
      <c r="I284" s="268">
        <v>42741</v>
      </c>
      <c r="J284" s="268">
        <v>49947</v>
      </c>
      <c r="K284" s="105">
        <v>19</v>
      </c>
      <c r="L284" s="105">
        <v>11</v>
      </c>
    </row>
    <row r="285" spans="1:12" s="60" customFormat="1" ht="13.5" x14ac:dyDescent="0.25">
      <c r="A285" s="234">
        <v>321</v>
      </c>
      <c r="B285" s="234" t="s">
        <v>596</v>
      </c>
      <c r="C285" s="136" t="s">
        <v>760</v>
      </c>
      <c r="D285" s="267">
        <v>26798.765525823001</v>
      </c>
      <c r="E285" s="267">
        <v>26798.765525823001</v>
      </c>
      <c r="F285" s="267"/>
      <c r="G285" s="267">
        <v>26798.765525823001</v>
      </c>
      <c r="H285" s="268">
        <v>42734</v>
      </c>
      <c r="I285" s="268">
        <v>45628</v>
      </c>
      <c r="J285" s="268">
        <v>54389</v>
      </c>
      <c r="K285" s="105">
        <v>31</v>
      </c>
      <c r="L285" s="105">
        <v>10</v>
      </c>
    </row>
    <row r="286" spans="1:12" s="60" customFormat="1" ht="27" x14ac:dyDescent="0.25">
      <c r="A286" s="234">
        <v>322</v>
      </c>
      <c r="B286" s="234" t="s">
        <v>618</v>
      </c>
      <c r="C286" s="136" t="s">
        <v>1372</v>
      </c>
      <c r="D286" s="267">
        <v>47211.027578047207</v>
      </c>
      <c r="E286" s="267">
        <v>47211.027578047207</v>
      </c>
      <c r="F286" s="267"/>
      <c r="G286" s="267">
        <v>47211.027578047207</v>
      </c>
      <c r="H286" s="268">
        <v>42709</v>
      </c>
      <c r="I286" s="268">
        <v>45334</v>
      </c>
      <c r="J286" s="268">
        <v>54389</v>
      </c>
      <c r="K286" s="105">
        <v>31</v>
      </c>
      <c r="L286" s="105">
        <v>11</v>
      </c>
    </row>
    <row r="287" spans="1:12" s="65" customFormat="1" ht="13.5" x14ac:dyDescent="0.25">
      <c r="A287" s="502" t="s">
        <v>1373</v>
      </c>
      <c r="B287" s="502"/>
      <c r="C287" s="502"/>
      <c r="D287" s="269">
        <f>SUM(D288:D302)</f>
        <v>205994.81002515487</v>
      </c>
      <c r="E287" s="269">
        <f>SUM(E288:E302)</f>
        <v>205994.81002515487</v>
      </c>
      <c r="F287" s="269"/>
      <c r="G287" s="269">
        <f>SUM(G288:G302)</f>
        <v>205994.81002515487</v>
      </c>
      <c r="H287" s="268"/>
      <c r="I287" s="268"/>
      <c r="J287" s="268"/>
      <c r="K287" s="105"/>
      <c r="L287" s="105"/>
    </row>
    <row r="288" spans="1:12" s="60" customFormat="1" ht="13.5" x14ac:dyDescent="0.25">
      <c r="A288" s="234">
        <v>323</v>
      </c>
      <c r="B288" s="234" t="s">
        <v>494</v>
      </c>
      <c r="C288" s="136" t="s">
        <v>1374</v>
      </c>
      <c r="D288" s="267">
        <v>24528.913791729599</v>
      </c>
      <c r="E288" s="267">
        <v>24528.913791729599</v>
      </c>
      <c r="F288" s="267"/>
      <c r="G288" s="267">
        <v>24528.913791729599</v>
      </c>
      <c r="H288" s="268">
        <v>44680</v>
      </c>
      <c r="I288" s="268">
        <v>44679</v>
      </c>
      <c r="J288" s="268">
        <v>48362</v>
      </c>
      <c r="K288" s="105">
        <v>10</v>
      </c>
      <c r="L288" s="105">
        <v>0</v>
      </c>
    </row>
    <row r="289" spans="1:12" s="60" customFormat="1" ht="13.5" x14ac:dyDescent="0.25">
      <c r="A289" s="234">
        <v>324</v>
      </c>
      <c r="B289" s="234" t="s">
        <v>504</v>
      </c>
      <c r="C289" s="136" t="s">
        <v>1375</v>
      </c>
      <c r="D289" s="267">
        <v>8248.4204668104012</v>
      </c>
      <c r="E289" s="267">
        <v>8248.4204668104012</v>
      </c>
      <c r="F289" s="267"/>
      <c r="G289" s="267">
        <v>8248.4204668104012</v>
      </c>
      <c r="H289" s="268">
        <v>44652</v>
      </c>
      <c r="I289" s="268">
        <v>44502</v>
      </c>
      <c r="J289" s="268">
        <v>48031</v>
      </c>
      <c r="K289" s="105">
        <v>9</v>
      </c>
      <c r="L289" s="105">
        <v>2</v>
      </c>
    </row>
    <row r="290" spans="1:12" s="60" customFormat="1" ht="13.5" x14ac:dyDescent="0.25">
      <c r="A290" s="234">
        <v>325</v>
      </c>
      <c r="B290" s="234" t="s">
        <v>494</v>
      </c>
      <c r="C290" s="136" t="s">
        <v>1376</v>
      </c>
      <c r="D290" s="267">
        <v>32219.735426713203</v>
      </c>
      <c r="E290" s="267">
        <v>32219.735426713203</v>
      </c>
      <c r="F290" s="267"/>
      <c r="G290" s="267">
        <v>32219.735426713203</v>
      </c>
      <c r="H290" s="268">
        <v>44900</v>
      </c>
      <c r="I290" s="268">
        <v>44896</v>
      </c>
      <c r="J290" s="268">
        <v>48366</v>
      </c>
      <c r="K290" s="105">
        <v>9</v>
      </c>
      <c r="L290" s="105">
        <v>6</v>
      </c>
    </row>
    <row r="291" spans="1:12" s="60" customFormat="1" ht="27" x14ac:dyDescent="0.25">
      <c r="A291" s="234">
        <v>326</v>
      </c>
      <c r="B291" s="234" t="s">
        <v>504</v>
      </c>
      <c r="C291" s="136" t="s">
        <v>1377</v>
      </c>
      <c r="D291" s="267">
        <v>4425.7276311420001</v>
      </c>
      <c r="E291" s="267">
        <v>4425.7276311420001</v>
      </c>
      <c r="F291" s="267"/>
      <c r="G291" s="267">
        <v>4425.7276311420001</v>
      </c>
      <c r="H291" s="268">
        <v>44380</v>
      </c>
      <c r="I291" s="268">
        <v>44379</v>
      </c>
      <c r="J291" s="268">
        <v>48003</v>
      </c>
      <c r="K291" s="105">
        <v>9</v>
      </c>
      <c r="L291" s="105">
        <v>6</v>
      </c>
    </row>
    <row r="292" spans="1:12" s="60" customFormat="1" ht="13.5" x14ac:dyDescent="0.25">
      <c r="A292" s="234">
        <v>327</v>
      </c>
      <c r="B292" s="234" t="s">
        <v>492</v>
      </c>
      <c r="C292" s="136" t="s">
        <v>762</v>
      </c>
      <c r="D292" s="267">
        <v>1495.3808573502001</v>
      </c>
      <c r="E292" s="267">
        <v>1495.3808573502001</v>
      </c>
      <c r="F292" s="267"/>
      <c r="G292" s="267">
        <v>1495.3808573502001</v>
      </c>
      <c r="H292" s="268">
        <v>43466</v>
      </c>
      <c r="I292" s="268">
        <v>43554</v>
      </c>
      <c r="J292" s="268">
        <v>47513</v>
      </c>
      <c r="K292" s="105">
        <v>11</v>
      </c>
      <c r="L292" s="105">
        <v>0</v>
      </c>
    </row>
    <row r="293" spans="1:12" s="60" customFormat="1" ht="27" x14ac:dyDescent="0.25">
      <c r="A293" s="234">
        <v>328</v>
      </c>
      <c r="B293" s="234" t="s">
        <v>504</v>
      </c>
      <c r="C293" s="136" t="s">
        <v>763</v>
      </c>
      <c r="D293" s="267">
        <v>385.35543964320004</v>
      </c>
      <c r="E293" s="267">
        <v>385.35543964320004</v>
      </c>
      <c r="F293" s="267"/>
      <c r="G293" s="267">
        <v>385.35543964320004</v>
      </c>
      <c r="H293" s="268">
        <v>43208</v>
      </c>
      <c r="I293" s="268">
        <v>43208</v>
      </c>
      <c r="J293" s="268">
        <v>54128</v>
      </c>
      <c r="K293" s="105">
        <v>29</v>
      </c>
      <c r="L293" s="105">
        <v>10</v>
      </c>
    </row>
    <row r="294" spans="1:12" s="60" customFormat="1" ht="13.5" x14ac:dyDescent="0.25">
      <c r="A294" s="234">
        <v>329</v>
      </c>
      <c r="B294" s="234" t="s">
        <v>492</v>
      </c>
      <c r="C294" s="136" t="s">
        <v>1378</v>
      </c>
      <c r="D294" s="267">
        <v>1360.4762745582002</v>
      </c>
      <c r="E294" s="267">
        <v>1360.4762745582002</v>
      </c>
      <c r="F294" s="267"/>
      <c r="G294" s="267">
        <v>1360.4762745582002</v>
      </c>
      <c r="H294" s="268">
        <v>45412</v>
      </c>
      <c r="I294" s="268">
        <v>45777</v>
      </c>
      <c r="J294" s="268">
        <v>49094</v>
      </c>
      <c r="K294" s="105">
        <v>10</v>
      </c>
      <c r="L294" s="105">
        <v>0</v>
      </c>
    </row>
    <row r="295" spans="1:12" s="60" customFormat="1" ht="13.5" x14ac:dyDescent="0.25">
      <c r="A295" s="234">
        <v>330</v>
      </c>
      <c r="B295" s="234" t="s">
        <v>523</v>
      </c>
      <c r="C295" s="136" t="s">
        <v>1379</v>
      </c>
      <c r="D295" s="267">
        <v>12661.694757564001</v>
      </c>
      <c r="E295" s="267">
        <v>12661.694757564001</v>
      </c>
      <c r="F295" s="267"/>
      <c r="G295" s="267">
        <v>12661.694757564001</v>
      </c>
      <c r="H295" s="268">
        <v>44804</v>
      </c>
      <c r="I295" s="268">
        <v>44804</v>
      </c>
      <c r="J295" s="268">
        <v>55061</v>
      </c>
      <c r="K295" s="105">
        <v>27</v>
      </c>
      <c r="L295" s="105">
        <v>6</v>
      </c>
    </row>
    <row r="296" spans="1:12" s="60" customFormat="1" ht="13.5" x14ac:dyDescent="0.25">
      <c r="A296" s="234">
        <v>331</v>
      </c>
      <c r="B296" s="234" t="s">
        <v>504</v>
      </c>
      <c r="C296" s="136" t="s">
        <v>1380</v>
      </c>
      <c r="D296" s="267">
        <v>677.99054119440007</v>
      </c>
      <c r="E296" s="267">
        <v>677.99054119440007</v>
      </c>
      <c r="F296" s="267"/>
      <c r="G296" s="267">
        <v>677.99054119440007</v>
      </c>
      <c r="H296" s="268">
        <v>44566</v>
      </c>
      <c r="I296" s="268">
        <v>44567</v>
      </c>
      <c r="J296" s="268">
        <v>48337</v>
      </c>
      <c r="K296" s="105">
        <v>10</v>
      </c>
      <c r="L296" s="105">
        <v>3</v>
      </c>
    </row>
    <row r="297" spans="1:12" s="60" customFormat="1" ht="13.5" x14ac:dyDescent="0.25">
      <c r="A297" s="234">
        <v>332</v>
      </c>
      <c r="B297" s="234" t="s">
        <v>1296</v>
      </c>
      <c r="C297" s="136" t="s">
        <v>1381</v>
      </c>
      <c r="D297" s="267">
        <v>11922.491708944801</v>
      </c>
      <c r="E297" s="267">
        <v>11922.491708944801</v>
      </c>
      <c r="F297" s="267"/>
      <c r="G297" s="267">
        <v>11922.491708944801</v>
      </c>
      <c r="H297" s="268">
        <v>45015</v>
      </c>
      <c r="I297" s="268">
        <v>45380</v>
      </c>
      <c r="J297" s="268">
        <v>48698</v>
      </c>
      <c r="K297" s="105">
        <v>10</v>
      </c>
      <c r="L297" s="105">
        <v>0</v>
      </c>
    </row>
    <row r="298" spans="1:12" s="60" customFormat="1" ht="27" x14ac:dyDescent="0.25">
      <c r="A298" s="234">
        <v>334</v>
      </c>
      <c r="B298" s="234" t="s">
        <v>504</v>
      </c>
      <c r="C298" s="136" t="s">
        <v>1382</v>
      </c>
      <c r="D298" s="267">
        <v>417.68537969100004</v>
      </c>
      <c r="E298" s="267">
        <v>417.68537969100004</v>
      </c>
      <c r="F298" s="267"/>
      <c r="G298" s="267">
        <v>417.68537969100004</v>
      </c>
      <c r="H298" s="268">
        <v>44228</v>
      </c>
      <c r="I298" s="268">
        <v>44410</v>
      </c>
      <c r="J298" s="268">
        <v>48061</v>
      </c>
      <c r="K298" s="105">
        <v>10</v>
      </c>
      <c r="L298" s="105">
        <v>0</v>
      </c>
    </row>
    <row r="299" spans="1:12" s="60" customFormat="1" ht="27" x14ac:dyDescent="0.25">
      <c r="A299" s="234">
        <v>336</v>
      </c>
      <c r="B299" s="234" t="s">
        <v>596</v>
      </c>
      <c r="C299" s="136" t="s">
        <v>764</v>
      </c>
      <c r="D299" s="267">
        <v>17643.851471624403</v>
      </c>
      <c r="E299" s="267">
        <v>17643.851471624403</v>
      </c>
      <c r="F299" s="267"/>
      <c r="G299" s="267">
        <v>17643.851471624403</v>
      </c>
      <c r="H299" s="268">
        <v>43069</v>
      </c>
      <c r="I299" s="268">
        <v>43525</v>
      </c>
      <c r="J299" s="268">
        <v>54087</v>
      </c>
      <c r="K299" s="105">
        <v>30</v>
      </c>
      <c r="L299" s="105">
        <v>1</v>
      </c>
    </row>
    <row r="300" spans="1:12" s="60" customFormat="1" ht="27" x14ac:dyDescent="0.25">
      <c r="A300" s="234">
        <v>337</v>
      </c>
      <c r="B300" s="234" t="s">
        <v>596</v>
      </c>
      <c r="C300" s="136" t="s">
        <v>765</v>
      </c>
      <c r="D300" s="267">
        <v>17128.608818557801</v>
      </c>
      <c r="E300" s="267">
        <v>17128.608818557801</v>
      </c>
      <c r="F300" s="267"/>
      <c r="G300" s="267">
        <v>17128.608818557801</v>
      </c>
      <c r="H300" s="268">
        <v>43403</v>
      </c>
      <c r="I300" s="268">
        <v>43495</v>
      </c>
      <c r="J300" s="268">
        <v>47210</v>
      </c>
      <c r="K300" s="105">
        <v>10</v>
      </c>
      <c r="L300" s="105">
        <v>6</v>
      </c>
    </row>
    <row r="301" spans="1:12" s="60" customFormat="1" ht="27" x14ac:dyDescent="0.25">
      <c r="A301" s="234">
        <v>338</v>
      </c>
      <c r="B301" s="234" t="s">
        <v>596</v>
      </c>
      <c r="C301" s="136" t="s">
        <v>1074</v>
      </c>
      <c r="D301" s="267">
        <v>44082.428637989404</v>
      </c>
      <c r="E301" s="267">
        <v>44082.428637989404</v>
      </c>
      <c r="F301" s="267"/>
      <c r="G301" s="267">
        <v>44082.428637989404</v>
      </c>
      <c r="H301" s="268">
        <v>43098</v>
      </c>
      <c r="I301" s="268">
        <v>46022</v>
      </c>
      <c r="J301" s="268">
        <v>50040</v>
      </c>
      <c r="K301" s="105">
        <v>18</v>
      </c>
      <c r="L301" s="105">
        <v>11</v>
      </c>
    </row>
    <row r="302" spans="1:12" s="60" customFormat="1" ht="27" x14ac:dyDescent="0.25">
      <c r="A302" s="234">
        <v>339</v>
      </c>
      <c r="B302" s="234" t="s">
        <v>596</v>
      </c>
      <c r="C302" s="136" t="s">
        <v>767</v>
      </c>
      <c r="D302" s="267">
        <v>28796.048821642202</v>
      </c>
      <c r="E302" s="267">
        <v>28796.048821642202</v>
      </c>
      <c r="F302" s="267"/>
      <c r="G302" s="267">
        <v>28796.048821642202</v>
      </c>
      <c r="H302" s="268">
        <v>42730</v>
      </c>
      <c r="I302" s="268">
        <v>44561</v>
      </c>
      <c r="J302" s="268">
        <v>54423</v>
      </c>
      <c r="K302" s="105">
        <v>31</v>
      </c>
      <c r="L302" s="105">
        <v>11</v>
      </c>
    </row>
    <row r="303" spans="1:12" s="60" customFormat="1" ht="13.5" x14ac:dyDescent="0.25">
      <c r="A303" s="502" t="s">
        <v>1383</v>
      </c>
      <c r="B303" s="502"/>
      <c r="C303" s="502"/>
      <c r="D303" s="269">
        <f>SUM(D304:D314)</f>
        <v>147596.96039922061</v>
      </c>
      <c r="E303" s="269">
        <f>SUM(E304:E314)</f>
        <v>147596.96039922061</v>
      </c>
      <c r="F303" s="269"/>
      <c r="G303" s="269">
        <f>SUM(G304:G314)</f>
        <v>147596.96039922061</v>
      </c>
      <c r="H303" s="268"/>
      <c r="I303" s="268"/>
      <c r="J303" s="268"/>
      <c r="K303" s="105"/>
      <c r="L303" s="105"/>
    </row>
    <row r="304" spans="1:12" s="60" customFormat="1" ht="13.5" x14ac:dyDescent="0.25">
      <c r="A304" s="234">
        <v>340</v>
      </c>
      <c r="B304" s="234" t="s">
        <v>494</v>
      </c>
      <c r="C304" s="136" t="s">
        <v>1384</v>
      </c>
      <c r="D304" s="267">
        <v>6603.4373734254004</v>
      </c>
      <c r="E304" s="267">
        <v>6603.4373734254004</v>
      </c>
      <c r="F304" s="267"/>
      <c r="G304" s="267">
        <v>6603.4373734254004</v>
      </c>
      <c r="H304" s="268">
        <v>44715</v>
      </c>
      <c r="I304" s="268">
        <v>44714</v>
      </c>
      <c r="J304" s="268">
        <v>48458</v>
      </c>
      <c r="K304" s="105">
        <v>9</v>
      </c>
      <c r="L304" s="105">
        <v>11</v>
      </c>
    </row>
    <row r="305" spans="1:12" s="60" customFormat="1" ht="27" x14ac:dyDescent="0.25">
      <c r="A305" s="234">
        <v>341</v>
      </c>
      <c r="B305" s="234" t="s">
        <v>504</v>
      </c>
      <c r="C305" s="136" t="s">
        <v>1385</v>
      </c>
      <c r="D305" s="267">
        <v>2414.3516770884003</v>
      </c>
      <c r="E305" s="267">
        <v>2414.3516770884003</v>
      </c>
      <c r="F305" s="267"/>
      <c r="G305" s="267">
        <v>2414.3516770884003</v>
      </c>
      <c r="H305" s="268">
        <v>44257</v>
      </c>
      <c r="I305" s="268">
        <v>44256</v>
      </c>
      <c r="J305" s="268">
        <v>47543</v>
      </c>
      <c r="K305" s="105">
        <v>9</v>
      </c>
      <c r="L305" s="105">
        <v>0</v>
      </c>
    </row>
    <row r="306" spans="1:12" s="60" customFormat="1" ht="13.5" x14ac:dyDescent="0.25">
      <c r="A306" s="234">
        <v>342</v>
      </c>
      <c r="B306" s="234" t="s">
        <v>494</v>
      </c>
      <c r="C306" s="136" t="s">
        <v>1386</v>
      </c>
      <c r="D306" s="267">
        <v>32352.809536822202</v>
      </c>
      <c r="E306" s="267">
        <v>32352.809536822202</v>
      </c>
      <c r="F306" s="267"/>
      <c r="G306" s="267">
        <v>32352.809536822202</v>
      </c>
      <c r="H306" s="268">
        <v>44350</v>
      </c>
      <c r="I306" s="268">
        <v>44713</v>
      </c>
      <c r="J306" s="268">
        <v>48184</v>
      </c>
      <c r="K306" s="105">
        <v>10</v>
      </c>
      <c r="L306" s="105">
        <v>0</v>
      </c>
    </row>
    <row r="307" spans="1:12" s="60" customFormat="1" ht="13.5" x14ac:dyDescent="0.25">
      <c r="A307" s="234">
        <v>343</v>
      </c>
      <c r="B307" s="234" t="s">
        <v>504</v>
      </c>
      <c r="C307" s="136" t="s">
        <v>1387</v>
      </c>
      <c r="D307" s="267">
        <v>6058.5992804063999</v>
      </c>
      <c r="E307" s="267">
        <v>6058.5992804063999</v>
      </c>
      <c r="F307" s="267"/>
      <c r="G307" s="267">
        <v>6058.5992804063999</v>
      </c>
      <c r="H307" s="268">
        <v>44288</v>
      </c>
      <c r="I307" s="268">
        <v>44109</v>
      </c>
      <c r="J307" s="268">
        <v>47672</v>
      </c>
      <c r="K307" s="105">
        <v>9</v>
      </c>
      <c r="L307" s="105">
        <v>4</v>
      </c>
    </row>
    <row r="308" spans="1:12" s="60" customFormat="1" ht="13.5" x14ac:dyDescent="0.25">
      <c r="A308" s="234">
        <v>344</v>
      </c>
      <c r="B308" s="234" t="s">
        <v>494</v>
      </c>
      <c r="C308" s="136" t="s">
        <v>1388</v>
      </c>
      <c r="D308" s="267">
        <v>29635.032014987406</v>
      </c>
      <c r="E308" s="267">
        <v>29635.032014987406</v>
      </c>
      <c r="F308" s="267"/>
      <c r="G308" s="267">
        <v>29635.032014987406</v>
      </c>
      <c r="H308" s="268">
        <v>43924</v>
      </c>
      <c r="I308" s="268">
        <v>44564</v>
      </c>
      <c r="J308" s="268">
        <v>47665</v>
      </c>
      <c r="K308" s="105">
        <v>10</v>
      </c>
      <c r="L308" s="105">
        <v>2</v>
      </c>
    </row>
    <row r="309" spans="1:12" s="60" customFormat="1" ht="13.5" x14ac:dyDescent="0.25">
      <c r="A309" s="234">
        <v>345</v>
      </c>
      <c r="B309" s="234" t="s">
        <v>504</v>
      </c>
      <c r="C309" s="136" t="s">
        <v>1389</v>
      </c>
      <c r="D309" s="267">
        <v>4122.7091941158005</v>
      </c>
      <c r="E309" s="267">
        <v>4122.7091941158005</v>
      </c>
      <c r="F309" s="267"/>
      <c r="G309" s="267">
        <v>4122.7091941158005</v>
      </c>
      <c r="H309" s="268">
        <v>44565</v>
      </c>
      <c r="I309" s="268">
        <v>44565</v>
      </c>
      <c r="J309" s="268">
        <v>48397</v>
      </c>
      <c r="K309" s="105">
        <v>10</v>
      </c>
      <c r="L309" s="105">
        <v>2</v>
      </c>
    </row>
    <row r="310" spans="1:12" s="60" customFormat="1" ht="13.5" x14ac:dyDescent="0.25">
      <c r="A310" s="234">
        <v>346</v>
      </c>
      <c r="B310" s="234" t="s">
        <v>494</v>
      </c>
      <c r="C310" s="136" t="s">
        <v>1390</v>
      </c>
      <c r="D310" s="267">
        <v>13625.054257488</v>
      </c>
      <c r="E310" s="267">
        <v>13625.054257488</v>
      </c>
      <c r="F310" s="267"/>
      <c r="G310" s="267">
        <v>13625.054257488</v>
      </c>
      <c r="H310" s="268">
        <v>45089</v>
      </c>
      <c r="I310" s="268">
        <v>45086</v>
      </c>
      <c r="J310" s="268">
        <v>48760</v>
      </c>
      <c r="K310" s="105">
        <v>10</v>
      </c>
      <c r="L310" s="105">
        <v>0</v>
      </c>
    </row>
    <row r="311" spans="1:12" s="60" customFormat="1" ht="13.5" x14ac:dyDescent="0.25">
      <c r="A311" s="234">
        <v>347</v>
      </c>
      <c r="B311" s="234" t="s">
        <v>494</v>
      </c>
      <c r="C311" s="136" t="s">
        <v>590</v>
      </c>
      <c r="D311" s="267">
        <v>21525.006922685403</v>
      </c>
      <c r="E311" s="267">
        <v>21525.006922685403</v>
      </c>
      <c r="F311" s="267"/>
      <c r="G311" s="267">
        <v>21525.006922685403</v>
      </c>
      <c r="H311" s="268">
        <v>45019</v>
      </c>
      <c r="I311" s="268">
        <v>45018</v>
      </c>
      <c r="J311" s="268">
        <v>48853</v>
      </c>
      <c r="K311" s="105">
        <v>10</v>
      </c>
      <c r="L311" s="105">
        <v>0</v>
      </c>
    </row>
    <row r="312" spans="1:12" s="60" customFormat="1" ht="13.5" x14ac:dyDescent="0.25">
      <c r="A312" s="234">
        <v>348</v>
      </c>
      <c r="B312" s="234" t="s">
        <v>508</v>
      </c>
      <c r="C312" s="136" t="s">
        <v>768</v>
      </c>
      <c r="D312" s="267">
        <v>2263.8103797552003</v>
      </c>
      <c r="E312" s="267">
        <v>2263.8103797552003</v>
      </c>
      <c r="F312" s="267"/>
      <c r="G312" s="267">
        <v>2263.8103797552003</v>
      </c>
      <c r="H312" s="268">
        <v>43791</v>
      </c>
      <c r="I312" s="268">
        <v>43791</v>
      </c>
      <c r="J312" s="268">
        <v>47444</v>
      </c>
      <c r="K312" s="105">
        <v>10</v>
      </c>
      <c r="L312" s="105">
        <v>0</v>
      </c>
    </row>
    <row r="313" spans="1:12" s="60" customFormat="1" ht="13.5" x14ac:dyDescent="0.25">
      <c r="A313" s="234">
        <v>349</v>
      </c>
      <c r="B313" s="234" t="s">
        <v>596</v>
      </c>
      <c r="C313" s="136" t="s">
        <v>1075</v>
      </c>
      <c r="D313" s="267">
        <v>23074.204174665003</v>
      </c>
      <c r="E313" s="267">
        <v>23074.204174665003</v>
      </c>
      <c r="F313" s="267"/>
      <c r="G313" s="267">
        <v>23074.204174665003</v>
      </c>
      <c r="H313" s="268">
        <v>43472</v>
      </c>
      <c r="I313" s="268">
        <v>46022</v>
      </c>
      <c r="J313" s="268">
        <v>50405</v>
      </c>
      <c r="K313" s="105">
        <v>18</v>
      </c>
      <c r="L313" s="105">
        <v>9</v>
      </c>
    </row>
    <row r="314" spans="1:12" s="60" customFormat="1" ht="27.75" thickBot="1" x14ac:dyDescent="0.3">
      <c r="A314" s="441">
        <v>350</v>
      </c>
      <c r="B314" s="441" t="s">
        <v>596</v>
      </c>
      <c r="C314" s="442" t="s">
        <v>770</v>
      </c>
      <c r="D314" s="271">
        <v>5921.9455877814007</v>
      </c>
      <c r="E314" s="271">
        <v>5921.9455877814007</v>
      </c>
      <c r="F314" s="271"/>
      <c r="G314" s="271">
        <v>5921.9455877814007</v>
      </c>
      <c r="H314" s="272">
        <v>43108</v>
      </c>
      <c r="I314" s="272">
        <v>45657</v>
      </c>
      <c r="J314" s="272">
        <v>50405</v>
      </c>
      <c r="K314" s="175">
        <v>19</v>
      </c>
      <c r="L314" s="175">
        <v>9</v>
      </c>
    </row>
    <row r="315" spans="1:12" ht="12.95" customHeight="1" x14ac:dyDescent="0.25">
      <c r="A315" s="130" t="s">
        <v>1440</v>
      </c>
      <c r="B315" s="254"/>
      <c r="C315" s="254"/>
      <c r="D315" s="254"/>
      <c r="E315" s="254"/>
      <c r="F315" s="254"/>
      <c r="G315" s="254"/>
      <c r="H315" s="254"/>
      <c r="I315" s="254"/>
      <c r="J315" s="254"/>
      <c r="K315" s="254"/>
      <c r="L315" s="254"/>
    </row>
    <row r="316" spans="1:12" ht="12.95" customHeight="1" x14ac:dyDescent="0.25">
      <c r="A316" s="508" t="s">
        <v>1391</v>
      </c>
      <c r="B316" s="508"/>
      <c r="C316" s="508"/>
      <c r="D316" s="508"/>
      <c r="E316" s="508"/>
      <c r="F316" s="508"/>
      <c r="G316" s="508"/>
      <c r="H316" s="508"/>
      <c r="I316" s="508"/>
      <c r="J316" s="508"/>
      <c r="K316" s="508"/>
      <c r="L316" s="508"/>
    </row>
    <row r="317" spans="1:12" ht="12.95" customHeight="1" x14ac:dyDescent="0.25">
      <c r="A317" s="507" t="s">
        <v>1477</v>
      </c>
      <c r="B317" s="507"/>
      <c r="C317" s="507"/>
      <c r="D317" s="507"/>
      <c r="E317" s="507"/>
      <c r="F317" s="507"/>
      <c r="G317" s="507"/>
      <c r="H317" s="507"/>
      <c r="I317" s="507"/>
      <c r="J317" s="507"/>
      <c r="K317" s="507"/>
      <c r="L317" s="140"/>
    </row>
    <row r="318" spans="1:12" ht="12.95" customHeight="1" x14ac:dyDescent="0.25">
      <c r="A318" s="254" t="s">
        <v>1392</v>
      </c>
      <c r="B318" s="140"/>
      <c r="C318" s="140"/>
      <c r="D318" s="140"/>
      <c r="E318" s="140"/>
      <c r="F318" s="140"/>
      <c r="G318" s="140"/>
      <c r="H318" s="140"/>
      <c r="I318" s="140"/>
      <c r="J318" s="140"/>
      <c r="K318" s="140"/>
      <c r="L318" s="140"/>
    </row>
    <row r="319" spans="1:12" ht="12.95" customHeight="1" x14ac:dyDescent="0.25">
      <c r="A319" s="508" t="s">
        <v>1474</v>
      </c>
      <c r="B319" s="508"/>
      <c r="C319" s="508"/>
      <c r="D319" s="508"/>
      <c r="E319" s="508"/>
      <c r="F319" s="508"/>
      <c r="G319" s="508"/>
      <c r="H319" s="508"/>
      <c r="I319" s="508"/>
      <c r="J319" s="508"/>
      <c r="K319" s="508"/>
      <c r="L319" s="508"/>
    </row>
    <row r="320" spans="1:12" ht="11.65" customHeight="1" x14ac:dyDescent="0.25">
      <c r="A320" s="509" t="s">
        <v>773</v>
      </c>
      <c r="B320" s="509"/>
      <c r="C320" s="509"/>
      <c r="D320" s="509"/>
      <c r="E320" s="509"/>
      <c r="F320" s="509"/>
      <c r="G320" s="509"/>
      <c r="H320" s="509"/>
      <c r="I320" s="509"/>
      <c r="J320" s="509"/>
      <c r="K320" s="509"/>
      <c r="L320" s="140"/>
    </row>
    <row r="321" spans="1:11" ht="11.65" customHeight="1" x14ac:dyDescent="0.25">
      <c r="A321" s="68"/>
      <c r="B321" s="68"/>
      <c r="C321" s="69"/>
      <c r="D321" s="70"/>
      <c r="E321" s="71"/>
      <c r="F321" s="71"/>
      <c r="G321" s="71"/>
      <c r="H321" s="71"/>
      <c r="I321" s="71"/>
      <c r="J321" s="72"/>
      <c r="K321" s="72"/>
    </row>
    <row r="322" spans="1:11" ht="11.65" customHeight="1" x14ac:dyDescent="0.25">
      <c r="A322" s="68"/>
      <c r="B322" s="68"/>
      <c r="C322" s="69"/>
      <c r="D322" s="70"/>
      <c r="E322" s="71"/>
      <c r="F322" s="71"/>
      <c r="G322" s="71"/>
      <c r="H322" s="71"/>
      <c r="I322" s="71"/>
      <c r="J322" s="72"/>
      <c r="K322" s="72"/>
    </row>
    <row r="323" spans="1:11" ht="11.65" customHeight="1" x14ac:dyDescent="0.25">
      <c r="A323" s="68"/>
      <c r="B323" s="68"/>
      <c r="C323" s="69"/>
      <c r="D323" s="70"/>
      <c r="E323" s="71"/>
      <c r="F323" s="71"/>
      <c r="G323" s="71"/>
      <c r="H323" s="71"/>
      <c r="I323" s="71"/>
      <c r="J323" s="72"/>
      <c r="K323" s="72"/>
    </row>
    <row r="324" spans="1:11" ht="11.65" customHeight="1" x14ac:dyDescent="0.25">
      <c r="A324" s="68"/>
      <c r="B324" s="68"/>
      <c r="C324" s="69"/>
      <c r="D324" s="70"/>
      <c r="E324" s="71"/>
      <c r="F324" s="71"/>
      <c r="G324" s="71"/>
      <c r="H324" s="71"/>
      <c r="I324" s="71"/>
      <c r="J324" s="72"/>
      <c r="K324" s="72"/>
    </row>
    <row r="325" spans="1:11" ht="11.65" customHeight="1" x14ac:dyDescent="0.25">
      <c r="A325" s="68"/>
      <c r="B325" s="68"/>
      <c r="C325" s="69"/>
      <c r="D325" s="70"/>
      <c r="E325" s="71"/>
      <c r="F325" s="71"/>
      <c r="G325" s="71"/>
      <c r="H325" s="71"/>
      <c r="I325" s="71"/>
      <c r="J325" s="72"/>
      <c r="K325" s="72"/>
    </row>
    <row r="326" spans="1:11" ht="11.65" customHeight="1" x14ac:dyDescent="0.25"/>
    <row r="327" spans="1:11" ht="11.65" customHeight="1" x14ac:dyDescent="0.25"/>
    <row r="328" spans="1:11" ht="11.65" customHeight="1" x14ac:dyDescent="0.25"/>
    <row r="329" spans="1:11" ht="11.65" customHeight="1" x14ac:dyDescent="0.25"/>
    <row r="330" spans="1:11" ht="11.65" customHeight="1" x14ac:dyDescent="0.25"/>
    <row r="331" spans="1:11" ht="11.65" customHeight="1" x14ac:dyDescent="0.25"/>
    <row r="332" spans="1:11" ht="11.65" customHeight="1" x14ac:dyDescent="0.25"/>
    <row r="333" spans="1:11" ht="11.65" customHeight="1" x14ac:dyDescent="0.25">
      <c r="A333" s="68"/>
      <c r="B333" s="68"/>
      <c r="C333" s="69"/>
      <c r="D333" s="70"/>
      <c r="E333" s="71"/>
      <c r="F333" s="71"/>
      <c r="G333" s="71"/>
      <c r="H333" s="71"/>
      <c r="I333" s="71"/>
      <c r="J333" s="72"/>
      <c r="K333" s="72"/>
    </row>
    <row r="334" spans="1:11" ht="11.65" customHeight="1" x14ac:dyDescent="0.25">
      <c r="A334" s="68"/>
      <c r="B334" s="68"/>
      <c r="C334" s="69"/>
      <c r="D334" s="70"/>
      <c r="E334" s="71"/>
      <c r="F334" s="71"/>
      <c r="G334" s="71"/>
      <c r="H334" s="71"/>
      <c r="I334" s="71"/>
      <c r="J334" s="72"/>
      <c r="K334" s="72"/>
    </row>
    <row r="335" spans="1:11" ht="11.65" customHeight="1" x14ac:dyDescent="0.25">
      <c r="A335" s="68"/>
      <c r="B335" s="68"/>
      <c r="C335" s="69"/>
      <c r="D335" s="70"/>
      <c r="E335" s="71"/>
      <c r="F335" s="71"/>
      <c r="G335" s="71"/>
      <c r="H335" s="71"/>
      <c r="I335" s="71"/>
      <c r="J335" s="72"/>
      <c r="K335" s="72"/>
    </row>
    <row r="336" spans="1:11" ht="11.65" customHeight="1" x14ac:dyDescent="0.25">
      <c r="A336" s="68"/>
      <c r="B336" s="68"/>
      <c r="C336" s="69"/>
      <c r="D336" s="70"/>
      <c r="E336" s="71"/>
      <c r="F336" s="71"/>
      <c r="G336" s="71"/>
      <c r="H336" s="71"/>
      <c r="I336" s="71"/>
      <c r="J336" s="72"/>
      <c r="K336" s="72"/>
    </row>
    <row r="337" spans="1:12" ht="11.65" customHeight="1" x14ac:dyDescent="0.25">
      <c r="A337" s="68"/>
      <c r="B337" s="68"/>
      <c r="C337" s="69"/>
      <c r="D337" s="70"/>
      <c r="E337" s="71"/>
      <c r="F337" s="71"/>
      <c r="G337" s="71"/>
      <c r="H337" s="71"/>
      <c r="I337" s="71"/>
      <c r="J337" s="72"/>
      <c r="K337" s="72"/>
    </row>
    <row r="338" spans="1:12" ht="11.65" customHeight="1" x14ac:dyDescent="0.25">
      <c r="A338" s="68"/>
      <c r="B338" s="68"/>
      <c r="C338" s="69"/>
      <c r="D338" s="70"/>
      <c r="E338" s="71"/>
      <c r="F338" s="71"/>
      <c r="G338" s="71"/>
      <c r="H338" s="71"/>
      <c r="I338" s="71"/>
      <c r="J338" s="72"/>
      <c r="K338" s="72"/>
    </row>
    <row r="339" spans="1:12" ht="11.65" customHeight="1" x14ac:dyDescent="0.25">
      <c r="A339" s="68"/>
      <c r="B339" s="68"/>
      <c r="C339" s="69"/>
      <c r="D339" s="70"/>
      <c r="E339" s="71"/>
      <c r="F339" s="71"/>
      <c r="G339" s="71"/>
      <c r="H339" s="71"/>
      <c r="I339" s="71"/>
      <c r="J339" s="72"/>
      <c r="K339" s="72"/>
    </row>
    <row r="340" spans="1:12" ht="11.65" customHeight="1" x14ac:dyDescent="0.25">
      <c r="A340" s="68"/>
      <c r="B340" s="68"/>
      <c r="C340" s="69"/>
      <c r="D340" s="70"/>
      <c r="E340" s="71"/>
      <c r="F340" s="71"/>
      <c r="G340" s="71"/>
      <c r="H340" s="71"/>
      <c r="I340" s="71"/>
      <c r="J340" s="72"/>
      <c r="K340" s="72"/>
    </row>
    <row r="341" spans="1:12" ht="11.65" customHeight="1" x14ac:dyDescent="0.25">
      <c r="A341" s="68"/>
      <c r="B341" s="68"/>
      <c r="C341" s="69"/>
      <c r="D341" s="70"/>
      <c r="E341" s="71"/>
      <c r="F341" s="71"/>
      <c r="G341" s="71"/>
      <c r="H341" s="71"/>
      <c r="I341" s="71"/>
      <c r="J341" s="72"/>
      <c r="K341" s="72"/>
    </row>
    <row r="342" spans="1:12" ht="11.65" customHeight="1" x14ac:dyDescent="0.25">
      <c r="A342" s="68"/>
      <c r="B342" s="68"/>
      <c r="C342" s="69"/>
      <c r="D342" s="70"/>
      <c r="E342" s="71"/>
      <c r="F342" s="71"/>
      <c r="G342" s="71"/>
      <c r="H342" s="71"/>
      <c r="I342" s="71"/>
      <c r="J342" s="72"/>
      <c r="K342" s="72"/>
    </row>
    <row r="343" spans="1:12" ht="11.65" customHeight="1" x14ac:dyDescent="0.25">
      <c r="A343" s="68"/>
      <c r="B343" s="68"/>
      <c r="C343" s="69"/>
      <c r="D343" s="70"/>
      <c r="E343" s="71"/>
      <c r="F343" s="71"/>
      <c r="G343" s="71"/>
      <c r="H343" s="71"/>
      <c r="I343" s="71"/>
      <c r="J343" s="72"/>
      <c r="K343" s="72"/>
    </row>
    <row r="344" spans="1:12" ht="11.65" customHeight="1" x14ac:dyDescent="0.25">
      <c r="A344" s="68"/>
      <c r="B344" s="68"/>
      <c r="C344" s="69"/>
      <c r="D344" s="70"/>
      <c r="E344" s="71"/>
      <c r="F344" s="71"/>
      <c r="G344" s="71"/>
      <c r="H344" s="71"/>
      <c r="I344" s="71"/>
      <c r="J344" s="72"/>
      <c r="K344" s="72"/>
    </row>
    <row r="345" spans="1:12" ht="11.65" customHeight="1" x14ac:dyDescent="0.25">
      <c r="A345" s="68"/>
      <c r="B345" s="68"/>
      <c r="C345" s="69"/>
      <c r="D345" s="70"/>
      <c r="E345" s="71"/>
      <c r="F345" s="71"/>
      <c r="G345" s="71"/>
      <c r="H345" s="71"/>
      <c r="I345" s="71"/>
      <c r="J345" s="72"/>
      <c r="K345" s="72"/>
    </row>
    <row r="346" spans="1:12" ht="14.25" customHeight="1" x14ac:dyDescent="0.25">
      <c r="A346" s="510"/>
      <c r="B346" s="510"/>
      <c r="C346" s="510"/>
      <c r="D346" s="510"/>
      <c r="E346" s="510"/>
      <c r="F346" s="510"/>
      <c r="G346" s="510"/>
      <c r="H346" s="510"/>
      <c r="I346" s="510"/>
      <c r="J346" s="510"/>
      <c r="K346" s="510"/>
    </row>
    <row r="347" spans="1:12" ht="14.25" customHeight="1" x14ac:dyDescent="0.25">
      <c r="A347" s="512"/>
      <c r="B347" s="512"/>
      <c r="C347" s="512"/>
      <c r="D347" s="512"/>
      <c r="E347" s="512"/>
      <c r="F347" s="512"/>
      <c r="G347" s="512"/>
      <c r="H347" s="512"/>
      <c r="I347" s="512"/>
      <c r="J347" s="512"/>
      <c r="K347" s="512"/>
    </row>
    <row r="348" spans="1:12" ht="14.25" customHeight="1" x14ac:dyDescent="0.25">
      <c r="A348" s="73"/>
      <c r="B348" s="73"/>
      <c r="C348" s="73"/>
      <c r="D348" s="73"/>
      <c r="E348" s="73"/>
      <c r="F348" s="73"/>
      <c r="G348" s="73"/>
      <c r="H348" s="73"/>
      <c r="I348" s="73"/>
      <c r="J348" s="73"/>
      <c r="K348" s="73"/>
    </row>
    <row r="349" spans="1:12" ht="12.75" customHeight="1" x14ac:dyDescent="0.25">
      <c r="A349" s="513"/>
      <c r="B349" s="513"/>
      <c r="C349" s="513"/>
      <c r="D349" s="513"/>
      <c r="E349" s="513"/>
      <c r="F349" s="513"/>
      <c r="G349" s="513"/>
      <c r="H349" s="513"/>
      <c r="I349" s="513"/>
      <c r="J349" s="513"/>
      <c r="K349" s="513"/>
      <c r="L349" s="513"/>
    </row>
    <row r="350" spans="1:12" x14ac:dyDescent="0.25">
      <c r="A350" s="512"/>
      <c r="B350" s="512"/>
      <c r="C350" s="512"/>
      <c r="D350" s="512"/>
      <c r="E350" s="512"/>
      <c r="F350" s="512"/>
      <c r="G350" s="512"/>
      <c r="H350" s="512"/>
      <c r="I350" s="512"/>
      <c r="J350" s="512"/>
      <c r="K350" s="512"/>
    </row>
  </sheetData>
  <mergeCells count="46">
    <mergeCell ref="A350:K350"/>
    <mergeCell ref="A1:C1"/>
    <mergeCell ref="A2:K2"/>
    <mergeCell ref="A3:F3"/>
    <mergeCell ref="G3:L3"/>
    <mergeCell ref="A347:K347"/>
    <mergeCell ref="A349:L349"/>
    <mergeCell ref="A238:C238"/>
    <mergeCell ref="A53:C53"/>
    <mergeCell ref="A64:C64"/>
    <mergeCell ref="A77:C77"/>
    <mergeCell ref="A116:C116"/>
    <mergeCell ref="A134:C134"/>
    <mergeCell ref="A144:C144"/>
    <mergeCell ref="D10:D11"/>
    <mergeCell ref="E10:E11"/>
    <mergeCell ref="M3:P3"/>
    <mergeCell ref="A317:K317"/>
    <mergeCell ref="A319:L319"/>
    <mergeCell ref="A320:K320"/>
    <mergeCell ref="A346:K346"/>
    <mergeCell ref="A248:C248"/>
    <mergeCell ref="A263:C263"/>
    <mergeCell ref="A277:C277"/>
    <mergeCell ref="A287:C287"/>
    <mergeCell ref="A303:C303"/>
    <mergeCell ref="A316:L316"/>
    <mergeCell ref="A166:C166"/>
    <mergeCell ref="A191:C191"/>
    <mergeCell ref="A213:C213"/>
    <mergeCell ref="A224:C224"/>
    <mergeCell ref="A234:C234"/>
    <mergeCell ref="G10:G11"/>
    <mergeCell ref="A14:C14"/>
    <mergeCell ref="A30:C30"/>
    <mergeCell ref="A39:C39"/>
    <mergeCell ref="M6:P6"/>
    <mergeCell ref="M7:P7"/>
    <mergeCell ref="A8:L8"/>
    <mergeCell ref="A9:A11"/>
    <mergeCell ref="B9:C11"/>
    <mergeCell ref="D9:E9"/>
    <mergeCell ref="H9:H11"/>
    <mergeCell ref="I9:I11"/>
    <mergeCell ref="J9:J11"/>
    <mergeCell ref="K9:L10"/>
  </mergeCells>
  <printOptions horizontalCentered="1"/>
  <pageMargins left="0.59055118110236227" right="0.39370078740157483" top="0.39370078740157483" bottom="0.39370078740157483" header="0" footer="0"/>
  <pageSetup scale="63" fitToHeight="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4"/>
  <sheetViews>
    <sheetView showGridLines="0" zoomScaleNormal="100" zoomScaleSheetLayoutView="80" workbookViewId="0">
      <selection activeCell="C24" sqref="C24"/>
    </sheetView>
  </sheetViews>
  <sheetFormatPr baseColWidth="10" defaultColWidth="11.42578125" defaultRowHeight="12.75" x14ac:dyDescent="0.25"/>
  <cols>
    <col min="1" max="2" width="5" style="37" customWidth="1"/>
    <col min="3" max="3" width="46.5703125" style="37" customWidth="1"/>
    <col min="4" max="4" width="18.7109375" style="80" customWidth="1"/>
    <col min="5" max="5" width="21.28515625" style="37" customWidth="1"/>
    <col min="6" max="6" width="1.85546875" style="37" customWidth="1"/>
    <col min="7" max="7" width="21.85546875" style="37" customWidth="1"/>
    <col min="8" max="10" width="13.7109375" style="37" customWidth="1"/>
    <col min="11" max="11" width="9.7109375" style="81" customWidth="1"/>
    <col min="12" max="12" width="9.7109375" style="62" customWidth="1"/>
    <col min="13" max="13" width="9.140625" style="66" customWidth="1"/>
    <col min="14" max="14" width="12" style="66" bestFit="1" customWidth="1"/>
    <col min="15" max="15" width="11.42578125" style="66"/>
    <col min="16" max="17" width="9.140625" style="66" customWidth="1"/>
    <col min="18" max="18" width="9" style="66" customWidth="1"/>
    <col min="19" max="19" width="9.140625" style="66" customWidth="1"/>
    <col min="20" max="20" width="9.28515625" style="66" customWidth="1"/>
    <col min="21" max="23" width="9.140625" style="66" customWidth="1"/>
    <col min="24" max="26" width="11.42578125" style="66"/>
    <col min="27" max="16384" width="11.42578125" style="37"/>
  </cols>
  <sheetData>
    <row r="1" spans="1:26" s="143" customFormat="1" ht="63.75" customHeight="1" x14ac:dyDescent="0.2">
      <c r="A1" s="462" t="s">
        <v>1433</v>
      </c>
      <c r="B1" s="462"/>
      <c r="C1" s="462"/>
      <c r="D1" s="84" t="s">
        <v>1466</v>
      </c>
      <c r="E1" s="84"/>
      <c r="F1" s="142"/>
      <c r="G1" s="142"/>
      <c r="H1" s="142"/>
      <c r="I1" s="142"/>
      <c r="J1" s="142"/>
      <c r="K1" s="142"/>
      <c r="L1" s="142"/>
      <c r="M1" s="142"/>
      <c r="N1" s="142"/>
      <c r="O1" s="177"/>
    </row>
    <row r="2" spans="1:26" s="1" customFormat="1" ht="36" customHeight="1" thickBot="1" x14ac:dyDescent="0.45">
      <c r="A2" s="485" t="s">
        <v>1434</v>
      </c>
      <c r="B2" s="485"/>
      <c r="C2" s="485"/>
      <c r="D2" s="485"/>
      <c r="E2" s="485"/>
      <c r="F2" s="485"/>
      <c r="G2" s="485"/>
      <c r="H2" s="485"/>
      <c r="I2" s="485"/>
      <c r="J2" s="485"/>
      <c r="K2" s="485"/>
      <c r="L2" s="280"/>
      <c r="M2" s="217"/>
      <c r="N2" s="5"/>
      <c r="O2" s="178"/>
      <c r="P2" s="178"/>
    </row>
    <row r="3" spans="1:26" customFormat="1" ht="6" customHeight="1" x14ac:dyDescent="0.4">
      <c r="A3" s="464"/>
      <c r="B3" s="464"/>
      <c r="C3" s="464"/>
      <c r="D3" s="464"/>
      <c r="E3" s="464"/>
      <c r="F3" s="464"/>
      <c r="G3" s="464"/>
      <c r="H3" s="464"/>
      <c r="I3" s="464"/>
      <c r="J3" s="464"/>
      <c r="K3" s="464"/>
      <c r="L3" s="499"/>
      <c r="M3" s="499"/>
      <c r="N3" s="499"/>
      <c r="O3" s="499"/>
      <c r="P3" s="499"/>
    </row>
    <row r="4" spans="1:26" s="26" customFormat="1" ht="17.100000000000001" customHeight="1" x14ac:dyDescent="0.25">
      <c r="A4" s="185" t="s">
        <v>1448</v>
      </c>
      <c r="B4" s="185"/>
      <c r="C4" s="185"/>
      <c r="D4" s="185"/>
      <c r="E4" s="185"/>
      <c r="F4" s="185"/>
      <c r="G4" s="185"/>
      <c r="H4" s="185"/>
      <c r="I4" s="185"/>
      <c r="J4" s="185"/>
      <c r="K4" s="251"/>
      <c r="L4" s="251"/>
      <c r="M4" s="74"/>
      <c r="N4" s="74"/>
      <c r="O4" s="74"/>
      <c r="P4" s="74"/>
      <c r="Q4" s="74"/>
      <c r="R4" s="74"/>
      <c r="S4" s="74"/>
      <c r="T4" s="74"/>
      <c r="U4" s="74"/>
      <c r="V4" s="74"/>
      <c r="W4" s="74"/>
      <c r="X4" s="74"/>
      <c r="Y4" s="74"/>
      <c r="Z4" s="74"/>
    </row>
    <row r="5" spans="1:26" s="26" customFormat="1" ht="17.100000000000001" customHeight="1" x14ac:dyDescent="0.25">
      <c r="A5" s="185" t="s">
        <v>1473</v>
      </c>
      <c r="B5" s="250"/>
      <c r="C5" s="251"/>
      <c r="D5" s="250"/>
      <c r="E5" s="250"/>
      <c r="F5" s="250"/>
      <c r="G5" s="250"/>
      <c r="H5" s="250"/>
      <c r="I5" s="250"/>
      <c r="J5" s="250"/>
      <c r="K5" s="251"/>
      <c r="L5" s="251"/>
      <c r="M5" s="58">
        <v>19.144200000000001</v>
      </c>
      <c r="N5" s="74"/>
      <c r="O5" s="74"/>
      <c r="P5" s="74"/>
      <c r="Q5" s="74"/>
      <c r="R5" s="74"/>
      <c r="S5" s="74"/>
      <c r="T5" s="74"/>
      <c r="U5" s="74"/>
      <c r="V5" s="74"/>
      <c r="W5" s="74"/>
      <c r="X5" s="74"/>
      <c r="Y5" s="74"/>
      <c r="Z5" s="74"/>
    </row>
    <row r="6" spans="1:26" s="26" customFormat="1" ht="17.100000000000001" customHeight="1" x14ac:dyDescent="0.25">
      <c r="A6" s="184" t="s">
        <v>1</v>
      </c>
      <c r="B6" s="184"/>
      <c r="C6" s="184"/>
      <c r="D6" s="184"/>
      <c r="E6" s="184"/>
      <c r="F6" s="184"/>
      <c r="G6" s="184"/>
      <c r="H6" s="184"/>
      <c r="I6" s="184"/>
      <c r="J6" s="184"/>
      <c r="K6" s="247"/>
      <c r="L6" s="247"/>
      <c r="M6" s="74"/>
      <c r="N6" s="74"/>
      <c r="O6" s="74"/>
      <c r="P6" s="74"/>
      <c r="Q6" s="74"/>
      <c r="R6" s="74"/>
      <c r="S6" s="74"/>
      <c r="T6" s="74"/>
      <c r="U6" s="74"/>
      <c r="V6" s="74"/>
      <c r="W6" s="74"/>
      <c r="X6" s="74"/>
      <c r="Y6" s="74"/>
      <c r="Z6" s="74"/>
    </row>
    <row r="7" spans="1:26" s="26" customFormat="1" ht="17.100000000000001" customHeight="1" x14ac:dyDescent="0.25">
      <c r="A7" s="184" t="s">
        <v>1452</v>
      </c>
      <c r="B7" s="184"/>
      <c r="C7" s="184"/>
      <c r="D7" s="184"/>
      <c r="E7" s="184"/>
      <c r="F7" s="184"/>
      <c r="G7" s="184"/>
      <c r="H7" s="184"/>
      <c r="I7" s="184"/>
      <c r="J7" s="184"/>
      <c r="K7" s="247"/>
      <c r="L7" s="247"/>
      <c r="M7" s="360"/>
      <c r="N7" s="74"/>
      <c r="O7" s="74"/>
      <c r="P7" s="74"/>
      <c r="Q7" s="74"/>
      <c r="R7" s="74"/>
      <c r="S7" s="74"/>
      <c r="T7" s="74"/>
      <c r="U7" s="74"/>
      <c r="V7" s="74"/>
      <c r="W7" s="74"/>
      <c r="X7" s="74"/>
      <c r="Y7" s="74"/>
      <c r="Z7" s="74"/>
    </row>
    <row r="8" spans="1:26" s="26" customFormat="1" ht="17.100000000000001" customHeight="1" x14ac:dyDescent="0.25">
      <c r="A8" s="506" t="s">
        <v>1444</v>
      </c>
      <c r="B8" s="506"/>
      <c r="C8" s="506"/>
      <c r="D8" s="506"/>
      <c r="E8" s="506"/>
      <c r="F8" s="506"/>
      <c r="G8" s="506"/>
      <c r="H8" s="506"/>
      <c r="I8" s="506"/>
      <c r="J8" s="506"/>
      <c r="K8" s="506"/>
      <c r="L8" s="506"/>
      <c r="M8" s="74"/>
      <c r="N8" s="74"/>
      <c r="O8" s="74"/>
      <c r="P8" s="74"/>
      <c r="Q8" s="74"/>
      <c r="R8" s="74"/>
      <c r="S8" s="74"/>
      <c r="T8" s="74"/>
      <c r="U8" s="74"/>
      <c r="V8" s="74"/>
      <c r="W8" s="74"/>
      <c r="X8" s="74"/>
      <c r="Y8" s="74"/>
      <c r="Z8" s="74"/>
    </row>
    <row r="9" spans="1:26" ht="28.5" customHeight="1" x14ac:dyDescent="0.25">
      <c r="A9" s="503" t="s">
        <v>1306</v>
      </c>
      <c r="B9" s="456" t="s">
        <v>1445</v>
      </c>
      <c r="C9" s="456"/>
      <c r="D9" s="504" t="s">
        <v>1307</v>
      </c>
      <c r="E9" s="504"/>
      <c r="F9" s="256"/>
      <c r="G9" s="255" t="s">
        <v>1308</v>
      </c>
      <c r="H9" s="503" t="s">
        <v>1446</v>
      </c>
      <c r="I9" s="503" t="s">
        <v>1309</v>
      </c>
      <c r="J9" s="503" t="s">
        <v>1447</v>
      </c>
      <c r="K9" s="503" t="s">
        <v>1310</v>
      </c>
      <c r="L9" s="503"/>
      <c r="M9" s="443"/>
      <c r="N9" s="443"/>
      <c r="O9" s="75"/>
      <c r="P9" s="75"/>
      <c r="Q9" s="75"/>
      <c r="R9" s="75"/>
      <c r="S9" s="75"/>
      <c r="T9" s="75"/>
      <c r="U9" s="75"/>
      <c r="V9" s="75"/>
      <c r="W9" s="75"/>
    </row>
    <row r="10" spans="1:26" s="27" customFormat="1" ht="4.9000000000000004" customHeight="1" x14ac:dyDescent="0.25">
      <c r="A10" s="503"/>
      <c r="B10" s="456"/>
      <c r="C10" s="456"/>
      <c r="D10" s="503" t="s">
        <v>1311</v>
      </c>
      <c r="E10" s="503" t="s">
        <v>1312</v>
      </c>
      <c r="F10" s="256"/>
      <c r="G10" s="503" t="s">
        <v>1312</v>
      </c>
      <c r="H10" s="503"/>
      <c r="I10" s="503"/>
      <c r="J10" s="503"/>
      <c r="K10" s="504"/>
      <c r="L10" s="504"/>
      <c r="M10" s="182"/>
      <c r="N10" s="182"/>
      <c r="O10" s="33"/>
      <c r="P10" s="33"/>
      <c r="Q10" s="33"/>
      <c r="R10" s="33"/>
      <c r="S10" s="33"/>
      <c r="T10" s="33"/>
      <c r="U10" s="33"/>
      <c r="V10" s="33"/>
      <c r="W10" s="33"/>
      <c r="X10" s="33"/>
      <c r="Y10" s="33"/>
      <c r="Z10" s="33"/>
    </row>
    <row r="11" spans="1:26" s="27" customFormat="1" ht="52.5" customHeight="1" thickBot="1" x14ac:dyDescent="0.3">
      <c r="A11" s="504"/>
      <c r="B11" s="498"/>
      <c r="C11" s="498"/>
      <c r="D11" s="504"/>
      <c r="E11" s="504"/>
      <c r="F11" s="255"/>
      <c r="G11" s="504"/>
      <c r="H11" s="504"/>
      <c r="I11" s="504"/>
      <c r="J11" s="504"/>
      <c r="K11" s="439" t="s">
        <v>1313</v>
      </c>
      <c r="L11" s="439" t="s">
        <v>1314</v>
      </c>
      <c r="M11" s="182"/>
      <c r="N11" s="182"/>
      <c r="O11" s="33"/>
      <c r="P11" s="33"/>
      <c r="Q11" s="33"/>
      <c r="R11" s="33"/>
      <c r="S11" s="33"/>
      <c r="T11" s="33"/>
      <c r="U11" s="33"/>
      <c r="V11" s="33"/>
      <c r="W11" s="33"/>
      <c r="X11" s="33"/>
      <c r="Y11" s="33"/>
      <c r="Z11" s="33"/>
    </row>
    <row r="12" spans="1:26" s="27" customFormat="1" ht="5.25" customHeight="1" thickBot="1" x14ac:dyDescent="0.3">
      <c r="A12" s="277"/>
      <c r="B12" s="277"/>
      <c r="C12" s="277"/>
      <c r="D12" s="278"/>
      <c r="E12" s="279"/>
      <c r="F12" s="279"/>
      <c r="G12" s="277"/>
      <c r="H12" s="277"/>
      <c r="I12" s="277"/>
      <c r="J12" s="277"/>
      <c r="K12" s="190"/>
      <c r="L12" s="190"/>
      <c r="M12" s="33"/>
      <c r="N12" s="33"/>
      <c r="O12" s="33"/>
      <c r="P12" s="33"/>
      <c r="Q12" s="33"/>
      <c r="R12" s="33"/>
      <c r="S12" s="33"/>
      <c r="T12" s="33"/>
      <c r="U12" s="33"/>
      <c r="V12" s="33"/>
      <c r="W12" s="33"/>
      <c r="X12" s="33"/>
      <c r="Y12" s="33"/>
      <c r="Z12" s="33"/>
    </row>
    <row r="13" spans="1:26" s="33" customFormat="1" ht="17.100000000000001" customHeight="1" x14ac:dyDescent="0.25">
      <c r="A13" s="259"/>
      <c r="B13" s="259"/>
      <c r="C13" s="193" t="s">
        <v>832</v>
      </c>
      <c r="D13" s="269">
        <f>D14+D16+D29+D35+D38+D41+D43+D46+D48+D50+D53+D56+D59+D62</f>
        <v>810966.58437313186</v>
      </c>
      <c r="E13" s="269">
        <f>E14+E16+E29+E35+E38+E41+E43+E46+E48+E50+E53+E56+E59+E62</f>
        <v>810966.58437313186</v>
      </c>
      <c r="F13" s="269"/>
      <c r="G13" s="269">
        <f>G14+G16+G29+G35+G38+G41+G43+G46+G48+G50+G53+G56+G59+G62</f>
        <v>810966.58437313186</v>
      </c>
      <c r="H13" s="281"/>
      <c r="I13" s="105"/>
      <c r="J13" s="105"/>
      <c r="K13" s="105"/>
      <c r="L13" s="105"/>
      <c r="M13" s="182"/>
      <c r="N13" s="187"/>
    </row>
    <row r="14" spans="1:26" s="33" customFormat="1" ht="17.100000000000001" customHeight="1" x14ac:dyDescent="0.25">
      <c r="A14" s="282" t="s">
        <v>1449</v>
      </c>
      <c r="B14" s="135"/>
      <c r="C14" s="259"/>
      <c r="D14" s="269">
        <f>SUM(D15)</f>
        <v>5871.6196977054005</v>
      </c>
      <c r="E14" s="269">
        <f>SUM(E15)</f>
        <v>5871.6196977054005</v>
      </c>
      <c r="F14" s="269"/>
      <c r="G14" s="269">
        <f>SUM(G15)</f>
        <v>5871.6196977054005</v>
      </c>
      <c r="H14" s="105"/>
      <c r="I14" s="105"/>
      <c r="J14" s="105"/>
      <c r="K14" s="105"/>
      <c r="L14" s="105"/>
      <c r="M14" s="182"/>
      <c r="N14" s="182"/>
    </row>
    <row r="15" spans="1:26" s="33" customFormat="1" ht="17.100000000000001" customHeight="1" x14ac:dyDescent="0.25">
      <c r="A15" s="283">
        <v>1</v>
      </c>
      <c r="B15" s="105" t="s">
        <v>1271</v>
      </c>
      <c r="C15" s="259" t="s">
        <v>1272</v>
      </c>
      <c r="D15" s="267">
        <v>5871.6196977054005</v>
      </c>
      <c r="E15" s="267">
        <v>5871.6196977054005</v>
      </c>
      <c r="F15" s="267"/>
      <c r="G15" s="267">
        <v>5871.6196977054005</v>
      </c>
      <c r="H15" s="268">
        <v>36274</v>
      </c>
      <c r="I15" s="268">
        <v>36274</v>
      </c>
      <c r="J15" s="268">
        <v>47446</v>
      </c>
      <c r="K15" s="284">
        <v>30</v>
      </c>
      <c r="L15" s="284">
        <v>6</v>
      </c>
      <c r="M15" s="182"/>
      <c r="N15" s="182"/>
    </row>
    <row r="16" spans="1:26" s="33" customFormat="1" ht="17.100000000000001" customHeight="1" x14ac:dyDescent="0.25">
      <c r="A16" s="282" t="s">
        <v>1316</v>
      </c>
      <c r="B16" s="135"/>
      <c r="C16" s="259"/>
      <c r="D16" s="269">
        <f>SUM(D17:D28)</f>
        <v>204531.20160960418</v>
      </c>
      <c r="E16" s="269">
        <f>SUM(E17:E28)</f>
        <v>204531.20160960418</v>
      </c>
      <c r="F16" s="269"/>
      <c r="G16" s="269">
        <f>SUM(G17:G28)</f>
        <v>204531.20160960418</v>
      </c>
      <c r="H16" s="105"/>
      <c r="I16" s="105"/>
      <c r="J16" s="105"/>
      <c r="K16" s="105"/>
      <c r="L16" s="105"/>
      <c r="M16" s="182"/>
      <c r="N16" s="182"/>
    </row>
    <row r="17" spans="1:14" s="33" customFormat="1" ht="17.100000000000001" customHeight="1" x14ac:dyDescent="0.25">
      <c r="A17" s="283">
        <v>2</v>
      </c>
      <c r="B17" s="105" t="s">
        <v>494</v>
      </c>
      <c r="C17" s="135" t="s">
        <v>1273</v>
      </c>
      <c r="D17" s="267">
        <v>25032.761874388802</v>
      </c>
      <c r="E17" s="267">
        <v>25032.761874388802</v>
      </c>
      <c r="F17" s="267"/>
      <c r="G17" s="267">
        <v>25032.761874388802</v>
      </c>
      <c r="H17" s="268">
        <v>37390</v>
      </c>
      <c r="I17" s="268">
        <v>37390</v>
      </c>
      <c r="J17" s="268">
        <v>46552</v>
      </c>
      <c r="K17" s="284">
        <v>25</v>
      </c>
      <c r="L17" s="284">
        <v>0</v>
      </c>
      <c r="M17" s="182"/>
      <c r="N17" s="182"/>
    </row>
    <row r="18" spans="1:14" s="33" customFormat="1" ht="17.100000000000001" customHeight="1" x14ac:dyDescent="0.25">
      <c r="A18" s="283">
        <v>3</v>
      </c>
      <c r="B18" s="105" t="s">
        <v>494</v>
      </c>
      <c r="C18" s="135" t="s">
        <v>1274</v>
      </c>
      <c r="D18" s="267">
        <v>26449.319187571204</v>
      </c>
      <c r="E18" s="267">
        <v>26449.319187571204</v>
      </c>
      <c r="F18" s="267"/>
      <c r="G18" s="267">
        <v>26449.319187571204</v>
      </c>
      <c r="H18" s="268">
        <v>37324</v>
      </c>
      <c r="I18" s="268">
        <v>37324</v>
      </c>
      <c r="J18" s="268">
        <v>46486</v>
      </c>
      <c r="K18" s="284">
        <v>25</v>
      </c>
      <c r="L18" s="284">
        <v>0</v>
      </c>
      <c r="M18" s="182"/>
      <c r="N18" s="182"/>
    </row>
    <row r="19" spans="1:14" s="33" customFormat="1" ht="17.100000000000001" customHeight="1" x14ac:dyDescent="0.25">
      <c r="A19" s="283">
        <v>4</v>
      </c>
      <c r="B19" s="105" t="s">
        <v>494</v>
      </c>
      <c r="C19" s="135" t="s">
        <v>1275</v>
      </c>
      <c r="D19" s="267">
        <v>9095.5262570526011</v>
      </c>
      <c r="E19" s="267">
        <v>9095.5262570526011</v>
      </c>
      <c r="F19" s="267"/>
      <c r="G19" s="267">
        <v>9095.5262570526011</v>
      </c>
      <c r="H19" s="268">
        <v>37799</v>
      </c>
      <c r="I19" s="268">
        <v>37769</v>
      </c>
      <c r="J19" s="268">
        <v>46932</v>
      </c>
      <c r="K19" s="284">
        <v>25</v>
      </c>
      <c r="L19" s="284">
        <v>0</v>
      </c>
      <c r="M19" s="182"/>
      <c r="N19" s="182"/>
    </row>
    <row r="20" spans="1:14" s="33" customFormat="1" ht="17.100000000000001" customHeight="1" x14ac:dyDescent="0.25">
      <c r="A20" s="283">
        <v>5</v>
      </c>
      <c r="B20" s="105" t="s">
        <v>494</v>
      </c>
      <c r="C20" s="135" t="s">
        <v>1393</v>
      </c>
      <c r="D20" s="267">
        <v>12270.163475577601</v>
      </c>
      <c r="E20" s="267">
        <v>12270.163475577601</v>
      </c>
      <c r="F20" s="267"/>
      <c r="G20" s="267">
        <v>12270.163475577601</v>
      </c>
      <c r="H20" s="268">
        <v>37165</v>
      </c>
      <c r="I20" s="268">
        <v>37165</v>
      </c>
      <c r="J20" s="268">
        <v>46328</v>
      </c>
      <c r="K20" s="284">
        <v>25</v>
      </c>
      <c r="L20" s="284">
        <v>0</v>
      </c>
      <c r="M20" s="182"/>
      <c r="N20" s="182"/>
    </row>
    <row r="21" spans="1:14" s="33" customFormat="1" ht="17.100000000000001" customHeight="1" x14ac:dyDescent="0.25">
      <c r="A21" s="283">
        <v>6</v>
      </c>
      <c r="B21" s="105" t="s">
        <v>502</v>
      </c>
      <c r="C21" s="135" t="s">
        <v>1277</v>
      </c>
      <c r="D21" s="267">
        <v>16199.372419318801</v>
      </c>
      <c r="E21" s="267">
        <v>16199.372419318801</v>
      </c>
      <c r="F21" s="267"/>
      <c r="G21" s="267">
        <v>16199.372419318801</v>
      </c>
      <c r="H21" s="268">
        <v>36686</v>
      </c>
      <c r="I21" s="268">
        <v>36686</v>
      </c>
      <c r="J21" s="268">
        <v>45992</v>
      </c>
      <c r="K21" s="284">
        <v>25</v>
      </c>
      <c r="L21" s="284">
        <v>0</v>
      </c>
      <c r="M21" s="182"/>
      <c r="N21" s="182"/>
    </row>
    <row r="22" spans="1:14" s="33" customFormat="1" ht="17.100000000000001" customHeight="1" x14ac:dyDescent="0.25">
      <c r="A22" s="283">
        <v>7</v>
      </c>
      <c r="B22" s="105" t="s">
        <v>494</v>
      </c>
      <c r="C22" s="135" t="s">
        <v>1394</v>
      </c>
      <c r="D22" s="267">
        <v>26436.756725242805</v>
      </c>
      <c r="E22" s="267">
        <v>26436.756725242805</v>
      </c>
      <c r="F22" s="267"/>
      <c r="G22" s="267">
        <v>26436.756725242805</v>
      </c>
      <c r="H22" s="268">
        <v>37342</v>
      </c>
      <c r="I22" s="268">
        <v>37342</v>
      </c>
      <c r="J22" s="268">
        <v>46504</v>
      </c>
      <c r="K22" s="284">
        <v>25</v>
      </c>
      <c r="L22" s="284">
        <v>0</v>
      </c>
      <c r="M22" s="182"/>
      <c r="N22" s="182"/>
    </row>
    <row r="23" spans="1:14" s="33" customFormat="1" ht="17.100000000000001" customHeight="1" x14ac:dyDescent="0.25">
      <c r="A23" s="283">
        <v>8</v>
      </c>
      <c r="B23" s="105" t="s">
        <v>494</v>
      </c>
      <c r="C23" s="135" t="s">
        <v>1395</v>
      </c>
      <c r="D23" s="267">
        <v>15008.027494080601</v>
      </c>
      <c r="E23" s="267">
        <v>15008.027494080601</v>
      </c>
      <c r="F23" s="267"/>
      <c r="G23" s="267">
        <v>15008.027494080601</v>
      </c>
      <c r="H23" s="268">
        <v>37898</v>
      </c>
      <c r="I23" s="268">
        <v>37898</v>
      </c>
      <c r="J23" s="268">
        <v>47063</v>
      </c>
      <c r="K23" s="284">
        <v>25</v>
      </c>
      <c r="L23" s="284">
        <v>0</v>
      </c>
      <c r="M23" s="182"/>
      <c r="N23" s="182"/>
    </row>
    <row r="24" spans="1:14" s="33" customFormat="1" ht="17.100000000000001" customHeight="1" x14ac:dyDescent="0.25">
      <c r="A24" s="283">
        <v>9</v>
      </c>
      <c r="B24" s="105" t="s">
        <v>494</v>
      </c>
      <c r="C24" s="135" t="s">
        <v>1396</v>
      </c>
      <c r="D24" s="267">
        <v>20917.549453272</v>
      </c>
      <c r="E24" s="267">
        <v>20917.549453272</v>
      </c>
      <c r="F24" s="267"/>
      <c r="G24" s="267">
        <v>20917.549453272</v>
      </c>
      <c r="H24" s="268">
        <v>37274</v>
      </c>
      <c r="I24" s="268">
        <v>37274</v>
      </c>
      <c r="J24" s="268">
        <v>46405</v>
      </c>
      <c r="K24" s="284">
        <v>24</v>
      </c>
      <c r="L24" s="284">
        <v>11</v>
      </c>
      <c r="M24" s="182"/>
      <c r="N24" s="182"/>
    </row>
    <row r="25" spans="1:14" s="33" customFormat="1" ht="17.100000000000001" customHeight="1" x14ac:dyDescent="0.25">
      <c r="A25" s="283">
        <v>10</v>
      </c>
      <c r="B25" s="105" t="s">
        <v>494</v>
      </c>
      <c r="C25" s="135" t="s">
        <v>1397</v>
      </c>
      <c r="D25" s="267">
        <v>11601.738391345802</v>
      </c>
      <c r="E25" s="267">
        <v>11601.738391345802</v>
      </c>
      <c r="F25" s="267"/>
      <c r="G25" s="267">
        <v>11601.738391345802</v>
      </c>
      <c r="H25" s="268">
        <v>37822</v>
      </c>
      <c r="I25" s="268">
        <v>37822</v>
      </c>
      <c r="J25" s="268">
        <v>46954</v>
      </c>
      <c r="K25" s="284">
        <v>24</v>
      </c>
      <c r="L25" s="284">
        <v>11</v>
      </c>
      <c r="M25" s="182"/>
      <c r="N25" s="182"/>
    </row>
    <row r="26" spans="1:14" s="33" customFormat="1" ht="17.100000000000001" customHeight="1" x14ac:dyDescent="0.25">
      <c r="A26" s="283">
        <v>11</v>
      </c>
      <c r="B26" s="105" t="s">
        <v>494</v>
      </c>
      <c r="C26" s="135" t="s">
        <v>1282</v>
      </c>
      <c r="D26" s="267">
        <v>11119.588746994801</v>
      </c>
      <c r="E26" s="267">
        <v>11119.588746994801</v>
      </c>
      <c r="F26" s="267"/>
      <c r="G26" s="267">
        <v>11119.588746994801</v>
      </c>
      <c r="H26" s="268">
        <v>37214</v>
      </c>
      <c r="I26" s="268">
        <v>37214</v>
      </c>
      <c r="J26" s="268">
        <v>46345</v>
      </c>
      <c r="K26" s="284">
        <v>24</v>
      </c>
      <c r="L26" s="284">
        <v>11</v>
      </c>
      <c r="M26" s="182"/>
      <c r="N26" s="182"/>
    </row>
    <row r="27" spans="1:14" s="33" customFormat="1" ht="17.100000000000001" customHeight="1" x14ac:dyDescent="0.25">
      <c r="A27" s="283">
        <v>12</v>
      </c>
      <c r="B27" s="105" t="s">
        <v>494</v>
      </c>
      <c r="C27" s="135" t="s">
        <v>1283</v>
      </c>
      <c r="D27" s="267">
        <v>27075.439763238599</v>
      </c>
      <c r="E27" s="267">
        <v>27075.439763238599</v>
      </c>
      <c r="F27" s="267"/>
      <c r="G27" s="267">
        <v>27075.439763238599</v>
      </c>
      <c r="H27" s="268">
        <v>37240</v>
      </c>
      <c r="I27" s="268">
        <v>37240</v>
      </c>
      <c r="J27" s="268">
        <v>46371</v>
      </c>
      <c r="K27" s="284">
        <v>25</v>
      </c>
      <c r="L27" s="284">
        <v>0</v>
      </c>
      <c r="M27" s="182"/>
      <c r="N27" s="182"/>
    </row>
    <row r="28" spans="1:14" s="33" customFormat="1" ht="17.100000000000001" customHeight="1" x14ac:dyDescent="0.25">
      <c r="A28" s="283">
        <v>13</v>
      </c>
      <c r="B28" s="105" t="s">
        <v>1271</v>
      </c>
      <c r="C28" s="135" t="s">
        <v>1398</v>
      </c>
      <c r="D28" s="267">
        <v>3324.9578215206002</v>
      </c>
      <c r="E28" s="267">
        <v>3324.9578215206002</v>
      </c>
      <c r="F28" s="267"/>
      <c r="G28" s="267">
        <v>3324.9578215206002</v>
      </c>
      <c r="H28" s="268">
        <v>36433</v>
      </c>
      <c r="I28" s="268">
        <v>36433</v>
      </c>
      <c r="J28" s="268">
        <v>45756</v>
      </c>
      <c r="K28" s="284">
        <v>25</v>
      </c>
      <c r="L28" s="284">
        <v>7</v>
      </c>
      <c r="M28" s="182"/>
      <c r="N28" s="182"/>
    </row>
    <row r="29" spans="1:14" s="33" customFormat="1" ht="17.100000000000001" customHeight="1" x14ac:dyDescent="0.25">
      <c r="A29" s="282" t="s">
        <v>1317</v>
      </c>
      <c r="B29" s="135"/>
      <c r="C29" s="259"/>
      <c r="D29" s="269">
        <f>SUM(D30:D34)</f>
        <v>158069.36221629122</v>
      </c>
      <c r="E29" s="269">
        <f>SUM(E30:E34)</f>
        <v>158069.36221629122</v>
      </c>
      <c r="F29" s="269"/>
      <c r="G29" s="269">
        <f>SUM(G30:G34)</f>
        <v>158069.36221629122</v>
      </c>
      <c r="H29" s="105"/>
      <c r="I29" s="105"/>
      <c r="J29" s="105"/>
      <c r="K29" s="105"/>
      <c r="L29" s="105"/>
      <c r="M29" s="182"/>
      <c r="N29" s="182"/>
    </row>
    <row r="30" spans="1:14" s="33" customFormat="1" ht="17.100000000000001" customHeight="1" x14ac:dyDescent="0.25">
      <c r="A30" s="283">
        <v>15</v>
      </c>
      <c r="B30" s="105" t="s">
        <v>494</v>
      </c>
      <c r="C30" s="259" t="s">
        <v>1285</v>
      </c>
      <c r="D30" s="267">
        <v>56224.854659794204</v>
      </c>
      <c r="E30" s="267">
        <v>56224.854659794204</v>
      </c>
      <c r="F30" s="267"/>
      <c r="G30" s="267">
        <v>56224.854659794204</v>
      </c>
      <c r="H30" s="268">
        <v>37979</v>
      </c>
      <c r="I30" s="268">
        <v>37979</v>
      </c>
      <c r="J30" s="268">
        <v>47116</v>
      </c>
      <c r="K30" s="284">
        <v>24</v>
      </c>
      <c r="L30" s="284">
        <v>11</v>
      </c>
      <c r="M30" s="182"/>
      <c r="N30" s="182"/>
    </row>
    <row r="31" spans="1:14" s="33" customFormat="1" ht="17.100000000000001" customHeight="1" x14ac:dyDescent="0.25">
      <c r="A31" s="283">
        <v>16</v>
      </c>
      <c r="B31" s="105" t="s">
        <v>494</v>
      </c>
      <c r="C31" s="259" t="s">
        <v>1399</v>
      </c>
      <c r="D31" s="267">
        <v>12452.863123494002</v>
      </c>
      <c r="E31" s="267">
        <v>12452.863123494002</v>
      </c>
      <c r="F31" s="267"/>
      <c r="G31" s="267">
        <v>12452.863123494002</v>
      </c>
      <c r="H31" s="268">
        <v>37873</v>
      </c>
      <c r="I31" s="268">
        <v>37873</v>
      </c>
      <c r="J31" s="268">
        <v>47035</v>
      </c>
      <c r="K31" s="284">
        <v>25</v>
      </c>
      <c r="L31" s="284">
        <v>0</v>
      </c>
      <c r="M31" s="182"/>
      <c r="N31" s="182"/>
    </row>
    <row r="32" spans="1:14" s="33" customFormat="1" ht="17.100000000000001" customHeight="1" x14ac:dyDescent="0.25">
      <c r="A32" s="283">
        <v>17</v>
      </c>
      <c r="B32" s="105" t="s">
        <v>494</v>
      </c>
      <c r="C32" s="259" t="s">
        <v>1287</v>
      </c>
      <c r="D32" s="267">
        <v>23845.800128605802</v>
      </c>
      <c r="E32" s="267">
        <v>23845.800128605802</v>
      </c>
      <c r="F32" s="267"/>
      <c r="G32" s="267">
        <v>23845.800128605802</v>
      </c>
      <c r="H32" s="268">
        <v>38464</v>
      </c>
      <c r="I32" s="268">
        <v>38464</v>
      </c>
      <c r="J32" s="268">
        <v>47625</v>
      </c>
      <c r="K32" s="284">
        <v>25</v>
      </c>
      <c r="L32" s="284">
        <v>0</v>
      </c>
      <c r="M32" s="182"/>
      <c r="N32" s="182"/>
    </row>
    <row r="33" spans="1:16" s="33" customFormat="1" ht="17.100000000000001" customHeight="1" x14ac:dyDescent="0.25">
      <c r="A33" s="283">
        <v>18</v>
      </c>
      <c r="B33" s="105" t="s">
        <v>494</v>
      </c>
      <c r="C33" s="259" t="s">
        <v>1288</v>
      </c>
      <c r="D33" s="267">
        <v>19012.375355248201</v>
      </c>
      <c r="E33" s="267">
        <v>19012.375355248201</v>
      </c>
      <c r="F33" s="267"/>
      <c r="G33" s="267">
        <v>19012.375355248201</v>
      </c>
      <c r="H33" s="268">
        <v>38078</v>
      </c>
      <c r="I33" s="268">
        <v>38078</v>
      </c>
      <c r="J33" s="268">
        <v>47239</v>
      </c>
      <c r="K33" s="284">
        <v>25</v>
      </c>
      <c r="L33" s="284">
        <v>0</v>
      </c>
      <c r="M33" s="254"/>
      <c r="N33" s="254"/>
      <c r="O33" s="66"/>
      <c r="P33" s="66"/>
    </row>
    <row r="34" spans="1:16" s="33" customFormat="1" ht="17.100000000000001" customHeight="1" x14ac:dyDescent="0.25">
      <c r="A34" s="283">
        <v>19</v>
      </c>
      <c r="B34" s="105" t="s">
        <v>494</v>
      </c>
      <c r="C34" s="259" t="s">
        <v>1400</v>
      </c>
      <c r="D34" s="267">
        <v>46533.468949149006</v>
      </c>
      <c r="E34" s="267">
        <v>46533.468949149006</v>
      </c>
      <c r="F34" s="267"/>
      <c r="G34" s="267">
        <v>46533.468949149006</v>
      </c>
      <c r="H34" s="268">
        <v>37764</v>
      </c>
      <c r="I34" s="268">
        <v>37764</v>
      </c>
      <c r="J34" s="268">
        <v>46927</v>
      </c>
      <c r="K34" s="284">
        <v>25</v>
      </c>
      <c r="L34" s="284">
        <v>0</v>
      </c>
      <c r="M34" s="182"/>
      <c r="N34" s="182"/>
    </row>
    <row r="35" spans="1:16" s="33" customFormat="1" ht="17.100000000000001" customHeight="1" x14ac:dyDescent="0.25">
      <c r="A35" s="282" t="s">
        <v>1318</v>
      </c>
      <c r="B35" s="135"/>
      <c r="C35" s="259"/>
      <c r="D35" s="269">
        <f>SUM(D36:D37)</f>
        <v>108230.65368445861</v>
      </c>
      <c r="E35" s="269">
        <f>SUM(E36:E37)</f>
        <v>108230.65368445861</v>
      </c>
      <c r="F35" s="269"/>
      <c r="G35" s="269">
        <f>SUM(G36:G37)</f>
        <v>108230.65368445861</v>
      </c>
      <c r="H35" s="105"/>
      <c r="I35" s="105"/>
      <c r="J35" s="105"/>
      <c r="K35" s="105"/>
      <c r="L35" s="105"/>
      <c r="M35" s="254"/>
      <c r="N35" s="254"/>
      <c r="O35" s="66"/>
      <c r="P35" s="66"/>
    </row>
    <row r="36" spans="1:16" s="33" customFormat="1" ht="17.100000000000001" customHeight="1" x14ac:dyDescent="0.25">
      <c r="A36" s="283">
        <v>20</v>
      </c>
      <c r="B36" s="105" t="s">
        <v>494</v>
      </c>
      <c r="C36" s="259" t="s">
        <v>1290</v>
      </c>
      <c r="D36" s="267">
        <v>42915.657169582802</v>
      </c>
      <c r="E36" s="267">
        <v>42915.657169582802</v>
      </c>
      <c r="F36" s="267"/>
      <c r="G36" s="267">
        <v>42915.657169582802</v>
      </c>
      <c r="H36" s="268">
        <v>39022</v>
      </c>
      <c r="I36" s="268">
        <v>39022</v>
      </c>
      <c r="J36" s="268">
        <v>48182</v>
      </c>
      <c r="K36" s="284">
        <v>25</v>
      </c>
      <c r="L36" s="284">
        <v>0</v>
      </c>
      <c r="M36" s="182"/>
      <c r="N36" s="182"/>
    </row>
    <row r="37" spans="1:16" s="33" customFormat="1" ht="17.100000000000001" customHeight="1" x14ac:dyDescent="0.25">
      <c r="A37" s="283">
        <v>21</v>
      </c>
      <c r="B37" s="105" t="s">
        <v>494</v>
      </c>
      <c r="C37" s="259" t="s">
        <v>1291</v>
      </c>
      <c r="D37" s="267">
        <v>65314.996514875806</v>
      </c>
      <c r="E37" s="267">
        <v>65314.996514875806</v>
      </c>
      <c r="F37" s="267"/>
      <c r="G37" s="267">
        <v>65314.996514875806</v>
      </c>
      <c r="H37" s="268">
        <v>39234</v>
      </c>
      <c r="I37" s="268">
        <v>39234</v>
      </c>
      <c r="J37" s="268">
        <v>48396</v>
      </c>
      <c r="K37" s="284">
        <v>25</v>
      </c>
      <c r="L37" s="284">
        <v>0</v>
      </c>
      <c r="M37" s="182"/>
      <c r="N37" s="182"/>
    </row>
    <row r="38" spans="1:16" s="33" customFormat="1" ht="17.100000000000001" customHeight="1" x14ac:dyDescent="0.25">
      <c r="A38" s="282" t="s">
        <v>1321</v>
      </c>
      <c r="B38" s="135"/>
      <c r="C38" s="259"/>
      <c r="D38" s="269">
        <f>SUM(D39:D40)</f>
        <v>53849.396052262804</v>
      </c>
      <c r="E38" s="269">
        <f>SUM(E39:E40)</f>
        <v>53849.396052262804</v>
      </c>
      <c r="F38" s="269"/>
      <c r="G38" s="269">
        <f>SUM(G39:G40)</f>
        <v>53849.396052262804</v>
      </c>
      <c r="H38" s="105"/>
      <c r="I38" s="105"/>
      <c r="J38" s="105"/>
      <c r="K38" s="105"/>
      <c r="L38" s="105"/>
      <c r="M38" s="182"/>
      <c r="N38" s="182"/>
    </row>
    <row r="39" spans="1:16" s="33" customFormat="1" ht="17.100000000000001" customHeight="1" x14ac:dyDescent="0.25">
      <c r="A39" s="283">
        <v>24</v>
      </c>
      <c r="B39" s="105" t="s">
        <v>494</v>
      </c>
      <c r="C39" s="259" t="s">
        <v>1292</v>
      </c>
      <c r="D39" s="267">
        <v>22147.602878835001</v>
      </c>
      <c r="E39" s="267">
        <v>22147.602878835001</v>
      </c>
      <c r="F39" s="267"/>
      <c r="G39" s="267">
        <v>22147.602878835001</v>
      </c>
      <c r="H39" s="268">
        <v>38443</v>
      </c>
      <c r="I39" s="268">
        <v>38443</v>
      </c>
      <c r="J39" s="268">
        <v>47604</v>
      </c>
      <c r="K39" s="284">
        <v>25</v>
      </c>
      <c r="L39" s="284">
        <v>0</v>
      </c>
      <c r="M39" s="254"/>
      <c r="N39" s="254"/>
      <c r="O39" s="66"/>
      <c r="P39" s="66"/>
    </row>
    <row r="40" spans="1:16" s="33" customFormat="1" ht="17.100000000000001" customHeight="1" x14ac:dyDescent="0.25">
      <c r="A40" s="283">
        <v>25</v>
      </c>
      <c r="B40" s="105" t="s">
        <v>494</v>
      </c>
      <c r="C40" s="259" t="s">
        <v>1401</v>
      </c>
      <c r="D40" s="267">
        <v>31701.793173427803</v>
      </c>
      <c r="E40" s="267">
        <v>31701.793173427803</v>
      </c>
      <c r="F40" s="267"/>
      <c r="G40" s="267">
        <v>31701.793173427803</v>
      </c>
      <c r="H40" s="268">
        <v>38961</v>
      </c>
      <c r="I40" s="268">
        <v>38961</v>
      </c>
      <c r="J40" s="268">
        <v>48122</v>
      </c>
      <c r="K40" s="284">
        <v>25</v>
      </c>
      <c r="L40" s="284">
        <v>0</v>
      </c>
      <c r="M40" s="182"/>
      <c r="N40" s="182"/>
    </row>
    <row r="41" spans="1:16" s="33" customFormat="1" ht="17.100000000000001" customHeight="1" x14ac:dyDescent="0.25">
      <c r="A41" s="282" t="s">
        <v>1323</v>
      </c>
      <c r="B41" s="135"/>
      <c r="C41" s="259"/>
      <c r="D41" s="269">
        <f>SUM(D42)</f>
        <v>28667.544853245603</v>
      </c>
      <c r="E41" s="269">
        <f>SUM(E42)</f>
        <v>28667.544853245603</v>
      </c>
      <c r="F41" s="269"/>
      <c r="G41" s="269">
        <f>SUM(G42)</f>
        <v>28667.544853245603</v>
      </c>
      <c r="H41" s="105"/>
      <c r="I41" s="105"/>
      <c r="J41" s="105"/>
      <c r="K41" s="105"/>
      <c r="L41" s="105"/>
      <c r="M41" s="254"/>
      <c r="N41" s="254"/>
      <c r="O41" s="66"/>
      <c r="P41" s="66"/>
    </row>
    <row r="42" spans="1:16" s="33" customFormat="1" ht="17.100000000000001" customHeight="1" x14ac:dyDescent="0.25">
      <c r="A42" s="283">
        <v>26</v>
      </c>
      <c r="B42" s="105" t="s">
        <v>494</v>
      </c>
      <c r="C42" s="259" t="s">
        <v>1402</v>
      </c>
      <c r="D42" s="267">
        <v>28667.544853245603</v>
      </c>
      <c r="E42" s="267">
        <v>28667.544853245603</v>
      </c>
      <c r="F42" s="267"/>
      <c r="G42" s="267">
        <v>28667.544853245603</v>
      </c>
      <c r="H42" s="268">
        <v>38869</v>
      </c>
      <c r="I42" s="268">
        <v>38869</v>
      </c>
      <c r="J42" s="268">
        <v>48030</v>
      </c>
      <c r="K42" s="284">
        <v>25</v>
      </c>
      <c r="L42" s="284">
        <v>0</v>
      </c>
      <c r="M42" s="182"/>
      <c r="N42" s="182"/>
    </row>
    <row r="43" spans="1:16" s="33" customFormat="1" ht="17.100000000000001" customHeight="1" x14ac:dyDescent="0.25">
      <c r="A43" s="282" t="s">
        <v>1332</v>
      </c>
      <c r="B43" s="259"/>
      <c r="C43" s="259"/>
      <c r="D43" s="265">
        <f>SUM(D44:D45)</f>
        <v>44454.287378344197</v>
      </c>
      <c r="E43" s="265">
        <f>SUM(E44:E45)</f>
        <v>44454.287378344197</v>
      </c>
      <c r="F43" s="265"/>
      <c r="G43" s="265">
        <f>SUM(G44:G45)</f>
        <v>44454.287378344197</v>
      </c>
      <c r="H43" s="105"/>
      <c r="I43" s="105"/>
      <c r="J43" s="105"/>
      <c r="K43" s="105"/>
      <c r="L43" s="105"/>
      <c r="M43" s="182"/>
      <c r="N43" s="182"/>
    </row>
    <row r="44" spans="1:16" s="33" customFormat="1" ht="17.100000000000001" customHeight="1" x14ac:dyDescent="0.25">
      <c r="A44" s="283">
        <v>28</v>
      </c>
      <c r="B44" s="105" t="s">
        <v>560</v>
      </c>
      <c r="C44" s="259" t="s">
        <v>1403</v>
      </c>
      <c r="D44" s="267">
        <v>11664.408978475201</v>
      </c>
      <c r="E44" s="267">
        <v>11664.408978475201</v>
      </c>
      <c r="F44" s="267"/>
      <c r="G44" s="267">
        <v>11664.408978475201</v>
      </c>
      <c r="H44" s="268">
        <v>41487</v>
      </c>
      <c r="I44" s="268">
        <v>41486</v>
      </c>
      <c r="J44" s="268">
        <v>50587</v>
      </c>
      <c r="K44" s="284">
        <v>24</v>
      </c>
      <c r="L44" s="284">
        <v>11</v>
      </c>
      <c r="M44" s="254"/>
      <c r="N44" s="254"/>
      <c r="O44" s="66"/>
      <c r="P44" s="66"/>
    </row>
    <row r="45" spans="1:16" s="33" customFormat="1" ht="17.100000000000001" customHeight="1" x14ac:dyDescent="0.25">
      <c r="A45" s="283">
        <v>29</v>
      </c>
      <c r="B45" s="105" t="s">
        <v>560</v>
      </c>
      <c r="C45" s="259" t="s">
        <v>593</v>
      </c>
      <c r="D45" s="267">
        <v>32789.878399868998</v>
      </c>
      <c r="E45" s="267">
        <v>32789.878399868998</v>
      </c>
      <c r="F45" s="267"/>
      <c r="G45" s="267">
        <v>32789.878399868998</v>
      </c>
      <c r="H45" s="268">
        <v>40392</v>
      </c>
      <c r="I45" s="268">
        <v>40389</v>
      </c>
      <c r="J45" s="268">
        <v>49151</v>
      </c>
      <c r="K45" s="284">
        <v>23</v>
      </c>
      <c r="L45" s="284">
        <v>10</v>
      </c>
      <c r="M45" s="182"/>
      <c r="N45" s="182"/>
    </row>
    <row r="46" spans="1:16" s="33" customFormat="1" ht="17.100000000000001" customHeight="1" x14ac:dyDescent="0.25">
      <c r="A46" s="282" t="s">
        <v>1336</v>
      </c>
      <c r="B46" s="259"/>
      <c r="C46" s="259"/>
      <c r="D46" s="285">
        <f>SUM(D47)</f>
        <v>908.41373150400011</v>
      </c>
      <c r="E46" s="285">
        <f>SUM(E47)</f>
        <v>908.41373150400011</v>
      </c>
      <c r="F46" s="285"/>
      <c r="G46" s="285">
        <f>SUM(G47)</f>
        <v>908.41373150400011</v>
      </c>
      <c r="H46" s="105"/>
      <c r="I46" s="105"/>
      <c r="J46" s="105"/>
      <c r="K46" s="105"/>
      <c r="L46" s="105"/>
      <c r="M46" s="182"/>
      <c r="N46" s="182"/>
    </row>
    <row r="47" spans="1:16" s="33" customFormat="1" ht="17.100000000000001" customHeight="1" x14ac:dyDescent="0.25">
      <c r="A47" s="283">
        <v>31</v>
      </c>
      <c r="B47" s="105" t="s">
        <v>1296</v>
      </c>
      <c r="C47" s="259" t="s">
        <v>1404</v>
      </c>
      <c r="D47" s="267">
        <v>908.41373150400011</v>
      </c>
      <c r="E47" s="267">
        <v>908.41373150400011</v>
      </c>
      <c r="F47" s="267"/>
      <c r="G47" s="267">
        <v>908.41373150400011</v>
      </c>
      <c r="H47" s="268">
        <v>41186</v>
      </c>
      <c r="I47" s="268">
        <v>41185</v>
      </c>
      <c r="J47" s="268">
        <v>50041</v>
      </c>
      <c r="K47" s="284">
        <v>24</v>
      </c>
      <c r="L47" s="284">
        <v>2</v>
      </c>
      <c r="M47" s="182"/>
      <c r="N47" s="182"/>
    </row>
    <row r="48" spans="1:16" s="33" customFormat="1" ht="17.100000000000001" customHeight="1" x14ac:dyDescent="0.25">
      <c r="A48" s="282" t="s">
        <v>1337</v>
      </c>
      <c r="B48" s="259"/>
      <c r="C48" s="259"/>
      <c r="D48" s="285">
        <f>SUM(D49)</f>
        <v>2244.2456965464003</v>
      </c>
      <c r="E48" s="285">
        <f>SUM(E49)</f>
        <v>2244.2456965464003</v>
      </c>
      <c r="F48" s="285"/>
      <c r="G48" s="285">
        <f>SUM(G49)</f>
        <v>2244.2456965464003</v>
      </c>
      <c r="H48" s="105"/>
      <c r="I48" s="105"/>
      <c r="J48" s="105"/>
      <c r="K48" s="105"/>
      <c r="L48" s="105"/>
      <c r="M48" s="182"/>
      <c r="N48" s="182"/>
    </row>
    <row r="49" spans="1:26" s="33" customFormat="1" ht="17.100000000000001" customHeight="1" x14ac:dyDescent="0.25">
      <c r="A49" s="283">
        <v>33</v>
      </c>
      <c r="B49" s="105" t="s">
        <v>1296</v>
      </c>
      <c r="C49" s="135" t="s">
        <v>1405</v>
      </c>
      <c r="D49" s="267">
        <v>2244.2456965464003</v>
      </c>
      <c r="E49" s="267">
        <v>2244.2456965464003</v>
      </c>
      <c r="F49" s="267"/>
      <c r="G49" s="267">
        <v>2244.2456965464003</v>
      </c>
      <c r="H49" s="268">
        <v>41179</v>
      </c>
      <c r="I49" s="268">
        <v>41178</v>
      </c>
      <c r="J49" s="268">
        <v>47774</v>
      </c>
      <c r="K49" s="284">
        <v>18</v>
      </c>
      <c r="L49" s="284">
        <v>0</v>
      </c>
      <c r="M49" s="182"/>
      <c r="N49" s="182"/>
    </row>
    <row r="50" spans="1:26" s="33" customFormat="1" ht="17.100000000000001" customHeight="1" x14ac:dyDescent="0.25">
      <c r="A50" s="282" t="s">
        <v>1340</v>
      </c>
      <c r="B50" s="259"/>
      <c r="C50" s="259"/>
      <c r="D50" s="265">
        <f>SUM(D51:D52)</f>
        <v>10505.129650171202</v>
      </c>
      <c r="E50" s="265">
        <f>SUM(E51:E52)</f>
        <v>10505.129650171202</v>
      </c>
      <c r="F50" s="265"/>
      <c r="G50" s="265">
        <f>SUM(G51:G52)</f>
        <v>10505.129650171202</v>
      </c>
      <c r="H50" s="105"/>
      <c r="I50" s="105"/>
      <c r="J50" s="105"/>
      <c r="K50" s="105"/>
      <c r="L50" s="105"/>
      <c r="M50" s="182"/>
      <c r="N50" s="182"/>
    </row>
    <row r="51" spans="1:26" s="33" customFormat="1" ht="17.100000000000001" customHeight="1" x14ac:dyDescent="0.25">
      <c r="A51" s="283">
        <v>34</v>
      </c>
      <c r="B51" s="105" t="s">
        <v>1296</v>
      </c>
      <c r="C51" s="259" t="s">
        <v>1406</v>
      </c>
      <c r="D51" s="267">
        <v>4873.0588383198001</v>
      </c>
      <c r="E51" s="267">
        <v>4873.0588383198001</v>
      </c>
      <c r="F51" s="267"/>
      <c r="G51" s="267">
        <v>4873.0588383198001</v>
      </c>
      <c r="H51" s="268">
        <v>40939</v>
      </c>
      <c r="I51" s="268">
        <v>40938</v>
      </c>
      <c r="J51" s="268">
        <v>48579</v>
      </c>
      <c r="K51" s="284">
        <v>20</v>
      </c>
      <c r="L51" s="284">
        <v>10</v>
      </c>
      <c r="M51" s="182"/>
      <c r="N51" s="182"/>
    </row>
    <row r="52" spans="1:26" s="33" customFormat="1" ht="17.100000000000001" customHeight="1" x14ac:dyDescent="0.25">
      <c r="A52" s="283">
        <v>36</v>
      </c>
      <c r="B52" s="105" t="s">
        <v>494</v>
      </c>
      <c r="C52" s="259" t="s">
        <v>1407</v>
      </c>
      <c r="D52" s="267">
        <v>5632.0708118514012</v>
      </c>
      <c r="E52" s="267">
        <v>5632.0708118514012</v>
      </c>
      <c r="F52" s="267"/>
      <c r="G52" s="267">
        <v>5632.0708118514012</v>
      </c>
      <c r="H52" s="268">
        <v>42751</v>
      </c>
      <c r="I52" s="268">
        <v>42749</v>
      </c>
      <c r="J52" s="268">
        <v>51517</v>
      </c>
      <c r="K52" s="284">
        <v>24</v>
      </c>
      <c r="L52" s="284">
        <v>0</v>
      </c>
      <c r="M52" s="182"/>
      <c r="N52" s="182"/>
    </row>
    <row r="53" spans="1:26" s="33" customFormat="1" ht="17.100000000000001" customHeight="1" x14ac:dyDescent="0.25">
      <c r="A53" s="282" t="s">
        <v>1353</v>
      </c>
      <c r="B53" s="259"/>
      <c r="C53" s="259"/>
      <c r="D53" s="265">
        <f>SUM(D54:D55)</f>
        <v>34080.018653896805</v>
      </c>
      <c r="E53" s="265">
        <f>SUM(E54:E55)</f>
        <v>34080.018653896805</v>
      </c>
      <c r="F53" s="265"/>
      <c r="G53" s="265">
        <f>SUM(G54:G55)</f>
        <v>34080.018653896805</v>
      </c>
      <c r="H53" s="105"/>
      <c r="I53" s="105"/>
      <c r="J53" s="105"/>
      <c r="K53" s="105"/>
      <c r="L53" s="105"/>
      <c r="M53" s="182"/>
      <c r="N53" s="182"/>
    </row>
    <row r="54" spans="1:26" s="33" customFormat="1" ht="17.100000000000001" customHeight="1" x14ac:dyDescent="0.25">
      <c r="A54" s="283">
        <v>38</v>
      </c>
      <c r="B54" s="105" t="s">
        <v>494</v>
      </c>
      <c r="C54" s="259" t="s">
        <v>1408</v>
      </c>
      <c r="D54" s="267">
        <v>32907.813946665003</v>
      </c>
      <c r="E54" s="267">
        <v>32907.813946665003</v>
      </c>
      <c r="F54" s="267"/>
      <c r="G54" s="267">
        <v>32907.813946665003</v>
      </c>
      <c r="H54" s="268">
        <v>43800</v>
      </c>
      <c r="I54" s="268">
        <v>43799</v>
      </c>
      <c r="J54" s="268">
        <v>53326</v>
      </c>
      <c r="K54" s="284">
        <v>26</v>
      </c>
      <c r="L54" s="284">
        <v>0</v>
      </c>
      <c r="M54" s="182"/>
      <c r="N54" s="182"/>
    </row>
    <row r="55" spans="1:26" s="33" customFormat="1" ht="17.100000000000001" customHeight="1" x14ac:dyDescent="0.25">
      <c r="A55" s="283">
        <v>40</v>
      </c>
      <c r="B55" s="105" t="s">
        <v>1296</v>
      </c>
      <c r="C55" s="259" t="s">
        <v>1409</v>
      </c>
      <c r="D55" s="267">
        <v>1172.2047072318001</v>
      </c>
      <c r="E55" s="267">
        <v>1172.2047072318001</v>
      </c>
      <c r="F55" s="267"/>
      <c r="G55" s="267">
        <v>1172.2047072318001</v>
      </c>
      <c r="H55" s="268">
        <v>43099</v>
      </c>
      <c r="I55" s="268">
        <v>43069</v>
      </c>
      <c r="J55" s="268">
        <v>50769</v>
      </c>
      <c r="K55" s="284">
        <v>21</v>
      </c>
      <c r="L55" s="284">
        <v>0</v>
      </c>
      <c r="M55" s="182"/>
      <c r="N55" s="182"/>
    </row>
    <row r="56" spans="1:26" s="33" customFormat="1" ht="17.100000000000001" customHeight="1" x14ac:dyDescent="0.25">
      <c r="A56" s="282" t="s">
        <v>1354</v>
      </c>
      <c r="B56" s="259"/>
      <c r="C56" s="259"/>
      <c r="D56" s="265">
        <f>SUM(D57:D58)</f>
        <v>37805.819898312002</v>
      </c>
      <c r="E56" s="265">
        <f>SUM(E57:E58)</f>
        <v>37805.819898312002</v>
      </c>
      <c r="F56" s="265"/>
      <c r="G56" s="265">
        <f>SUM(G57:G58)</f>
        <v>37805.819898312002</v>
      </c>
      <c r="H56" s="105"/>
      <c r="I56" s="105"/>
      <c r="J56" s="105"/>
      <c r="K56" s="105"/>
      <c r="L56" s="105"/>
      <c r="M56" s="182"/>
      <c r="N56" s="182"/>
    </row>
    <row r="57" spans="1:26" s="33" customFormat="1" ht="17.100000000000001" customHeight="1" x14ac:dyDescent="0.25">
      <c r="A57" s="283">
        <v>42</v>
      </c>
      <c r="B57" s="105" t="s">
        <v>494</v>
      </c>
      <c r="C57" s="259" t="s">
        <v>1303</v>
      </c>
      <c r="D57" s="267">
        <v>20683.667614357801</v>
      </c>
      <c r="E57" s="267">
        <v>20683.667614357801</v>
      </c>
      <c r="F57" s="267"/>
      <c r="G57" s="267">
        <v>20683.667614357801</v>
      </c>
      <c r="H57" s="268">
        <v>43496</v>
      </c>
      <c r="I57" s="268">
        <v>43467</v>
      </c>
      <c r="J57" s="268">
        <v>53330</v>
      </c>
      <c r="K57" s="284">
        <v>27</v>
      </c>
      <c r="L57" s="284">
        <v>0</v>
      </c>
      <c r="M57" s="182"/>
      <c r="N57" s="182"/>
    </row>
    <row r="58" spans="1:26" s="33" customFormat="1" ht="17.100000000000001" customHeight="1" x14ac:dyDescent="0.25">
      <c r="A58" s="283">
        <v>43</v>
      </c>
      <c r="B58" s="105" t="s">
        <v>494</v>
      </c>
      <c r="C58" s="259" t="s">
        <v>1304</v>
      </c>
      <c r="D58" s="267">
        <v>17122.152283954201</v>
      </c>
      <c r="E58" s="267">
        <v>17122.152283954201</v>
      </c>
      <c r="F58" s="267"/>
      <c r="G58" s="267">
        <v>17122.152283954201</v>
      </c>
      <c r="H58" s="268">
        <v>43556</v>
      </c>
      <c r="I58" s="268">
        <v>43554</v>
      </c>
      <c r="J58" s="268">
        <v>53447</v>
      </c>
      <c r="K58" s="284">
        <v>27</v>
      </c>
      <c r="L58" s="284">
        <v>0</v>
      </c>
      <c r="M58" s="182"/>
      <c r="N58" s="182"/>
    </row>
    <row r="59" spans="1:26" s="33" customFormat="1" ht="17.100000000000001" customHeight="1" x14ac:dyDescent="0.25">
      <c r="A59" s="282" t="s">
        <v>1357</v>
      </c>
      <c r="B59" s="135"/>
      <c r="C59" s="259"/>
      <c r="D59" s="269">
        <f>SUM(D60:D61)</f>
        <v>115588.9711195854</v>
      </c>
      <c r="E59" s="269">
        <f t="shared" ref="E59:G59" si="0">SUM(E60:E61)</f>
        <v>115588.9711195854</v>
      </c>
      <c r="F59" s="269"/>
      <c r="G59" s="269">
        <f t="shared" si="0"/>
        <v>115588.9711195854</v>
      </c>
      <c r="H59" s="105"/>
      <c r="I59" s="105"/>
      <c r="J59" s="105"/>
      <c r="K59" s="105"/>
      <c r="L59" s="105"/>
      <c r="M59" s="182"/>
      <c r="N59" s="182"/>
    </row>
    <row r="60" spans="1:26" s="33" customFormat="1" ht="26.25" customHeight="1" x14ac:dyDescent="0.25">
      <c r="A60" s="283">
        <v>45</v>
      </c>
      <c r="B60" s="105" t="s">
        <v>494</v>
      </c>
      <c r="C60" s="135" t="s">
        <v>1305</v>
      </c>
      <c r="D60" s="267">
        <v>13245.000076555201</v>
      </c>
      <c r="E60" s="267">
        <v>13245.000076555201</v>
      </c>
      <c r="F60" s="267"/>
      <c r="G60" s="267">
        <v>13245.000076555201</v>
      </c>
      <c r="H60" s="268">
        <v>43860</v>
      </c>
      <c r="I60" s="268">
        <v>43831</v>
      </c>
      <c r="J60" s="268">
        <v>53509</v>
      </c>
      <c r="K60" s="284">
        <v>26</v>
      </c>
      <c r="L60" s="284">
        <v>6</v>
      </c>
      <c r="M60" s="182"/>
      <c r="N60" s="182"/>
    </row>
    <row r="61" spans="1:26" s="33" customFormat="1" ht="17.100000000000001" customHeight="1" x14ac:dyDescent="0.25">
      <c r="A61" s="105">
        <v>303</v>
      </c>
      <c r="B61" s="105" t="s">
        <v>1361</v>
      </c>
      <c r="C61" s="286" t="s">
        <v>1410</v>
      </c>
      <c r="D61" s="267">
        <v>102343.97104303021</v>
      </c>
      <c r="E61" s="267">
        <v>102343.97104303021</v>
      </c>
      <c r="F61" s="267"/>
      <c r="G61" s="267">
        <v>102343.97104303021</v>
      </c>
      <c r="H61" s="268">
        <v>44710</v>
      </c>
      <c r="I61" s="268">
        <v>44709</v>
      </c>
      <c r="J61" s="268">
        <v>53841</v>
      </c>
      <c r="K61" s="284">
        <v>25</v>
      </c>
      <c r="L61" s="284">
        <v>0</v>
      </c>
      <c r="M61" s="182"/>
      <c r="N61" s="182"/>
    </row>
    <row r="62" spans="1:26" s="33" customFormat="1" ht="17.100000000000001" customHeight="1" x14ac:dyDescent="0.25">
      <c r="A62" s="282" t="s">
        <v>1373</v>
      </c>
      <c r="B62" s="135"/>
      <c r="C62" s="259"/>
      <c r="D62" s="269">
        <f>SUM(D63:D63)</f>
        <v>6159.9201312042005</v>
      </c>
      <c r="E62" s="269">
        <f>SUM(E63:E63)</f>
        <v>6159.9201312042005</v>
      </c>
      <c r="F62" s="269"/>
      <c r="G62" s="269">
        <f>SUM(G63:G63)</f>
        <v>6159.9201312042005</v>
      </c>
      <c r="H62" s="105"/>
      <c r="I62" s="105"/>
      <c r="J62" s="105"/>
      <c r="K62" s="105"/>
      <c r="L62" s="105"/>
      <c r="M62" s="182"/>
      <c r="N62" s="182"/>
    </row>
    <row r="63" spans="1:26" s="33" customFormat="1" ht="17.100000000000001" customHeight="1" thickBot="1" x14ac:dyDescent="0.3">
      <c r="A63" s="287">
        <v>49</v>
      </c>
      <c r="B63" s="287" t="s">
        <v>1296</v>
      </c>
      <c r="C63" s="288" t="s">
        <v>1411</v>
      </c>
      <c r="D63" s="271">
        <v>6159.9201312042005</v>
      </c>
      <c r="E63" s="271">
        <v>6159.9201312042005</v>
      </c>
      <c r="F63" s="271"/>
      <c r="G63" s="271">
        <v>6159.9201312042005</v>
      </c>
      <c r="H63" s="272">
        <v>44287</v>
      </c>
      <c r="I63" s="272">
        <v>44285</v>
      </c>
      <c r="J63" s="272">
        <v>51622</v>
      </c>
      <c r="K63" s="289">
        <v>20</v>
      </c>
      <c r="L63" s="289">
        <v>0</v>
      </c>
      <c r="M63" s="182"/>
      <c r="N63" s="182"/>
    </row>
    <row r="64" spans="1:26" s="27" customFormat="1" ht="13.5" customHeight="1" x14ac:dyDescent="0.25">
      <c r="A64" s="130" t="s">
        <v>1440</v>
      </c>
      <c r="B64" s="254"/>
      <c r="C64" s="254"/>
      <c r="D64" s="274"/>
      <c r="E64" s="274"/>
      <c r="F64" s="274"/>
      <c r="G64" s="274"/>
      <c r="H64" s="253"/>
      <c r="I64" s="253"/>
      <c r="J64" s="275"/>
      <c r="K64" s="276"/>
      <c r="L64" s="276"/>
      <c r="M64" s="182"/>
      <c r="N64" s="182"/>
      <c r="O64" s="33"/>
      <c r="P64" s="33"/>
      <c r="Q64" s="33"/>
      <c r="R64" s="33"/>
      <c r="S64" s="33"/>
      <c r="T64" s="33"/>
      <c r="U64" s="33"/>
      <c r="V64" s="33"/>
      <c r="W64" s="33"/>
      <c r="X64" s="33"/>
      <c r="Y64" s="33"/>
      <c r="Z64" s="33"/>
    </row>
    <row r="65" spans="1:26" s="19" customFormat="1" ht="12.95" customHeight="1" x14ac:dyDescent="0.25">
      <c r="A65" s="508" t="s">
        <v>1412</v>
      </c>
      <c r="B65" s="508"/>
      <c r="C65" s="508"/>
      <c r="D65" s="508"/>
      <c r="E65" s="508"/>
      <c r="F65" s="508"/>
      <c r="G65" s="508"/>
      <c r="H65" s="508"/>
      <c r="I65" s="508"/>
      <c r="J65" s="508"/>
      <c r="K65" s="508"/>
      <c r="L65" s="508"/>
      <c r="M65" s="182"/>
      <c r="N65" s="182"/>
      <c r="O65" s="31"/>
      <c r="P65" s="31"/>
      <c r="Q65" s="31"/>
      <c r="R65" s="31"/>
      <c r="S65" s="31"/>
      <c r="T65" s="31"/>
      <c r="U65" s="31"/>
      <c r="V65" s="31"/>
      <c r="W65" s="31"/>
      <c r="X65" s="31"/>
      <c r="Y65" s="31"/>
      <c r="Z65" s="31"/>
    </row>
    <row r="66" spans="1:26" s="19" customFormat="1" ht="12.95" customHeight="1" x14ac:dyDescent="0.25">
      <c r="A66" s="507" t="s">
        <v>1476</v>
      </c>
      <c r="B66" s="507"/>
      <c r="C66" s="507"/>
      <c r="D66" s="507"/>
      <c r="E66" s="507"/>
      <c r="F66" s="507"/>
      <c r="G66" s="507"/>
      <c r="H66" s="507"/>
      <c r="I66" s="507"/>
      <c r="J66" s="507"/>
      <c r="K66" s="507"/>
      <c r="L66" s="273"/>
      <c r="M66" s="182"/>
      <c r="N66" s="182"/>
      <c r="O66" s="31"/>
      <c r="P66" s="31"/>
      <c r="Q66" s="31"/>
      <c r="R66" s="31"/>
      <c r="S66" s="31"/>
      <c r="T66" s="31"/>
      <c r="U66" s="31"/>
      <c r="V66" s="31"/>
      <c r="W66" s="31"/>
      <c r="X66" s="31"/>
      <c r="Y66" s="31"/>
      <c r="Z66" s="31"/>
    </row>
    <row r="67" spans="1:26" s="19" customFormat="1" ht="12.95" customHeight="1" x14ac:dyDescent="0.25">
      <c r="A67" s="254" t="s">
        <v>1413</v>
      </c>
      <c r="B67" s="254"/>
      <c r="C67" s="254"/>
      <c r="D67" s="254"/>
      <c r="E67" s="254"/>
      <c r="F67" s="254"/>
      <c r="G67" s="254"/>
      <c r="H67" s="254"/>
      <c r="I67" s="254"/>
      <c r="J67" s="254"/>
      <c r="K67" s="252"/>
      <c r="L67" s="273"/>
      <c r="M67" s="182"/>
      <c r="N67" s="182"/>
      <c r="O67" s="31"/>
      <c r="P67" s="31"/>
      <c r="Q67" s="31"/>
      <c r="R67" s="31"/>
      <c r="S67" s="31"/>
      <c r="T67" s="31"/>
      <c r="U67" s="31"/>
      <c r="V67" s="31"/>
      <c r="W67" s="31"/>
      <c r="X67" s="31"/>
      <c r="Y67" s="31"/>
      <c r="Z67" s="31"/>
    </row>
    <row r="68" spans="1:26" s="19" customFormat="1" ht="12.95" customHeight="1" x14ac:dyDescent="0.25">
      <c r="A68" s="508" t="s">
        <v>1475</v>
      </c>
      <c r="B68" s="508"/>
      <c r="C68" s="508"/>
      <c r="D68" s="508"/>
      <c r="E68" s="508"/>
      <c r="F68" s="508"/>
      <c r="G68" s="508"/>
      <c r="H68" s="508"/>
      <c r="I68" s="508"/>
      <c r="J68" s="508"/>
      <c r="K68" s="508"/>
      <c r="L68" s="508"/>
      <c r="M68" s="182"/>
      <c r="N68" s="182"/>
      <c r="O68" s="31"/>
      <c r="P68" s="31"/>
      <c r="Q68" s="31"/>
      <c r="R68" s="31"/>
      <c r="S68" s="31"/>
      <c r="T68" s="31"/>
      <c r="U68" s="31"/>
      <c r="V68" s="31"/>
      <c r="W68" s="31"/>
      <c r="X68" s="31"/>
      <c r="Y68" s="31"/>
      <c r="Z68" s="31"/>
    </row>
    <row r="69" spans="1:26" s="19" customFormat="1" ht="12.95" customHeight="1" x14ac:dyDescent="0.25">
      <c r="A69" s="509" t="s">
        <v>773</v>
      </c>
      <c r="B69" s="509"/>
      <c r="C69" s="509"/>
      <c r="D69" s="509"/>
      <c r="E69" s="509"/>
      <c r="F69" s="509"/>
      <c r="G69" s="509"/>
      <c r="H69" s="509"/>
      <c r="I69" s="509"/>
      <c r="J69" s="509"/>
      <c r="K69" s="509"/>
      <c r="L69" s="83"/>
      <c r="M69" s="182"/>
      <c r="N69" s="182"/>
      <c r="O69" s="31"/>
      <c r="P69" s="31"/>
      <c r="Q69" s="31"/>
      <c r="R69" s="31"/>
      <c r="S69" s="31"/>
      <c r="T69" s="31"/>
      <c r="U69" s="31"/>
      <c r="V69" s="31"/>
      <c r="W69" s="31"/>
      <c r="X69" s="31"/>
      <c r="Y69" s="31"/>
      <c r="Z69" s="31"/>
    </row>
    <row r="70" spans="1:26" s="27" customFormat="1" ht="12.75" customHeight="1" x14ac:dyDescent="0.25">
      <c r="B70" s="33"/>
      <c r="C70" s="33"/>
      <c r="D70" s="361"/>
      <c r="E70" s="61"/>
      <c r="F70" s="61"/>
      <c r="G70" s="61"/>
      <c r="H70" s="61"/>
      <c r="I70" s="61"/>
      <c r="J70" s="362"/>
      <c r="K70" s="362"/>
      <c r="L70" s="358"/>
      <c r="M70" s="33"/>
      <c r="N70" s="33"/>
      <c r="O70" s="33"/>
      <c r="P70" s="33"/>
      <c r="Q70" s="33"/>
      <c r="R70" s="33"/>
      <c r="S70" s="33"/>
      <c r="T70" s="33"/>
      <c r="U70" s="33"/>
      <c r="V70" s="33"/>
      <c r="W70" s="33"/>
      <c r="X70" s="33"/>
      <c r="Y70" s="33"/>
      <c r="Z70" s="33"/>
    </row>
    <row r="71" spans="1:26" s="27" customFormat="1" ht="12.75" customHeight="1" x14ac:dyDescent="0.25">
      <c r="A71" s="363"/>
      <c r="B71" s="33"/>
      <c r="C71" s="33"/>
      <c r="D71" s="361"/>
      <c r="E71" s="61"/>
      <c r="F71" s="61"/>
      <c r="G71" s="61"/>
      <c r="H71" s="61"/>
      <c r="I71" s="61"/>
      <c r="J71" s="362"/>
      <c r="K71" s="362"/>
      <c r="L71" s="358"/>
      <c r="M71" s="33"/>
      <c r="N71" s="33"/>
      <c r="O71" s="33"/>
      <c r="P71" s="33"/>
      <c r="Q71" s="33"/>
      <c r="R71" s="33"/>
      <c r="S71" s="33"/>
      <c r="T71" s="33"/>
      <c r="U71" s="33"/>
      <c r="V71" s="33"/>
      <c r="W71" s="33"/>
      <c r="X71" s="33"/>
      <c r="Y71" s="33"/>
      <c r="Z71" s="33"/>
    </row>
    <row r="72" spans="1:26" s="27" customFormat="1" ht="12.75" customHeight="1" x14ac:dyDescent="0.25">
      <c r="A72" s="363"/>
      <c r="B72" s="33"/>
      <c r="C72" s="33"/>
      <c r="D72" s="361"/>
      <c r="E72" s="61"/>
      <c r="F72" s="61"/>
      <c r="G72" s="61"/>
      <c r="H72" s="61"/>
      <c r="I72" s="61"/>
      <c r="J72" s="362"/>
      <c r="K72" s="362"/>
      <c r="L72" s="358"/>
      <c r="M72" s="33"/>
      <c r="N72" s="33"/>
      <c r="O72" s="33"/>
      <c r="P72" s="33"/>
      <c r="Q72" s="33"/>
      <c r="R72" s="33"/>
      <c r="S72" s="33"/>
      <c r="T72" s="33"/>
      <c r="U72" s="33"/>
      <c r="V72" s="33"/>
      <c r="W72" s="33"/>
      <c r="X72" s="33"/>
      <c r="Y72" s="33"/>
      <c r="Z72" s="33"/>
    </row>
    <row r="73" spans="1:26" s="27" customFormat="1" ht="12.75" customHeight="1" x14ac:dyDescent="0.25">
      <c r="A73" s="363"/>
      <c r="B73" s="33"/>
      <c r="C73" s="33"/>
      <c r="D73" s="361"/>
      <c r="E73" s="61"/>
      <c r="F73" s="61"/>
      <c r="G73" s="61"/>
      <c r="H73" s="61"/>
      <c r="I73" s="61"/>
      <c r="J73" s="362"/>
      <c r="K73" s="362"/>
      <c r="L73" s="358"/>
      <c r="M73" s="33"/>
      <c r="N73" s="33"/>
      <c r="O73" s="33"/>
      <c r="P73" s="33"/>
      <c r="Q73" s="33"/>
      <c r="R73" s="33"/>
      <c r="S73" s="33"/>
      <c r="T73" s="33"/>
      <c r="U73" s="33"/>
      <c r="V73" s="33"/>
      <c r="W73" s="33"/>
      <c r="X73" s="33"/>
      <c r="Y73" s="33"/>
      <c r="Z73" s="33"/>
    </row>
    <row r="74" spans="1:26" s="27" customFormat="1" ht="12.75" customHeight="1" x14ac:dyDescent="0.25">
      <c r="A74" s="363"/>
      <c r="B74" s="33"/>
      <c r="C74" s="33"/>
      <c r="D74" s="361"/>
      <c r="E74" s="61"/>
      <c r="F74" s="61"/>
      <c r="G74" s="61"/>
      <c r="H74" s="61"/>
      <c r="I74" s="61"/>
      <c r="J74" s="362"/>
      <c r="K74" s="362"/>
      <c r="L74" s="358"/>
      <c r="M74" s="33"/>
      <c r="N74" s="33"/>
      <c r="O74" s="33"/>
      <c r="P74" s="33"/>
      <c r="Q74" s="33"/>
      <c r="R74" s="33"/>
      <c r="S74" s="33"/>
      <c r="T74" s="33"/>
      <c r="U74" s="33"/>
      <c r="V74" s="33"/>
      <c r="W74" s="33"/>
      <c r="X74" s="33"/>
      <c r="Y74" s="33"/>
      <c r="Z74" s="33"/>
    </row>
    <row r="75" spans="1:26" s="27" customFormat="1" ht="12.75" customHeight="1" x14ac:dyDescent="0.25">
      <c r="A75" s="363"/>
      <c r="B75" s="33"/>
      <c r="C75" s="33"/>
      <c r="D75" s="361"/>
      <c r="E75" s="61"/>
      <c r="F75" s="61"/>
      <c r="G75" s="61"/>
      <c r="H75" s="61"/>
      <c r="I75" s="61"/>
      <c r="J75" s="362"/>
      <c r="K75" s="362"/>
      <c r="L75" s="358"/>
      <c r="M75" s="33"/>
      <c r="N75" s="33"/>
      <c r="O75" s="33"/>
      <c r="P75" s="33"/>
      <c r="Q75" s="33"/>
      <c r="R75" s="33"/>
      <c r="S75" s="33"/>
      <c r="T75" s="33"/>
      <c r="U75" s="33"/>
      <c r="V75" s="33"/>
      <c r="W75" s="33"/>
      <c r="X75" s="33"/>
      <c r="Y75" s="33"/>
      <c r="Z75" s="33"/>
    </row>
    <row r="76" spans="1:26" s="27" customFormat="1" x14ac:dyDescent="0.25">
      <c r="A76" s="363"/>
      <c r="B76" s="33"/>
      <c r="C76" s="33"/>
      <c r="D76" s="361"/>
      <c r="E76" s="61"/>
      <c r="F76" s="61"/>
      <c r="G76" s="61"/>
      <c r="H76" s="61"/>
      <c r="I76" s="61"/>
      <c r="J76" s="362"/>
      <c r="K76" s="362"/>
      <c r="L76" s="358"/>
      <c r="M76" s="33"/>
      <c r="N76" s="33"/>
      <c r="O76" s="33"/>
      <c r="P76" s="33"/>
      <c r="Q76" s="33"/>
      <c r="R76" s="33"/>
      <c r="S76" s="33"/>
      <c r="T76" s="33"/>
      <c r="U76" s="33"/>
      <c r="V76" s="33"/>
      <c r="W76" s="33"/>
      <c r="X76" s="33"/>
      <c r="Y76" s="33"/>
      <c r="Z76" s="33"/>
    </row>
    <row r="77" spans="1:26" s="27" customFormat="1" x14ac:dyDescent="0.25">
      <c r="A77" s="363"/>
      <c r="B77" s="363"/>
      <c r="C77" s="33"/>
      <c r="D77" s="361"/>
      <c r="E77" s="364"/>
      <c r="F77" s="364"/>
      <c r="G77" s="364"/>
      <c r="H77" s="364"/>
      <c r="I77" s="364"/>
      <c r="J77" s="364"/>
      <c r="K77" s="359"/>
      <c r="L77" s="358"/>
      <c r="M77" s="33"/>
      <c r="N77" s="33"/>
      <c r="O77" s="33"/>
      <c r="P77" s="33"/>
      <c r="Q77" s="33"/>
      <c r="R77" s="33"/>
      <c r="S77" s="33"/>
      <c r="T77" s="33"/>
      <c r="U77" s="33"/>
      <c r="V77" s="33"/>
      <c r="W77" s="33"/>
      <c r="X77" s="33"/>
      <c r="Y77" s="33"/>
      <c r="Z77" s="33"/>
    </row>
    <row r="78" spans="1:26" s="27" customFormat="1" x14ac:dyDescent="0.25">
      <c r="A78" s="514"/>
      <c r="B78" s="514"/>
      <c r="C78" s="515"/>
      <c r="D78" s="515"/>
      <c r="E78" s="515"/>
      <c r="F78" s="515"/>
      <c r="G78" s="515"/>
      <c r="H78" s="515"/>
      <c r="I78" s="515"/>
      <c r="J78" s="515"/>
      <c r="K78" s="515"/>
      <c r="L78" s="358"/>
      <c r="M78" s="33"/>
      <c r="N78" s="33"/>
      <c r="O78" s="33"/>
      <c r="P78" s="33"/>
      <c r="Q78" s="33"/>
      <c r="R78" s="33"/>
      <c r="S78" s="33"/>
      <c r="T78" s="33"/>
      <c r="U78" s="33"/>
      <c r="V78" s="33"/>
      <c r="W78" s="33"/>
      <c r="X78" s="33"/>
      <c r="Y78" s="33"/>
      <c r="Z78" s="33"/>
    </row>
    <row r="79" spans="1:26" s="27" customFormat="1" x14ac:dyDescent="0.25">
      <c r="C79" s="33"/>
      <c r="D79" s="361"/>
      <c r="E79" s="33"/>
      <c r="F79" s="33"/>
      <c r="G79" s="33"/>
      <c r="H79" s="33"/>
      <c r="I79" s="33"/>
      <c r="J79" s="33"/>
      <c r="K79" s="358"/>
      <c r="L79" s="358"/>
      <c r="M79" s="33"/>
      <c r="N79" s="33"/>
      <c r="O79" s="33"/>
      <c r="P79" s="33"/>
      <c r="Q79" s="33"/>
      <c r="R79" s="33"/>
      <c r="S79" s="33"/>
      <c r="T79" s="33"/>
      <c r="U79" s="33"/>
      <c r="V79" s="33"/>
      <c r="W79" s="33"/>
      <c r="X79" s="33"/>
      <c r="Y79" s="33"/>
      <c r="Z79" s="33"/>
    </row>
    <row r="80" spans="1:26" s="27" customFormat="1" x14ac:dyDescent="0.25">
      <c r="D80" s="365"/>
      <c r="K80" s="366"/>
      <c r="L80" s="358"/>
      <c r="M80" s="33"/>
      <c r="N80" s="33"/>
      <c r="O80" s="33"/>
      <c r="P80" s="33"/>
      <c r="Q80" s="33"/>
      <c r="R80" s="33"/>
      <c r="S80" s="33"/>
      <c r="T80" s="33"/>
      <c r="U80" s="33"/>
      <c r="V80" s="33"/>
      <c r="W80" s="33"/>
      <c r="X80" s="33"/>
      <c r="Y80" s="33"/>
      <c r="Z80" s="33"/>
    </row>
    <row r="81" spans="1:26" s="27" customFormat="1" x14ac:dyDescent="0.25">
      <c r="D81" s="365"/>
      <c r="K81" s="366"/>
      <c r="L81" s="358"/>
      <c r="M81" s="33"/>
      <c r="N81" s="33"/>
      <c r="O81" s="33"/>
      <c r="P81" s="33"/>
      <c r="Q81" s="33"/>
      <c r="R81" s="33"/>
      <c r="S81" s="33"/>
      <c r="T81" s="33"/>
      <c r="U81" s="33"/>
      <c r="V81" s="33"/>
      <c r="W81" s="33"/>
      <c r="X81" s="33"/>
      <c r="Y81" s="33"/>
      <c r="Z81" s="33"/>
    </row>
    <row r="82" spans="1:26" s="27" customFormat="1" x14ac:dyDescent="0.25">
      <c r="D82" s="365"/>
      <c r="K82" s="366"/>
      <c r="L82" s="358"/>
      <c r="M82" s="33"/>
      <c r="N82" s="33"/>
      <c r="O82" s="33"/>
      <c r="P82" s="33"/>
      <c r="Q82" s="33"/>
      <c r="R82" s="33"/>
      <c r="S82" s="33"/>
      <c r="T82" s="33"/>
      <c r="U82" s="33"/>
      <c r="V82" s="33"/>
      <c r="W82" s="33"/>
      <c r="X82" s="33"/>
      <c r="Y82" s="33"/>
      <c r="Z82" s="33"/>
    </row>
    <row r="83" spans="1:26" s="27" customFormat="1" x14ac:dyDescent="0.25">
      <c r="D83" s="365"/>
      <c r="K83" s="366"/>
      <c r="L83" s="358"/>
      <c r="M83" s="33"/>
      <c r="N83" s="33"/>
      <c r="O83" s="33"/>
      <c r="P83" s="33"/>
      <c r="Q83" s="33"/>
      <c r="R83" s="33"/>
      <c r="S83" s="33"/>
      <c r="T83" s="33"/>
      <c r="U83" s="33"/>
      <c r="V83" s="33"/>
      <c r="W83" s="33"/>
      <c r="X83" s="33"/>
      <c r="Y83" s="33"/>
      <c r="Z83" s="33"/>
    </row>
    <row r="84" spans="1:26" s="27" customFormat="1" x14ac:dyDescent="0.25">
      <c r="D84" s="365"/>
      <c r="K84" s="366"/>
      <c r="L84" s="358"/>
      <c r="M84" s="33"/>
      <c r="N84" s="33"/>
      <c r="O84" s="33"/>
      <c r="P84" s="33"/>
      <c r="Q84" s="33"/>
      <c r="R84" s="33"/>
      <c r="S84" s="33"/>
      <c r="T84" s="33"/>
      <c r="U84" s="33"/>
      <c r="V84" s="33"/>
      <c r="W84" s="33"/>
      <c r="X84" s="33"/>
      <c r="Y84" s="33"/>
      <c r="Z84" s="33"/>
    </row>
    <row r="85" spans="1:26" s="27" customFormat="1" x14ac:dyDescent="0.25">
      <c r="D85" s="365"/>
      <c r="K85" s="366"/>
      <c r="L85" s="358"/>
      <c r="M85" s="33"/>
      <c r="N85" s="33"/>
      <c r="O85" s="33"/>
      <c r="P85" s="33"/>
      <c r="Q85" s="33"/>
      <c r="R85" s="33"/>
      <c r="S85" s="33"/>
      <c r="T85" s="33"/>
      <c r="U85" s="33"/>
      <c r="V85" s="33"/>
      <c r="W85" s="33"/>
      <c r="X85" s="33"/>
      <c r="Y85" s="33"/>
      <c r="Z85" s="33"/>
    </row>
    <row r="86" spans="1:26" s="27" customFormat="1" ht="12.75" customHeight="1" x14ac:dyDescent="0.25">
      <c r="D86" s="365"/>
      <c r="K86" s="366"/>
      <c r="L86" s="358"/>
      <c r="M86" s="33"/>
      <c r="N86" s="33"/>
      <c r="O86" s="33"/>
      <c r="P86" s="33"/>
      <c r="Q86" s="33"/>
      <c r="R86" s="33"/>
      <c r="S86" s="33"/>
      <c r="T86" s="33"/>
      <c r="U86" s="33"/>
      <c r="V86" s="33"/>
      <c r="W86" s="33"/>
      <c r="X86" s="33"/>
      <c r="Y86" s="33"/>
      <c r="Z86" s="33"/>
    </row>
    <row r="87" spans="1:26" s="27" customFormat="1" ht="12.75" customHeight="1" x14ac:dyDescent="0.25">
      <c r="D87" s="365"/>
      <c r="K87" s="366"/>
      <c r="L87" s="358"/>
      <c r="M87" s="33"/>
      <c r="N87" s="33"/>
      <c r="O87" s="33"/>
      <c r="P87" s="33"/>
      <c r="Q87" s="33"/>
      <c r="R87" s="33"/>
      <c r="S87" s="33"/>
      <c r="T87" s="33"/>
      <c r="U87" s="33"/>
      <c r="V87" s="33"/>
      <c r="W87" s="33"/>
      <c r="X87" s="33"/>
      <c r="Y87" s="33"/>
      <c r="Z87" s="33"/>
    </row>
    <row r="88" spans="1:26" s="27" customFormat="1" ht="12.75" customHeight="1" x14ac:dyDescent="0.25">
      <c r="D88" s="365"/>
      <c r="K88" s="366"/>
      <c r="L88" s="358"/>
      <c r="M88" s="33"/>
      <c r="N88" s="33"/>
      <c r="O88" s="33"/>
      <c r="P88" s="33"/>
      <c r="Q88" s="33"/>
      <c r="R88" s="33"/>
      <c r="S88" s="33"/>
      <c r="T88" s="33"/>
      <c r="U88" s="33"/>
      <c r="V88" s="33"/>
      <c r="W88" s="33"/>
      <c r="X88" s="33"/>
      <c r="Y88" s="33"/>
      <c r="Z88" s="33"/>
    </row>
    <row r="89" spans="1:26" s="27" customFormat="1" ht="12.75" customHeight="1" x14ac:dyDescent="0.25">
      <c r="D89" s="365"/>
      <c r="K89" s="366"/>
      <c r="L89" s="358"/>
      <c r="M89" s="33"/>
      <c r="N89" s="33"/>
      <c r="O89" s="33"/>
      <c r="P89" s="33"/>
      <c r="Q89" s="33"/>
      <c r="R89" s="33"/>
      <c r="S89" s="33"/>
      <c r="T89" s="33"/>
      <c r="U89" s="33"/>
      <c r="V89" s="33"/>
      <c r="W89" s="33"/>
      <c r="X89" s="33"/>
      <c r="Y89" s="33"/>
      <c r="Z89" s="33"/>
    </row>
    <row r="90" spans="1:26" s="27" customFormat="1" ht="12.75" customHeight="1" x14ac:dyDescent="0.25">
      <c r="A90" s="43"/>
      <c r="B90" s="43"/>
      <c r="C90" s="43"/>
      <c r="D90" s="367"/>
      <c r="E90" s="43"/>
      <c r="F90" s="43"/>
      <c r="G90" s="43"/>
      <c r="H90" s="43"/>
      <c r="I90" s="43"/>
      <c r="J90" s="43"/>
      <c r="K90" s="368"/>
      <c r="L90" s="357"/>
      <c r="M90" s="33"/>
      <c r="N90" s="33"/>
      <c r="O90" s="33"/>
      <c r="P90" s="33"/>
      <c r="Q90" s="33"/>
      <c r="R90" s="33"/>
      <c r="S90" s="33"/>
      <c r="T90" s="33"/>
      <c r="U90" s="33"/>
      <c r="V90" s="33"/>
      <c r="W90" s="33"/>
      <c r="X90" s="33"/>
      <c r="Y90" s="33"/>
      <c r="Z90" s="33"/>
    </row>
    <row r="91" spans="1:26" s="27" customFormat="1" ht="12.75" customHeight="1" x14ac:dyDescent="0.25">
      <c r="A91" s="43"/>
      <c r="B91" s="43"/>
      <c r="C91" s="43"/>
      <c r="D91" s="367"/>
      <c r="E91" s="43"/>
      <c r="F91" s="43"/>
      <c r="G91" s="43"/>
      <c r="H91" s="43"/>
      <c r="I91" s="43"/>
      <c r="J91" s="43"/>
      <c r="K91" s="368"/>
      <c r="L91" s="357"/>
      <c r="M91" s="33"/>
      <c r="N91" s="33"/>
      <c r="O91" s="33"/>
      <c r="P91" s="33"/>
      <c r="Q91" s="33"/>
      <c r="R91" s="33"/>
      <c r="S91" s="33"/>
      <c r="T91" s="33"/>
      <c r="U91" s="33"/>
      <c r="V91" s="33"/>
      <c r="W91" s="33"/>
      <c r="X91" s="33"/>
      <c r="Y91" s="33"/>
      <c r="Z91" s="33"/>
    </row>
    <row r="92" spans="1:26" s="27" customFormat="1" ht="12.75" customHeight="1" x14ac:dyDescent="0.25">
      <c r="A92" s="43"/>
      <c r="B92" s="19"/>
      <c r="C92" s="19"/>
      <c r="D92" s="367"/>
      <c r="E92" s="43"/>
      <c r="F92" s="43"/>
      <c r="G92" s="43"/>
      <c r="H92" s="43"/>
      <c r="I92" s="43"/>
      <c r="J92" s="43"/>
      <c r="K92" s="368"/>
      <c r="L92" s="357"/>
      <c r="M92" s="33"/>
      <c r="N92" s="33"/>
      <c r="O92" s="33"/>
      <c r="P92" s="33"/>
      <c r="Q92" s="33"/>
      <c r="R92" s="33"/>
      <c r="S92" s="33"/>
      <c r="T92" s="33"/>
      <c r="U92" s="33"/>
      <c r="V92" s="33"/>
      <c r="W92" s="33"/>
      <c r="X92" s="33"/>
      <c r="Y92" s="33"/>
      <c r="Z92" s="33"/>
    </row>
    <row r="93" spans="1:26" s="27" customFormat="1" ht="12.75" customHeight="1" x14ac:dyDescent="0.25">
      <c r="A93" s="43"/>
      <c r="B93" s="19"/>
      <c r="C93" s="19"/>
      <c r="D93" s="367"/>
      <c r="E93" s="43"/>
      <c r="F93" s="43"/>
      <c r="G93" s="43"/>
      <c r="H93" s="43"/>
      <c r="I93" s="43"/>
      <c r="J93" s="43"/>
      <c r="K93" s="368"/>
      <c r="L93" s="357"/>
      <c r="M93" s="33"/>
      <c r="N93" s="33"/>
      <c r="O93" s="33"/>
      <c r="P93" s="33"/>
      <c r="Q93" s="33"/>
      <c r="R93" s="33"/>
      <c r="S93" s="33"/>
      <c r="T93" s="33"/>
      <c r="U93" s="33"/>
      <c r="V93" s="33"/>
      <c r="W93" s="33"/>
      <c r="X93" s="33"/>
      <c r="Y93" s="33"/>
      <c r="Z93" s="33"/>
    </row>
    <row r="94" spans="1:26" s="27" customFormat="1" ht="12.75" customHeight="1" x14ac:dyDescent="0.25">
      <c r="A94" s="43"/>
      <c r="B94" s="19"/>
      <c r="C94" s="19"/>
      <c r="D94" s="367"/>
      <c r="E94" s="43"/>
      <c r="F94" s="43"/>
      <c r="G94" s="43"/>
      <c r="H94" s="43"/>
      <c r="I94" s="43"/>
      <c r="J94" s="43"/>
      <c r="K94" s="368"/>
      <c r="L94" s="357"/>
      <c r="M94" s="33"/>
      <c r="N94" s="33"/>
      <c r="O94" s="33"/>
      <c r="P94" s="33"/>
      <c r="Q94" s="33"/>
      <c r="R94" s="33"/>
      <c r="S94" s="33"/>
      <c r="T94" s="33"/>
      <c r="U94" s="33"/>
      <c r="V94" s="33"/>
      <c r="W94" s="33"/>
      <c r="X94" s="33"/>
      <c r="Y94" s="33"/>
      <c r="Z94" s="33"/>
    </row>
    <row r="95" spans="1:26" s="27" customFormat="1" ht="12.75" customHeight="1" x14ac:dyDescent="0.25">
      <c r="A95" s="43"/>
      <c r="B95" s="19"/>
      <c r="C95" s="19"/>
      <c r="D95" s="367"/>
      <c r="E95" s="43"/>
      <c r="F95" s="43"/>
      <c r="G95" s="43"/>
      <c r="H95" s="43"/>
      <c r="I95" s="43"/>
      <c r="J95" s="43"/>
      <c r="K95" s="368"/>
      <c r="L95" s="357"/>
      <c r="M95" s="33"/>
      <c r="N95" s="33"/>
      <c r="O95" s="33"/>
      <c r="P95" s="33"/>
      <c r="Q95" s="33"/>
      <c r="R95" s="33"/>
      <c r="S95" s="33"/>
      <c r="T95" s="33"/>
      <c r="U95" s="33"/>
      <c r="V95" s="33"/>
      <c r="W95" s="33"/>
      <c r="X95" s="33"/>
      <c r="Y95" s="33"/>
      <c r="Z95" s="33"/>
    </row>
    <row r="96" spans="1:26" s="27" customFormat="1" ht="12.75" customHeight="1" x14ac:dyDescent="0.25">
      <c r="A96" s="43"/>
      <c r="B96" s="19"/>
      <c r="C96" s="19"/>
      <c r="D96" s="367"/>
      <c r="E96" s="43"/>
      <c r="F96" s="43"/>
      <c r="G96" s="43"/>
      <c r="H96" s="43"/>
      <c r="I96" s="43"/>
      <c r="J96" s="43"/>
      <c r="K96" s="368"/>
      <c r="L96" s="357"/>
      <c r="M96" s="33"/>
      <c r="N96" s="33"/>
      <c r="O96" s="33"/>
      <c r="P96" s="33"/>
      <c r="Q96" s="33"/>
      <c r="R96" s="33"/>
      <c r="S96" s="33"/>
      <c r="T96" s="33"/>
      <c r="U96" s="33"/>
      <c r="V96" s="33"/>
      <c r="W96" s="33"/>
      <c r="X96" s="33"/>
      <c r="Y96" s="33"/>
      <c r="Z96" s="33"/>
    </row>
    <row r="97" spans="1:12" ht="12.75" customHeight="1" x14ac:dyDescent="0.25">
      <c r="A97" s="43"/>
      <c r="B97" s="19"/>
      <c r="C97" s="19"/>
      <c r="D97" s="367"/>
      <c r="E97" s="43"/>
      <c r="F97" s="43"/>
      <c r="G97" s="43"/>
      <c r="H97" s="43"/>
      <c r="I97" s="43"/>
      <c r="J97" s="43"/>
      <c r="K97" s="368"/>
      <c r="L97" s="357"/>
    </row>
    <row r="98" spans="1:12" ht="12.75" customHeight="1" x14ac:dyDescent="0.25">
      <c r="A98" s="43"/>
      <c r="B98" s="19"/>
      <c r="C98" s="19"/>
      <c r="D98" s="367"/>
      <c r="E98" s="43"/>
      <c r="F98" s="43"/>
      <c r="G98" s="43"/>
      <c r="H98" s="43"/>
      <c r="I98" s="43"/>
      <c r="J98" s="43"/>
      <c r="K98" s="368"/>
      <c r="L98" s="357"/>
    </row>
    <row r="99" spans="1:12" ht="12.75" customHeight="1" x14ac:dyDescent="0.25">
      <c r="A99" s="43"/>
      <c r="B99" s="19"/>
      <c r="C99" s="19"/>
      <c r="D99" s="367"/>
      <c r="E99" s="43"/>
      <c r="F99" s="43"/>
      <c r="G99" s="43"/>
      <c r="H99" s="43"/>
      <c r="I99" s="43"/>
      <c r="J99" s="43"/>
      <c r="K99" s="368"/>
      <c r="L99" s="357"/>
    </row>
    <row r="100" spans="1:12" ht="12.75" customHeight="1" x14ac:dyDescent="0.25">
      <c r="A100" s="43"/>
      <c r="B100" s="19"/>
      <c r="C100" s="19"/>
      <c r="D100" s="367"/>
      <c r="E100" s="43"/>
      <c r="F100" s="43"/>
      <c r="G100" s="43"/>
      <c r="H100" s="43"/>
      <c r="I100" s="43"/>
      <c r="J100" s="43"/>
      <c r="K100" s="368"/>
      <c r="L100" s="357"/>
    </row>
    <row r="101" spans="1:12" ht="12.75" customHeight="1" x14ac:dyDescent="0.25">
      <c r="A101" s="43"/>
      <c r="B101" s="19"/>
      <c r="C101" s="19"/>
      <c r="D101" s="367"/>
      <c r="E101" s="43"/>
      <c r="F101" s="43"/>
      <c r="G101" s="43"/>
      <c r="H101" s="43"/>
      <c r="I101" s="43"/>
      <c r="J101" s="43"/>
      <c r="K101" s="368"/>
      <c r="L101" s="357"/>
    </row>
    <row r="102" spans="1:12" ht="12.75" customHeight="1" x14ac:dyDescent="0.25">
      <c r="A102" s="43"/>
      <c r="B102" s="19"/>
      <c r="C102" s="19"/>
      <c r="D102" s="367"/>
      <c r="E102" s="43"/>
      <c r="F102" s="43"/>
      <c r="G102" s="43"/>
      <c r="H102" s="43"/>
      <c r="I102" s="43"/>
      <c r="J102" s="43"/>
      <c r="K102" s="368"/>
      <c r="L102" s="357"/>
    </row>
    <row r="103" spans="1:12" ht="12.75" customHeight="1" x14ac:dyDescent="0.25">
      <c r="A103" s="76"/>
      <c r="B103" s="55"/>
      <c r="C103" s="55"/>
      <c r="D103" s="77"/>
      <c r="E103" s="76"/>
      <c r="F103" s="76"/>
      <c r="G103" s="76"/>
      <c r="H103" s="76"/>
      <c r="I103" s="76"/>
      <c r="J103" s="76"/>
      <c r="K103" s="78"/>
      <c r="L103" s="79"/>
    </row>
    <row r="104" spans="1:12" ht="12.75" customHeight="1" x14ac:dyDescent="0.25">
      <c r="A104" s="76"/>
      <c r="B104" s="55"/>
      <c r="C104" s="55"/>
      <c r="D104" s="77"/>
      <c r="E104" s="76"/>
      <c r="F104" s="76"/>
      <c r="G104" s="76"/>
      <c r="H104" s="76"/>
      <c r="I104" s="76"/>
      <c r="J104" s="76"/>
      <c r="K104" s="78"/>
      <c r="L104" s="79"/>
    </row>
    <row r="105" spans="1:12" ht="12.75" customHeight="1" x14ac:dyDescent="0.25">
      <c r="A105" s="76"/>
      <c r="B105" s="55"/>
      <c r="C105" s="55"/>
      <c r="D105" s="77"/>
      <c r="E105" s="76"/>
      <c r="F105" s="76"/>
      <c r="G105" s="76"/>
      <c r="H105" s="76"/>
      <c r="I105" s="76"/>
      <c r="J105" s="76"/>
      <c r="K105" s="78"/>
      <c r="L105" s="79"/>
    </row>
    <row r="106" spans="1:12" ht="12.75" customHeight="1" x14ac:dyDescent="0.25">
      <c r="A106" s="76"/>
      <c r="B106" s="55"/>
      <c r="C106" s="55"/>
      <c r="D106" s="77"/>
      <c r="E106" s="76"/>
      <c r="F106" s="76"/>
      <c r="G106" s="76"/>
      <c r="H106" s="76"/>
      <c r="I106" s="76"/>
      <c r="J106" s="76"/>
      <c r="K106" s="78"/>
      <c r="L106" s="79"/>
    </row>
    <row r="107" spans="1:12" ht="12.75" customHeight="1" x14ac:dyDescent="0.25">
      <c r="A107" s="76"/>
      <c r="B107" s="55"/>
      <c r="C107" s="55"/>
      <c r="D107" s="77"/>
      <c r="E107" s="76"/>
      <c r="F107" s="76"/>
      <c r="G107" s="76"/>
      <c r="H107" s="76"/>
      <c r="I107" s="76"/>
      <c r="J107" s="76"/>
      <c r="K107" s="78"/>
      <c r="L107" s="79"/>
    </row>
    <row r="108" spans="1:12" ht="12.75" customHeight="1" x14ac:dyDescent="0.25">
      <c r="A108" s="76"/>
      <c r="B108" s="55"/>
      <c r="C108" s="55"/>
      <c r="D108" s="77"/>
      <c r="E108" s="76"/>
      <c r="F108" s="76"/>
      <c r="G108" s="76"/>
      <c r="H108" s="76"/>
      <c r="I108" s="76"/>
      <c r="J108" s="76"/>
      <c r="K108" s="78"/>
      <c r="L108" s="79"/>
    </row>
    <row r="109" spans="1:12" ht="12.75" customHeight="1" x14ac:dyDescent="0.25">
      <c r="A109" s="76"/>
      <c r="B109" s="55"/>
      <c r="C109" s="55"/>
      <c r="D109" s="77"/>
      <c r="E109" s="76"/>
      <c r="F109" s="76"/>
      <c r="G109" s="76"/>
      <c r="H109" s="76"/>
      <c r="I109" s="76"/>
      <c r="J109" s="76"/>
      <c r="K109" s="78"/>
      <c r="L109" s="79"/>
    </row>
    <row r="110" spans="1:12" ht="12.75" customHeight="1" x14ac:dyDescent="0.25">
      <c r="A110" s="76"/>
      <c r="B110" s="55"/>
      <c r="C110" s="55"/>
      <c r="D110" s="77"/>
      <c r="E110" s="76"/>
      <c r="F110" s="76"/>
      <c r="G110" s="76"/>
      <c r="H110" s="76"/>
      <c r="I110" s="76"/>
      <c r="J110" s="76"/>
      <c r="K110" s="78"/>
      <c r="L110" s="79"/>
    </row>
    <row r="111" spans="1:12" ht="12.75" customHeight="1" x14ac:dyDescent="0.25">
      <c r="A111" s="76"/>
      <c r="B111" s="55"/>
      <c r="C111" s="55"/>
      <c r="D111" s="77"/>
      <c r="E111" s="76"/>
      <c r="F111" s="76"/>
      <c r="G111" s="76"/>
      <c r="H111" s="76"/>
      <c r="I111" s="76"/>
      <c r="J111" s="76"/>
      <c r="K111" s="78"/>
      <c r="L111" s="79"/>
    </row>
    <row r="112" spans="1:12" ht="12.75" customHeight="1" x14ac:dyDescent="0.25">
      <c r="A112" s="76"/>
      <c r="B112" s="55"/>
      <c r="C112" s="55"/>
      <c r="D112" s="77"/>
      <c r="E112" s="76"/>
      <c r="F112" s="76"/>
      <c r="G112" s="76"/>
      <c r="H112" s="76"/>
      <c r="I112" s="76"/>
      <c r="J112" s="76"/>
      <c r="K112" s="78"/>
      <c r="L112" s="79"/>
    </row>
    <row r="113" spans="1:12" ht="12.75" customHeight="1" x14ac:dyDescent="0.25">
      <c r="A113" s="76"/>
      <c r="B113" s="55"/>
      <c r="C113" s="55"/>
      <c r="D113" s="77"/>
      <c r="E113" s="76"/>
      <c r="F113" s="76"/>
      <c r="G113" s="76"/>
      <c r="H113" s="76"/>
      <c r="I113" s="76"/>
      <c r="J113" s="76"/>
      <c r="K113" s="78"/>
      <c r="L113" s="79"/>
    </row>
    <row r="114" spans="1:12" ht="12.75" customHeight="1" x14ac:dyDescent="0.25">
      <c r="A114" s="76"/>
      <c r="B114" s="55"/>
      <c r="C114" s="55"/>
      <c r="D114" s="77"/>
      <c r="E114" s="76"/>
      <c r="F114" s="76"/>
      <c r="G114" s="76"/>
      <c r="H114" s="76"/>
      <c r="I114" s="76"/>
      <c r="J114" s="76"/>
      <c r="K114" s="78"/>
      <c r="L114" s="79"/>
    </row>
    <row r="115" spans="1:12" ht="12.75" customHeight="1" x14ac:dyDescent="0.25">
      <c r="A115" s="76"/>
      <c r="B115" s="55"/>
      <c r="C115" s="55"/>
      <c r="D115" s="77"/>
      <c r="E115" s="76"/>
      <c r="F115" s="76"/>
      <c r="G115" s="76"/>
      <c r="H115" s="76"/>
      <c r="I115" s="76"/>
      <c r="J115" s="76"/>
      <c r="K115" s="78"/>
      <c r="L115" s="79"/>
    </row>
    <row r="116" spans="1:12" ht="12.75" customHeight="1" x14ac:dyDescent="0.25">
      <c r="A116" s="76"/>
      <c r="B116" s="55"/>
      <c r="C116" s="55"/>
      <c r="D116" s="77"/>
      <c r="E116" s="76"/>
      <c r="F116" s="76"/>
      <c r="G116" s="76"/>
      <c r="H116" s="76"/>
      <c r="I116" s="76"/>
      <c r="J116" s="76"/>
      <c r="K116" s="78"/>
      <c r="L116" s="79"/>
    </row>
    <row r="117" spans="1:12" ht="12.75" customHeight="1" x14ac:dyDescent="0.25">
      <c r="A117" s="76"/>
      <c r="B117" s="55"/>
      <c r="C117" s="55"/>
      <c r="D117" s="77"/>
      <c r="E117" s="76"/>
      <c r="F117" s="76"/>
      <c r="G117" s="76"/>
      <c r="H117" s="76"/>
      <c r="I117" s="76"/>
      <c r="J117" s="76"/>
      <c r="K117" s="78"/>
      <c r="L117" s="79"/>
    </row>
    <row r="118" spans="1:12" ht="12.75" customHeight="1" x14ac:dyDescent="0.25">
      <c r="A118" s="76"/>
      <c r="B118" s="55"/>
      <c r="C118" s="55"/>
      <c r="D118" s="77"/>
      <c r="E118" s="76"/>
      <c r="F118" s="76"/>
      <c r="G118" s="76"/>
      <c r="H118" s="76"/>
      <c r="I118" s="76"/>
      <c r="J118" s="76"/>
      <c r="K118" s="78"/>
      <c r="L118" s="79"/>
    </row>
    <row r="119" spans="1:12" ht="12.75" customHeight="1" x14ac:dyDescent="0.25">
      <c r="A119" s="76"/>
      <c r="B119" s="55"/>
      <c r="C119" s="55"/>
      <c r="D119" s="77"/>
      <c r="E119" s="76"/>
      <c r="F119" s="76"/>
      <c r="G119" s="76"/>
      <c r="H119" s="76"/>
      <c r="I119" s="76"/>
      <c r="J119" s="76"/>
      <c r="K119" s="78"/>
      <c r="L119" s="79"/>
    </row>
    <row r="120" spans="1:12" ht="12.75" customHeight="1" x14ac:dyDescent="0.25">
      <c r="A120" s="76"/>
      <c r="B120" s="55"/>
      <c r="C120" s="55"/>
      <c r="D120" s="77"/>
      <c r="E120" s="76"/>
      <c r="F120" s="76"/>
      <c r="G120" s="76"/>
      <c r="H120" s="76"/>
      <c r="I120" s="76"/>
      <c r="J120" s="76"/>
      <c r="K120" s="78"/>
      <c r="L120" s="79"/>
    </row>
    <row r="121" spans="1:12" ht="12.75" customHeight="1" x14ac:dyDescent="0.25">
      <c r="A121" s="76"/>
      <c r="B121" s="55"/>
      <c r="C121" s="55"/>
      <c r="D121" s="77"/>
      <c r="E121" s="76"/>
      <c r="F121" s="76"/>
      <c r="G121" s="76"/>
      <c r="H121" s="76"/>
      <c r="I121" s="76"/>
      <c r="J121" s="76"/>
      <c r="K121" s="78"/>
      <c r="L121" s="79"/>
    </row>
    <row r="122" spans="1:12" ht="12.75" customHeight="1" x14ac:dyDescent="0.25">
      <c r="A122" s="76"/>
      <c r="B122" s="55"/>
      <c r="C122" s="55"/>
      <c r="D122" s="77"/>
      <c r="E122" s="76"/>
      <c r="F122" s="76"/>
      <c r="G122" s="76"/>
      <c r="H122" s="76"/>
      <c r="I122" s="76"/>
      <c r="J122" s="76"/>
      <c r="K122" s="78"/>
      <c r="L122" s="79"/>
    </row>
    <row r="123" spans="1:12" ht="12.75" customHeight="1" x14ac:dyDescent="0.25">
      <c r="A123" s="76"/>
      <c r="B123" s="55"/>
      <c r="C123" s="55"/>
      <c r="D123" s="77"/>
      <c r="E123" s="76"/>
      <c r="F123" s="76"/>
      <c r="G123" s="76"/>
      <c r="H123" s="76"/>
      <c r="I123" s="76"/>
      <c r="J123" s="76"/>
      <c r="K123" s="78"/>
      <c r="L123" s="79"/>
    </row>
    <row r="124" spans="1:12" x14ac:dyDescent="0.25">
      <c r="A124" s="76"/>
      <c r="B124" s="55"/>
      <c r="C124" s="55"/>
      <c r="D124" s="77"/>
      <c r="E124" s="76"/>
      <c r="F124" s="76"/>
      <c r="G124" s="76"/>
      <c r="H124" s="76"/>
      <c r="I124" s="76"/>
      <c r="J124" s="76"/>
      <c r="K124" s="78"/>
      <c r="L124" s="79"/>
    </row>
    <row r="125" spans="1:12" x14ac:dyDescent="0.25">
      <c r="A125" s="76"/>
      <c r="B125" s="55"/>
      <c r="C125" s="55"/>
      <c r="D125" s="77"/>
      <c r="E125" s="76"/>
      <c r="F125" s="76"/>
      <c r="G125" s="76"/>
      <c r="H125" s="76"/>
      <c r="I125" s="76"/>
      <c r="J125" s="76"/>
      <c r="K125" s="78"/>
      <c r="L125" s="79"/>
    </row>
    <row r="126" spans="1:12" ht="12.75" customHeight="1" x14ac:dyDescent="0.25">
      <c r="A126" s="76"/>
      <c r="B126" s="55"/>
      <c r="C126" s="55"/>
      <c r="D126" s="77"/>
      <c r="E126" s="76"/>
      <c r="F126" s="76"/>
      <c r="G126" s="76"/>
      <c r="H126" s="76"/>
      <c r="I126" s="76"/>
      <c r="J126" s="76"/>
      <c r="K126" s="78"/>
      <c r="L126" s="79"/>
    </row>
    <row r="127" spans="1:12" ht="12.75" customHeight="1" x14ac:dyDescent="0.25">
      <c r="A127" s="76"/>
      <c r="B127" s="55"/>
      <c r="C127" s="55"/>
      <c r="D127" s="77"/>
      <c r="E127" s="76"/>
      <c r="F127" s="76"/>
      <c r="G127" s="76"/>
      <c r="H127" s="76"/>
      <c r="I127" s="76"/>
      <c r="J127" s="76"/>
      <c r="K127" s="78"/>
      <c r="L127" s="79"/>
    </row>
    <row r="128" spans="1:12" ht="12.75" customHeight="1" x14ac:dyDescent="0.25">
      <c r="A128" s="76"/>
      <c r="B128" s="55"/>
      <c r="C128" s="55"/>
      <c r="D128" s="77"/>
      <c r="E128" s="76"/>
      <c r="F128" s="76"/>
      <c r="G128" s="76"/>
      <c r="H128" s="76"/>
      <c r="I128" s="76"/>
      <c r="J128" s="76"/>
      <c r="K128" s="78"/>
      <c r="L128" s="79"/>
    </row>
    <row r="129" spans="1:12" ht="12.75" customHeight="1" x14ac:dyDescent="0.25">
      <c r="A129" s="76"/>
      <c r="B129" s="55"/>
      <c r="C129" s="55"/>
      <c r="D129" s="77"/>
      <c r="E129" s="76"/>
      <c r="F129" s="76"/>
      <c r="G129" s="76"/>
      <c r="H129" s="76"/>
      <c r="I129" s="76"/>
      <c r="J129" s="76"/>
      <c r="K129" s="78"/>
      <c r="L129" s="79"/>
    </row>
    <row r="130" spans="1:12" ht="12.75" customHeight="1" x14ac:dyDescent="0.25">
      <c r="A130" s="76"/>
      <c r="B130" s="76"/>
      <c r="C130" s="76"/>
      <c r="D130" s="77"/>
      <c r="E130" s="76"/>
      <c r="F130" s="76"/>
      <c r="G130" s="76"/>
      <c r="H130" s="76"/>
      <c r="I130" s="76"/>
      <c r="J130" s="76"/>
      <c r="K130" s="78"/>
      <c r="L130" s="79"/>
    </row>
    <row r="131" spans="1:12" ht="12.75" customHeight="1" x14ac:dyDescent="0.25">
      <c r="A131" s="76"/>
      <c r="B131" s="76"/>
      <c r="C131" s="76"/>
      <c r="D131" s="77"/>
      <c r="E131" s="76"/>
      <c r="F131" s="76"/>
      <c r="G131" s="76"/>
      <c r="H131" s="76"/>
      <c r="I131" s="76"/>
      <c r="J131" s="76"/>
      <c r="K131" s="78"/>
      <c r="L131" s="79"/>
    </row>
    <row r="132" spans="1:12" ht="12.75" customHeight="1" x14ac:dyDescent="0.25">
      <c r="A132" s="76"/>
      <c r="B132" s="55"/>
      <c r="C132" s="55"/>
      <c r="D132" s="77"/>
      <c r="E132" s="76"/>
      <c r="F132" s="76"/>
      <c r="G132" s="76"/>
      <c r="H132" s="76"/>
      <c r="I132" s="76"/>
      <c r="J132" s="76"/>
      <c r="K132" s="78"/>
      <c r="L132" s="79"/>
    </row>
    <row r="133" spans="1:12" ht="12.75" customHeight="1" x14ac:dyDescent="0.25">
      <c r="A133" s="76"/>
      <c r="B133" s="55"/>
      <c r="C133" s="55"/>
      <c r="D133" s="77"/>
      <c r="E133" s="76"/>
      <c r="F133" s="76"/>
      <c r="G133" s="76"/>
      <c r="H133" s="76"/>
      <c r="I133" s="76"/>
      <c r="J133" s="76"/>
      <c r="K133" s="78"/>
      <c r="L133" s="79"/>
    </row>
    <row r="134" spans="1:12" ht="12.75" customHeight="1" x14ac:dyDescent="0.25">
      <c r="A134" s="76"/>
      <c r="B134" s="55"/>
      <c r="C134" s="55"/>
      <c r="D134" s="77"/>
      <c r="E134" s="76"/>
      <c r="F134" s="76"/>
      <c r="G134" s="76"/>
      <c r="H134" s="76"/>
      <c r="I134" s="76"/>
      <c r="J134" s="76"/>
      <c r="K134" s="78"/>
      <c r="L134" s="79"/>
    </row>
    <row r="135" spans="1:12" ht="12.75" customHeight="1" x14ac:dyDescent="0.25">
      <c r="A135" s="76"/>
      <c r="B135" s="55"/>
      <c r="C135" s="55"/>
      <c r="D135" s="77"/>
      <c r="E135" s="76"/>
      <c r="F135" s="76"/>
      <c r="G135" s="76"/>
      <c r="H135" s="76"/>
      <c r="I135" s="76"/>
      <c r="J135" s="76"/>
      <c r="K135" s="78"/>
      <c r="L135" s="79"/>
    </row>
    <row r="136" spans="1:12" ht="12.75" customHeight="1" x14ac:dyDescent="0.25">
      <c r="A136" s="76"/>
      <c r="B136" s="55"/>
      <c r="C136" s="55"/>
      <c r="D136" s="77"/>
      <c r="E136" s="76"/>
      <c r="F136" s="76"/>
      <c r="G136" s="76"/>
      <c r="H136" s="76"/>
      <c r="I136" s="76"/>
      <c r="J136" s="76"/>
      <c r="K136" s="78"/>
      <c r="L136" s="79"/>
    </row>
    <row r="137" spans="1:12" ht="12.75" customHeight="1" x14ac:dyDescent="0.25">
      <c r="A137" s="76"/>
      <c r="B137" s="55"/>
      <c r="C137" s="55"/>
      <c r="D137" s="77"/>
      <c r="E137" s="76"/>
      <c r="F137" s="76"/>
      <c r="G137" s="76"/>
      <c r="H137" s="76"/>
      <c r="I137" s="76"/>
      <c r="J137" s="76"/>
      <c r="K137" s="78"/>
      <c r="L137" s="79"/>
    </row>
    <row r="138" spans="1:12" ht="12.75" customHeight="1" x14ac:dyDescent="0.25">
      <c r="A138" s="76"/>
      <c r="B138" s="55"/>
      <c r="C138" s="55"/>
      <c r="D138" s="77"/>
      <c r="E138" s="76"/>
      <c r="F138" s="76"/>
      <c r="G138" s="76"/>
      <c r="H138" s="76"/>
      <c r="I138" s="76"/>
      <c r="J138" s="76"/>
      <c r="K138" s="78"/>
      <c r="L138" s="79"/>
    </row>
    <row r="139" spans="1:12" ht="12.75" customHeight="1" x14ac:dyDescent="0.25">
      <c r="A139" s="76"/>
      <c r="B139" s="55"/>
      <c r="C139" s="55"/>
      <c r="D139" s="77"/>
      <c r="E139" s="76"/>
      <c r="F139" s="76"/>
      <c r="G139" s="76"/>
      <c r="H139" s="76"/>
      <c r="I139" s="76"/>
      <c r="J139" s="76"/>
      <c r="K139" s="78"/>
      <c r="L139" s="79"/>
    </row>
    <row r="140" spans="1:12" ht="12.75" customHeight="1" x14ac:dyDescent="0.25">
      <c r="A140" s="76"/>
      <c r="B140" s="55"/>
      <c r="C140" s="55"/>
      <c r="D140" s="77"/>
      <c r="E140" s="76"/>
      <c r="F140" s="76"/>
      <c r="G140" s="76"/>
      <c r="H140" s="76"/>
      <c r="I140" s="76"/>
      <c r="J140" s="76"/>
      <c r="K140" s="78"/>
      <c r="L140" s="79"/>
    </row>
    <row r="141" spans="1:12" ht="12.75" customHeight="1" x14ac:dyDescent="0.25">
      <c r="A141" s="76"/>
      <c r="B141" s="55"/>
      <c r="C141" s="55"/>
      <c r="D141" s="77"/>
      <c r="E141" s="76"/>
      <c r="F141" s="76"/>
      <c r="G141" s="76"/>
      <c r="H141" s="76"/>
      <c r="I141" s="76"/>
      <c r="J141" s="76"/>
      <c r="K141" s="78"/>
      <c r="L141" s="79"/>
    </row>
    <row r="142" spans="1:12" ht="12.75" customHeight="1" x14ac:dyDescent="0.25">
      <c r="A142" s="76"/>
      <c r="B142" s="55"/>
      <c r="C142" s="55"/>
      <c r="D142" s="77"/>
      <c r="E142" s="76"/>
      <c r="F142" s="76"/>
      <c r="G142" s="76"/>
      <c r="H142" s="76"/>
      <c r="I142" s="76"/>
      <c r="J142" s="76"/>
      <c r="K142" s="78"/>
      <c r="L142" s="79"/>
    </row>
    <row r="143" spans="1:12" ht="12.75" customHeight="1" x14ac:dyDescent="0.25">
      <c r="A143" s="76"/>
      <c r="B143" s="55"/>
      <c r="C143" s="55"/>
      <c r="D143" s="77"/>
      <c r="E143" s="76"/>
      <c r="F143" s="76"/>
      <c r="G143" s="76"/>
      <c r="H143" s="76"/>
      <c r="I143" s="76"/>
      <c r="J143" s="76"/>
      <c r="K143" s="78"/>
      <c r="L143" s="79"/>
    </row>
    <row r="144" spans="1:12" ht="12.75" customHeight="1" x14ac:dyDescent="0.25">
      <c r="A144" s="76"/>
      <c r="B144" s="55"/>
      <c r="C144" s="55"/>
      <c r="D144" s="77"/>
      <c r="E144" s="76"/>
      <c r="F144" s="76"/>
      <c r="G144" s="76"/>
      <c r="H144" s="76"/>
      <c r="I144" s="76"/>
      <c r="J144" s="76"/>
      <c r="K144" s="78"/>
      <c r="L144" s="79"/>
    </row>
    <row r="145" spans="1:12" ht="12.75" customHeight="1" x14ac:dyDescent="0.25">
      <c r="A145" s="76"/>
      <c r="B145" s="55"/>
      <c r="C145" s="55"/>
      <c r="D145" s="77"/>
      <c r="E145" s="76"/>
      <c r="F145" s="76"/>
      <c r="G145" s="76"/>
      <c r="H145" s="76"/>
      <c r="I145" s="76"/>
      <c r="J145" s="76"/>
      <c r="K145" s="78"/>
      <c r="L145" s="79"/>
    </row>
    <row r="146" spans="1:12" ht="12.75" customHeight="1" x14ac:dyDescent="0.25">
      <c r="A146" s="76"/>
      <c r="B146" s="55"/>
      <c r="C146" s="55"/>
      <c r="D146" s="77"/>
      <c r="E146" s="76"/>
      <c r="F146" s="76"/>
      <c r="G146" s="76"/>
      <c r="H146" s="76"/>
      <c r="I146" s="76"/>
      <c r="J146" s="76"/>
      <c r="K146" s="78"/>
      <c r="L146" s="79"/>
    </row>
    <row r="147" spans="1:12" ht="12.75" customHeight="1" x14ac:dyDescent="0.25">
      <c r="A147" s="76"/>
      <c r="B147" s="55"/>
      <c r="C147" s="55"/>
      <c r="D147" s="77"/>
      <c r="E147" s="76"/>
      <c r="F147" s="76"/>
      <c r="G147" s="76"/>
      <c r="H147" s="76"/>
      <c r="I147" s="76"/>
      <c r="J147" s="76"/>
      <c r="K147" s="78"/>
      <c r="L147" s="79"/>
    </row>
    <row r="148" spans="1:12" x14ac:dyDescent="0.25">
      <c r="A148" s="76"/>
      <c r="B148" s="55"/>
      <c r="C148" s="55"/>
      <c r="D148" s="77"/>
      <c r="E148" s="76"/>
      <c r="F148" s="76"/>
      <c r="G148" s="76"/>
      <c r="H148" s="76"/>
      <c r="I148" s="76"/>
      <c r="J148" s="76"/>
      <c r="K148" s="78"/>
      <c r="L148" s="79"/>
    </row>
    <row r="149" spans="1:12" x14ac:dyDescent="0.25">
      <c r="A149" s="76"/>
      <c r="B149" s="55"/>
      <c r="C149" s="55"/>
      <c r="D149" s="77"/>
      <c r="E149" s="76"/>
      <c r="F149" s="76"/>
      <c r="G149" s="76"/>
      <c r="H149" s="76"/>
      <c r="I149" s="76"/>
      <c r="J149" s="76"/>
      <c r="K149" s="78"/>
      <c r="L149" s="79"/>
    </row>
    <row r="150" spans="1:12" x14ac:dyDescent="0.25">
      <c r="A150" s="76"/>
      <c r="B150" s="55"/>
      <c r="C150" s="55"/>
      <c r="D150" s="77"/>
      <c r="E150" s="76"/>
      <c r="F150" s="76"/>
      <c r="G150" s="76"/>
      <c r="H150" s="76"/>
      <c r="I150" s="76"/>
      <c r="J150" s="76"/>
      <c r="K150" s="78"/>
      <c r="L150" s="79"/>
    </row>
    <row r="151" spans="1:12" x14ac:dyDescent="0.25">
      <c r="A151" s="76" t="s">
        <v>1414</v>
      </c>
      <c r="B151" s="55"/>
      <c r="C151" s="55"/>
      <c r="D151" s="77"/>
      <c r="E151" s="76"/>
      <c r="F151" s="76"/>
      <c r="G151" s="76"/>
      <c r="H151" s="76"/>
      <c r="I151" s="76"/>
      <c r="J151" s="76"/>
      <c r="K151" s="78"/>
      <c r="L151" s="79"/>
    </row>
    <row r="152" spans="1:12" x14ac:dyDescent="0.25">
      <c r="A152" s="76"/>
      <c r="B152" s="55"/>
      <c r="C152" s="55"/>
      <c r="D152" s="77"/>
      <c r="E152" s="76"/>
      <c r="F152" s="76"/>
      <c r="G152" s="76"/>
      <c r="H152" s="76"/>
      <c r="I152" s="76"/>
      <c r="J152" s="76"/>
      <c r="K152" s="78"/>
      <c r="L152" s="79"/>
    </row>
    <row r="153" spans="1:12" x14ac:dyDescent="0.25">
      <c r="A153" s="76"/>
      <c r="B153" s="55"/>
      <c r="C153" s="55"/>
      <c r="D153" s="77"/>
      <c r="E153" s="76"/>
      <c r="F153" s="76"/>
      <c r="G153" s="76"/>
      <c r="H153" s="76"/>
      <c r="I153" s="76"/>
      <c r="J153" s="76"/>
      <c r="K153" s="78"/>
      <c r="L153" s="79"/>
    </row>
    <row r="158" spans="1:12" ht="12.75" customHeight="1" x14ac:dyDescent="0.25"/>
    <row r="159" spans="1:12" ht="12.75" customHeight="1" x14ac:dyDescent="0.25"/>
    <row r="160" spans="1:12" ht="12.75" customHeight="1" x14ac:dyDescent="0.25"/>
    <row r="161" spans="1:12" ht="12.75" customHeight="1" x14ac:dyDescent="0.25"/>
    <row r="162" spans="1:12" ht="12.75" customHeight="1" x14ac:dyDescent="0.25">
      <c r="A162" s="76"/>
      <c r="B162" s="76"/>
      <c r="C162" s="76"/>
      <c r="D162" s="77"/>
      <c r="E162" s="76"/>
      <c r="F162" s="76"/>
      <c r="G162" s="76"/>
      <c r="H162" s="76"/>
      <c r="I162" s="76"/>
      <c r="J162" s="76"/>
      <c r="K162" s="78"/>
      <c r="L162" s="79"/>
    </row>
    <row r="163" spans="1:12" ht="12.75" customHeight="1" x14ac:dyDescent="0.25">
      <c r="A163" s="76"/>
      <c r="B163" s="76"/>
      <c r="C163" s="76"/>
      <c r="D163" s="77"/>
      <c r="E163" s="76"/>
      <c r="F163" s="76"/>
      <c r="G163" s="76"/>
      <c r="H163" s="76"/>
      <c r="I163" s="76"/>
      <c r="J163" s="76"/>
      <c r="K163" s="78"/>
      <c r="L163" s="79"/>
    </row>
    <row r="164" spans="1:12" ht="12.75" customHeight="1" x14ac:dyDescent="0.25">
      <c r="A164" s="76"/>
      <c r="B164" s="55"/>
      <c r="C164" s="55"/>
      <c r="D164" s="77"/>
      <c r="E164" s="76"/>
      <c r="F164" s="76"/>
      <c r="G164" s="76"/>
      <c r="H164" s="76"/>
      <c r="I164" s="76"/>
      <c r="J164" s="76"/>
      <c r="K164" s="78"/>
      <c r="L164" s="79"/>
    </row>
    <row r="165" spans="1:12" ht="12.75" customHeight="1" x14ac:dyDescent="0.25">
      <c r="A165" s="76"/>
      <c r="B165" s="55"/>
      <c r="C165" s="55"/>
      <c r="D165" s="77"/>
      <c r="E165" s="76"/>
      <c r="F165" s="76"/>
      <c r="G165" s="76"/>
      <c r="H165" s="76"/>
      <c r="I165" s="76"/>
      <c r="J165" s="76"/>
      <c r="K165" s="78"/>
      <c r="L165" s="79"/>
    </row>
    <row r="166" spans="1:12" ht="12.75" customHeight="1" x14ac:dyDescent="0.25">
      <c r="A166" s="76"/>
      <c r="B166" s="55"/>
      <c r="C166" s="55"/>
      <c r="D166" s="77"/>
      <c r="E166" s="76"/>
      <c r="F166" s="76"/>
      <c r="G166" s="76"/>
      <c r="H166" s="76"/>
      <c r="I166" s="76"/>
      <c r="J166" s="76"/>
      <c r="K166" s="78"/>
      <c r="L166" s="79"/>
    </row>
    <row r="167" spans="1:12" ht="12.75" customHeight="1" x14ac:dyDescent="0.25">
      <c r="A167" s="76"/>
      <c r="B167" s="55"/>
      <c r="C167" s="55"/>
      <c r="D167" s="77"/>
      <c r="E167" s="76"/>
      <c r="F167" s="76"/>
      <c r="G167" s="76"/>
      <c r="H167" s="76"/>
      <c r="I167" s="76"/>
      <c r="J167" s="76"/>
      <c r="K167" s="78"/>
      <c r="L167" s="79"/>
    </row>
    <row r="168" spans="1:12" ht="12.75" customHeight="1" x14ac:dyDescent="0.25">
      <c r="A168" s="76"/>
      <c r="B168" s="55"/>
      <c r="C168" s="55"/>
      <c r="D168" s="77"/>
      <c r="E168" s="76"/>
      <c r="F168" s="76"/>
      <c r="G168" s="76"/>
      <c r="H168" s="76"/>
      <c r="I168" s="76"/>
      <c r="J168" s="76"/>
      <c r="K168" s="78"/>
      <c r="L168" s="79"/>
    </row>
    <row r="169" spans="1:12" ht="12.75" customHeight="1" x14ac:dyDescent="0.25">
      <c r="A169" s="76"/>
      <c r="B169" s="55"/>
      <c r="C169" s="55"/>
      <c r="D169" s="77"/>
      <c r="E169" s="76"/>
      <c r="F169" s="76"/>
      <c r="G169" s="76"/>
      <c r="H169" s="76"/>
      <c r="I169" s="76"/>
      <c r="J169" s="76"/>
      <c r="K169" s="78"/>
      <c r="L169" s="79"/>
    </row>
    <row r="170" spans="1:12" ht="12.75" customHeight="1" x14ac:dyDescent="0.25">
      <c r="A170" s="76"/>
      <c r="B170" s="55"/>
      <c r="C170" s="55"/>
      <c r="D170" s="77"/>
      <c r="E170" s="76"/>
      <c r="F170" s="76"/>
      <c r="G170" s="76"/>
      <c r="H170" s="76"/>
      <c r="I170" s="76"/>
      <c r="J170" s="76"/>
      <c r="K170" s="78"/>
      <c r="L170" s="79"/>
    </row>
    <row r="171" spans="1:12" ht="12.75" customHeight="1" x14ac:dyDescent="0.25">
      <c r="A171" s="76"/>
      <c r="B171" s="55"/>
      <c r="C171" s="55"/>
      <c r="D171" s="77"/>
      <c r="E171" s="76"/>
      <c r="F171" s="76"/>
      <c r="G171" s="76"/>
      <c r="H171" s="76"/>
      <c r="I171" s="76"/>
      <c r="J171" s="76"/>
      <c r="K171" s="78"/>
      <c r="L171" s="79"/>
    </row>
    <row r="172" spans="1:12" x14ac:dyDescent="0.25">
      <c r="A172" s="76"/>
      <c r="B172" s="55"/>
      <c r="C172" s="55"/>
      <c r="D172" s="77"/>
      <c r="E172" s="76"/>
      <c r="F172" s="76"/>
      <c r="G172" s="76"/>
      <c r="H172" s="76"/>
      <c r="I172" s="76"/>
      <c r="J172" s="76"/>
      <c r="K172" s="78"/>
      <c r="L172" s="79"/>
    </row>
    <row r="173" spans="1:12" x14ac:dyDescent="0.25">
      <c r="A173" s="76"/>
      <c r="B173" s="55"/>
      <c r="C173" s="55"/>
      <c r="D173" s="77"/>
      <c r="E173" s="76"/>
      <c r="F173" s="76"/>
      <c r="G173" s="76"/>
      <c r="H173" s="76"/>
      <c r="I173" s="76"/>
      <c r="J173" s="76"/>
      <c r="K173" s="78"/>
      <c r="L173" s="79"/>
    </row>
    <row r="174" spans="1:12" ht="12.75" customHeight="1" x14ac:dyDescent="0.25">
      <c r="A174" s="76"/>
      <c r="B174" s="55"/>
      <c r="C174" s="55"/>
      <c r="D174" s="77"/>
      <c r="E174" s="76"/>
      <c r="F174" s="76"/>
      <c r="G174" s="76"/>
      <c r="H174" s="76"/>
      <c r="I174" s="76"/>
      <c r="J174" s="76"/>
      <c r="K174" s="78"/>
      <c r="L174" s="79"/>
    </row>
    <row r="175" spans="1:12" ht="12.75" customHeight="1" x14ac:dyDescent="0.25">
      <c r="A175" s="76"/>
      <c r="B175" s="55"/>
      <c r="C175" s="55"/>
      <c r="D175" s="77"/>
      <c r="E175" s="76"/>
      <c r="F175" s="76"/>
      <c r="G175" s="76"/>
      <c r="H175" s="76"/>
      <c r="I175" s="76"/>
      <c r="J175" s="76"/>
      <c r="K175" s="78"/>
      <c r="L175" s="79"/>
    </row>
    <row r="176" spans="1:12" ht="12.75" customHeight="1" x14ac:dyDescent="0.25">
      <c r="A176" s="76"/>
      <c r="B176" s="55"/>
      <c r="C176" s="55"/>
      <c r="D176" s="77"/>
      <c r="E176" s="76"/>
      <c r="F176" s="76"/>
      <c r="G176" s="76"/>
      <c r="H176" s="76"/>
      <c r="I176" s="76"/>
      <c r="J176" s="76"/>
      <c r="K176" s="78"/>
      <c r="L176" s="79"/>
    </row>
    <row r="177" spans="1:12" ht="12.75" customHeight="1" x14ac:dyDescent="0.25">
      <c r="A177" s="76"/>
      <c r="B177" s="55"/>
      <c r="C177" s="55"/>
      <c r="D177" s="77"/>
      <c r="E177" s="76"/>
      <c r="F177" s="76"/>
      <c r="G177" s="76"/>
      <c r="H177" s="76"/>
      <c r="I177" s="76"/>
      <c r="J177" s="76"/>
      <c r="K177" s="78"/>
      <c r="L177" s="79"/>
    </row>
    <row r="178" spans="1:12" ht="12.75" customHeight="1" x14ac:dyDescent="0.25">
      <c r="A178" s="76"/>
      <c r="B178" s="76"/>
      <c r="C178" s="76"/>
      <c r="D178" s="77"/>
      <c r="E178" s="76"/>
      <c r="F178" s="76"/>
      <c r="G178" s="76"/>
      <c r="H178" s="76"/>
      <c r="I178" s="76"/>
      <c r="J178" s="76"/>
      <c r="K178" s="78"/>
      <c r="L178" s="79"/>
    </row>
    <row r="179" spans="1:12" ht="12.75" customHeight="1" x14ac:dyDescent="0.25">
      <c r="A179" s="76"/>
      <c r="B179" s="76"/>
      <c r="C179" s="76"/>
      <c r="D179" s="77"/>
      <c r="E179" s="76"/>
      <c r="F179" s="76"/>
      <c r="G179" s="76"/>
      <c r="H179" s="76"/>
      <c r="I179" s="76"/>
      <c r="J179" s="76"/>
      <c r="K179" s="78"/>
      <c r="L179" s="79"/>
    </row>
    <row r="180" spans="1:12" ht="12.75" customHeight="1" x14ac:dyDescent="0.25">
      <c r="A180" s="76"/>
      <c r="B180" s="55"/>
      <c r="C180" s="55"/>
      <c r="D180" s="77"/>
      <c r="E180" s="76"/>
      <c r="F180" s="76"/>
      <c r="G180" s="76"/>
      <c r="H180" s="76"/>
      <c r="I180" s="76"/>
      <c r="J180" s="76"/>
      <c r="K180" s="78"/>
      <c r="L180" s="79"/>
    </row>
    <row r="181" spans="1:12" ht="12.75" customHeight="1" x14ac:dyDescent="0.25">
      <c r="A181" s="76"/>
      <c r="B181" s="55"/>
      <c r="C181" s="55"/>
      <c r="D181" s="77"/>
      <c r="E181" s="76"/>
      <c r="F181" s="76"/>
      <c r="G181" s="76"/>
      <c r="H181" s="76"/>
      <c r="I181" s="76"/>
      <c r="J181" s="76"/>
      <c r="K181" s="78"/>
      <c r="L181" s="79"/>
    </row>
    <row r="182" spans="1:12" ht="12.75" customHeight="1" x14ac:dyDescent="0.25">
      <c r="A182" s="76"/>
      <c r="B182" s="55"/>
      <c r="C182" s="55"/>
      <c r="D182" s="77"/>
      <c r="E182" s="76"/>
      <c r="F182" s="76"/>
      <c r="G182" s="76"/>
      <c r="H182" s="76"/>
      <c r="I182" s="76"/>
      <c r="J182" s="76"/>
      <c r="K182" s="78"/>
      <c r="L182" s="79"/>
    </row>
    <row r="183" spans="1:12" ht="12.75" customHeight="1" x14ac:dyDescent="0.25">
      <c r="A183" s="76"/>
      <c r="B183" s="55"/>
      <c r="C183" s="55"/>
      <c r="D183" s="77"/>
      <c r="E183" s="76"/>
      <c r="F183" s="76"/>
      <c r="G183" s="76"/>
      <c r="H183" s="76"/>
      <c r="I183" s="76"/>
      <c r="J183" s="76"/>
      <c r="K183" s="78"/>
      <c r="L183" s="79"/>
    </row>
    <row r="184" spans="1:12" ht="12.75" customHeight="1" x14ac:dyDescent="0.25">
      <c r="A184" s="76"/>
      <c r="B184" s="55"/>
      <c r="C184" s="55"/>
      <c r="D184" s="77"/>
      <c r="E184" s="76"/>
      <c r="F184" s="76"/>
      <c r="G184" s="76"/>
      <c r="H184" s="76"/>
      <c r="I184" s="76"/>
      <c r="J184" s="76"/>
      <c r="K184" s="78"/>
      <c r="L184" s="79"/>
    </row>
    <row r="185" spans="1:12" ht="12.75" customHeight="1" x14ac:dyDescent="0.25">
      <c r="A185" s="76"/>
      <c r="B185" s="55"/>
      <c r="C185" s="55"/>
      <c r="D185" s="77"/>
      <c r="E185" s="76"/>
      <c r="F185" s="76"/>
      <c r="G185" s="76"/>
      <c r="H185" s="76"/>
      <c r="I185" s="76"/>
      <c r="J185" s="76"/>
      <c r="K185" s="78"/>
      <c r="L185" s="79"/>
    </row>
    <row r="186" spans="1:12" ht="12.75" customHeight="1" x14ac:dyDescent="0.25">
      <c r="A186" s="76"/>
      <c r="B186" s="55"/>
      <c r="C186" s="55"/>
      <c r="D186" s="77"/>
      <c r="E186" s="76"/>
      <c r="F186" s="76"/>
      <c r="G186" s="76"/>
      <c r="H186" s="76"/>
      <c r="I186" s="76"/>
      <c r="J186" s="76"/>
      <c r="K186" s="78"/>
      <c r="L186" s="79"/>
    </row>
    <row r="187" spans="1:12" ht="12.75" customHeight="1" x14ac:dyDescent="0.25">
      <c r="A187" s="76"/>
      <c r="B187" s="55"/>
      <c r="C187" s="55"/>
      <c r="D187" s="77"/>
      <c r="E187" s="76"/>
      <c r="F187" s="76"/>
      <c r="G187" s="76"/>
      <c r="H187" s="76"/>
      <c r="I187" s="76"/>
      <c r="J187" s="76"/>
      <c r="K187" s="78"/>
      <c r="L187" s="79"/>
    </row>
    <row r="188" spans="1:12" ht="12.75" customHeight="1" x14ac:dyDescent="0.25">
      <c r="A188" s="76"/>
      <c r="B188" s="55"/>
      <c r="C188" s="55"/>
      <c r="D188" s="77"/>
      <c r="E188" s="76"/>
      <c r="F188" s="76"/>
      <c r="G188" s="76"/>
      <c r="H188" s="76"/>
      <c r="I188" s="76"/>
      <c r="J188" s="76"/>
      <c r="K188" s="78"/>
      <c r="L188" s="79"/>
    </row>
    <row r="189" spans="1:12" ht="12.75" customHeight="1" x14ac:dyDescent="0.25">
      <c r="A189" s="76"/>
      <c r="B189" s="55"/>
      <c r="C189" s="55"/>
      <c r="D189" s="77"/>
      <c r="E189" s="76"/>
      <c r="F189" s="76"/>
      <c r="G189" s="76"/>
      <c r="H189" s="76"/>
      <c r="I189" s="76"/>
      <c r="J189" s="76"/>
      <c r="K189" s="78"/>
      <c r="L189" s="79"/>
    </row>
    <row r="190" spans="1:12" ht="12.75" customHeight="1" x14ac:dyDescent="0.25">
      <c r="A190" s="76"/>
      <c r="B190" s="55"/>
      <c r="C190" s="55"/>
      <c r="D190" s="77"/>
      <c r="E190" s="76"/>
      <c r="F190" s="76"/>
      <c r="G190" s="76"/>
      <c r="H190" s="76"/>
      <c r="I190" s="76"/>
      <c r="J190" s="76"/>
      <c r="K190" s="78"/>
      <c r="L190" s="79"/>
    </row>
    <row r="191" spans="1:12" ht="12.75" customHeight="1" x14ac:dyDescent="0.25">
      <c r="A191" s="76"/>
      <c r="B191" s="55"/>
      <c r="C191" s="55"/>
      <c r="D191" s="77"/>
      <c r="E191" s="76"/>
      <c r="F191" s="76"/>
      <c r="G191" s="76"/>
      <c r="H191" s="76"/>
      <c r="I191" s="76"/>
      <c r="J191" s="76"/>
      <c r="K191" s="78"/>
      <c r="L191" s="79"/>
    </row>
    <row r="192" spans="1:12" ht="12.75" customHeight="1" x14ac:dyDescent="0.25">
      <c r="A192" s="76"/>
      <c r="B192" s="55"/>
      <c r="C192" s="55"/>
      <c r="D192" s="77"/>
      <c r="E192" s="76"/>
      <c r="F192" s="76"/>
      <c r="G192" s="76"/>
      <c r="H192" s="76"/>
      <c r="I192" s="76"/>
      <c r="J192" s="76"/>
      <c r="K192" s="78"/>
      <c r="L192" s="79"/>
    </row>
    <row r="193" spans="1:12" ht="12.75" customHeight="1" x14ac:dyDescent="0.25">
      <c r="A193" s="76"/>
      <c r="B193" s="55"/>
      <c r="C193" s="55"/>
      <c r="D193" s="77"/>
      <c r="E193" s="76"/>
      <c r="F193" s="76"/>
      <c r="G193" s="76"/>
      <c r="H193" s="76"/>
      <c r="I193" s="76"/>
      <c r="J193" s="76"/>
      <c r="K193" s="78"/>
      <c r="L193" s="79"/>
    </row>
    <row r="194" spans="1:12" ht="12.75" customHeight="1" x14ac:dyDescent="0.25">
      <c r="A194" s="76"/>
      <c r="B194" s="55"/>
      <c r="C194" s="55"/>
      <c r="D194" s="77"/>
      <c r="E194" s="76"/>
      <c r="F194" s="76"/>
      <c r="G194" s="76"/>
      <c r="H194" s="76"/>
      <c r="I194" s="76"/>
      <c r="J194" s="76"/>
      <c r="K194" s="78"/>
      <c r="L194" s="79"/>
    </row>
    <row r="195" spans="1:12" ht="12.75" customHeight="1" x14ac:dyDescent="0.25">
      <c r="A195" s="76"/>
      <c r="B195" s="55"/>
      <c r="C195" s="55"/>
      <c r="D195" s="77"/>
      <c r="E195" s="76"/>
      <c r="F195" s="76"/>
      <c r="G195" s="76"/>
      <c r="H195" s="76"/>
      <c r="I195" s="76"/>
      <c r="J195" s="76"/>
      <c r="K195" s="78"/>
      <c r="L195" s="79"/>
    </row>
    <row r="196" spans="1:12" ht="12.75" customHeight="1" x14ac:dyDescent="0.25">
      <c r="A196" s="76"/>
      <c r="B196" s="55"/>
      <c r="C196" s="55"/>
      <c r="D196" s="77"/>
      <c r="E196" s="76"/>
      <c r="F196" s="76"/>
      <c r="G196" s="76"/>
      <c r="H196" s="76"/>
      <c r="I196" s="76"/>
      <c r="J196" s="76"/>
      <c r="K196" s="78"/>
      <c r="L196" s="79"/>
    </row>
    <row r="197" spans="1:12" ht="12.75" customHeight="1" x14ac:dyDescent="0.25">
      <c r="A197" s="76"/>
      <c r="B197" s="55"/>
      <c r="C197" s="55"/>
      <c r="D197" s="77"/>
      <c r="E197" s="76"/>
      <c r="F197" s="76"/>
      <c r="G197" s="76"/>
      <c r="H197" s="76"/>
      <c r="I197" s="76"/>
      <c r="J197" s="76"/>
      <c r="K197" s="78"/>
      <c r="L197" s="79"/>
    </row>
    <row r="198" spans="1:12" x14ac:dyDescent="0.25">
      <c r="A198" s="76"/>
      <c r="B198" s="55"/>
      <c r="C198" s="55"/>
      <c r="D198" s="77"/>
      <c r="E198" s="76"/>
      <c r="F198" s="76"/>
      <c r="G198" s="76"/>
      <c r="H198" s="76"/>
      <c r="I198" s="76"/>
      <c r="J198" s="76"/>
      <c r="K198" s="78"/>
      <c r="L198" s="79"/>
    </row>
    <row r="199" spans="1:12" x14ac:dyDescent="0.25">
      <c r="A199" s="76"/>
      <c r="B199" s="55"/>
      <c r="C199" s="55"/>
      <c r="D199" s="77"/>
      <c r="E199" s="76"/>
      <c r="F199" s="76"/>
      <c r="G199" s="76"/>
      <c r="H199" s="76"/>
      <c r="I199" s="76"/>
      <c r="J199" s="76"/>
      <c r="K199" s="78"/>
      <c r="L199" s="79"/>
    </row>
    <row r="200" spans="1:12" ht="12.75" customHeight="1" x14ac:dyDescent="0.25">
      <c r="A200" s="76"/>
      <c r="B200" s="55"/>
      <c r="C200" s="55"/>
      <c r="D200" s="77"/>
      <c r="E200" s="76"/>
      <c r="F200" s="76"/>
      <c r="G200" s="76"/>
      <c r="H200" s="76"/>
      <c r="I200" s="76"/>
      <c r="J200" s="76"/>
      <c r="K200" s="78"/>
      <c r="L200" s="79"/>
    </row>
    <row r="201" spans="1:12" ht="12.75" customHeight="1" x14ac:dyDescent="0.25">
      <c r="A201" s="76"/>
      <c r="B201" s="55"/>
      <c r="C201" s="55"/>
      <c r="D201" s="77"/>
      <c r="E201" s="76"/>
      <c r="F201" s="76"/>
      <c r="G201" s="76"/>
      <c r="H201" s="76"/>
      <c r="I201" s="76"/>
      <c r="J201" s="76"/>
      <c r="K201" s="78"/>
      <c r="L201" s="79"/>
    </row>
    <row r="202" spans="1:12" ht="12.75" customHeight="1" x14ac:dyDescent="0.25">
      <c r="A202" s="76"/>
      <c r="B202" s="55"/>
      <c r="C202" s="55"/>
      <c r="D202" s="77"/>
      <c r="E202" s="76"/>
      <c r="F202" s="76"/>
      <c r="G202" s="76"/>
      <c r="H202" s="76"/>
      <c r="I202" s="76"/>
      <c r="J202" s="76"/>
      <c r="K202" s="78"/>
      <c r="L202" s="79"/>
    </row>
    <row r="203" spans="1:12" ht="12.75" customHeight="1" x14ac:dyDescent="0.25">
      <c r="A203" s="76"/>
      <c r="B203" s="55"/>
      <c r="C203" s="55"/>
      <c r="D203" s="77"/>
      <c r="E203" s="76"/>
      <c r="F203" s="76"/>
      <c r="G203" s="76"/>
      <c r="H203" s="76"/>
      <c r="I203" s="76"/>
      <c r="J203" s="76"/>
      <c r="K203" s="78"/>
      <c r="L203" s="79"/>
    </row>
    <row r="204" spans="1:12" ht="12.75" customHeight="1" x14ac:dyDescent="0.25">
      <c r="A204" s="76"/>
      <c r="B204" s="76"/>
      <c r="C204" s="76"/>
      <c r="D204" s="77"/>
      <c r="E204" s="76"/>
      <c r="F204" s="76"/>
      <c r="G204" s="76"/>
      <c r="H204" s="76"/>
      <c r="I204" s="76"/>
      <c r="J204" s="76"/>
      <c r="K204" s="78"/>
      <c r="L204" s="79"/>
    </row>
    <row r="205" spans="1:12" ht="12.75" customHeight="1" x14ac:dyDescent="0.25">
      <c r="A205" s="76"/>
      <c r="B205" s="76"/>
      <c r="C205" s="76"/>
      <c r="D205" s="77"/>
      <c r="E205" s="76"/>
      <c r="F205" s="76"/>
      <c r="G205" s="76"/>
      <c r="H205" s="76"/>
      <c r="I205" s="76"/>
      <c r="J205" s="76"/>
      <c r="K205" s="78"/>
      <c r="L205" s="79"/>
    </row>
    <row r="206" spans="1:12" ht="12.75" customHeight="1" x14ac:dyDescent="0.25">
      <c r="A206" s="76"/>
      <c r="B206" s="55"/>
      <c r="C206" s="55"/>
      <c r="D206" s="77"/>
      <c r="E206" s="76"/>
      <c r="F206" s="76"/>
      <c r="G206" s="76"/>
      <c r="H206" s="76"/>
      <c r="I206" s="76"/>
      <c r="J206" s="76"/>
      <c r="K206" s="78"/>
      <c r="L206" s="79"/>
    </row>
    <row r="207" spans="1:12" ht="12.75" customHeight="1" x14ac:dyDescent="0.25">
      <c r="A207" s="76"/>
      <c r="B207" s="55"/>
      <c r="C207" s="55"/>
      <c r="D207" s="77"/>
      <c r="E207" s="76"/>
      <c r="F207" s="76"/>
      <c r="G207" s="76"/>
      <c r="H207" s="76"/>
      <c r="I207" s="76"/>
      <c r="J207" s="76"/>
      <c r="K207" s="78"/>
      <c r="L207" s="79"/>
    </row>
    <row r="208" spans="1:12" ht="12.75" customHeight="1" x14ac:dyDescent="0.25">
      <c r="A208" s="76"/>
      <c r="B208" s="55"/>
      <c r="C208" s="55"/>
      <c r="D208" s="77"/>
      <c r="E208" s="76"/>
      <c r="F208" s="76"/>
      <c r="G208" s="76"/>
      <c r="H208" s="76"/>
      <c r="I208" s="76"/>
      <c r="J208" s="76"/>
      <c r="K208" s="78"/>
      <c r="L208" s="79"/>
    </row>
    <row r="209" spans="1:12" ht="12.75" customHeight="1" x14ac:dyDescent="0.25">
      <c r="A209" s="76"/>
      <c r="B209" s="55"/>
      <c r="C209" s="55"/>
      <c r="D209" s="77"/>
      <c r="E209" s="76"/>
      <c r="F209" s="76"/>
      <c r="G209" s="76"/>
      <c r="H209" s="76"/>
      <c r="I209" s="76"/>
      <c r="J209" s="76"/>
      <c r="K209" s="78"/>
      <c r="L209" s="79"/>
    </row>
    <row r="210" spans="1:12" ht="12.75" customHeight="1" x14ac:dyDescent="0.25">
      <c r="A210" s="76"/>
      <c r="B210" s="55"/>
      <c r="C210" s="55"/>
      <c r="D210" s="77"/>
      <c r="E210" s="76"/>
      <c r="F210" s="76"/>
      <c r="G210" s="76"/>
      <c r="H210" s="76"/>
      <c r="I210" s="76"/>
      <c r="J210" s="76"/>
      <c r="K210" s="78"/>
      <c r="L210" s="79"/>
    </row>
    <row r="211" spans="1:12" ht="12.75" customHeight="1" x14ac:dyDescent="0.25">
      <c r="A211" s="76"/>
      <c r="B211" s="55"/>
      <c r="C211" s="55"/>
      <c r="D211" s="77"/>
      <c r="E211" s="76"/>
      <c r="F211" s="76"/>
      <c r="G211" s="76"/>
      <c r="H211" s="76"/>
      <c r="I211" s="76"/>
      <c r="J211" s="76"/>
      <c r="K211" s="78"/>
      <c r="L211" s="79"/>
    </row>
    <row r="212" spans="1:12" ht="12.75" customHeight="1" x14ac:dyDescent="0.25">
      <c r="A212" s="76"/>
      <c r="B212" s="55"/>
      <c r="C212" s="55"/>
      <c r="D212" s="77"/>
      <c r="E212" s="76"/>
      <c r="F212" s="76"/>
      <c r="G212" s="76"/>
      <c r="H212" s="76"/>
      <c r="I212" s="76"/>
      <c r="J212" s="76"/>
      <c r="K212" s="78"/>
      <c r="L212" s="79"/>
    </row>
    <row r="213" spans="1:12" ht="12.75" customHeight="1" x14ac:dyDescent="0.25">
      <c r="A213" s="76"/>
      <c r="B213" s="55"/>
      <c r="C213" s="55"/>
      <c r="D213" s="77"/>
      <c r="E213" s="76"/>
      <c r="F213" s="76"/>
      <c r="G213" s="76"/>
      <c r="H213" s="76"/>
      <c r="I213" s="76"/>
      <c r="J213" s="76"/>
      <c r="K213" s="78"/>
      <c r="L213" s="79"/>
    </row>
    <row r="214" spans="1:12" ht="12.75" customHeight="1" x14ac:dyDescent="0.25">
      <c r="A214" s="76"/>
      <c r="B214" s="55"/>
      <c r="C214" s="55"/>
      <c r="D214" s="77"/>
      <c r="E214" s="76"/>
      <c r="F214" s="76"/>
      <c r="G214" s="76"/>
      <c r="H214" s="76"/>
      <c r="I214" s="76"/>
      <c r="J214" s="76"/>
      <c r="K214" s="78"/>
      <c r="L214" s="79"/>
    </row>
    <row r="215" spans="1:12" ht="12.75" customHeight="1" x14ac:dyDescent="0.25">
      <c r="A215" s="76"/>
      <c r="B215" s="55"/>
      <c r="C215" s="55"/>
      <c r="D215" s="77"/>
      <c r="E215" s="76"/>
      <c r="F215" s="76"/>
      <c r="G215" s="76"/>
      <c r="H215" s="76"/>
      <c r="I215" s="76"/>
      <c r="J215" s="76"/>
      <c r="K215" s="78"/>
      <c r="L215" s="79"/>
    </row>
    <row r="216" spans="1:12" ht="12.75" customHeight="1" x14ac:dyDescent="0.25">
      <c r="A216" s="76"/>
      <c r="B216" s="55"/>
      <c r="C216" s="55"/>
      <c r="D216" s="77"/>
      <c r="E216" s="76"/>
      <c r="F216" s="76"/>
      <c r="G216" s="76"/>
      <c r="H216" s="76"/>
      <c r="I216" s="76"/>
      <c r="J216" s="76"/>
      <c r="K216" s="78"/>
      <c r="L216" s="79"/>
    </row>
    <row r="217" spans="1:12" ht="12.75" customHeight="1" x14ac:dyDescent="0.25">
      <c r="A217" s="76"/>
      <c r="B217" s="55"/>
      <c r="C217" s="55"/>
      <c r="D217" s="77"/>
      <c r="E217" s="76"/>
      <c r="F217" s="76"/>
      <c r="G217" s="76"/>
      <c r="H217" s="76"/>
      <c r="I217" s="76"/>
      <c r="J217" s="76"/>
      <c r="K217" s="78"/>
      <c r="L217" s="79"/>
    </row>
    <row r="218" spans="1:12" ht="12.75" customHeight="1" x14ac:dyDescent="0.25">
      <c r="A218" s="76"/>
      <c r="B218" s="55"/>
      <c r="C218" s="55"/>
      <c r="D218" s="77"/>
      <c r="E218" s="76"/>
      <c r="F218" s="76"/>
      <c r="G218" s="76"/>
      <c r="H218" s="76"/>
      <c r="I218" s="76"/>
      <c r="J218" s="76"/>
      <c r="K218" s="78"/>
      <c r="L218" s="79"/>
    </row>
    <row r="219" spans="1:12" ht="12.75" customHeight="1" x14ac:dyDescent="0.25">
      <c r="A219" s="76"/>
      <c r="B219" s="55"/>
      <c r="C219" s="55"/>
      <c r="D219" s="77"/>
      <c r="E219" s="76"/>
      <c r="F219" s="76"/>
      <c r="G219" s="76"/>
      <c r="H219" s="76"/>
      <c r="I219" s="76"/>
      <c r="J219" s="76"/>
      <c r="K219" s="78"/>
      <c r="L219" s="79"/>
    </row>
    <row r="220" spans="1:12" ht="12.75" customHeight="1" x14ac:dyDescent="0.25">
      <c r="A220" s="76"/>
      <c r="B220" s="55"/>
      <c r="C220" s="55"/>
      <c r="D220" s="77"/>
      <c r="E220" s="76"/>
      <c r="F220" s="76"/>
      <c r="G220" s="76"/>
      <c r="H220" s="76"/>
      <c r="I220" s="76"/>
      <c r="J220" s="76"/>
      <c r="K220" s="78"/>
      <c r="L220" s="79"/>
    </row>
    <row r="221" spans="1:12" ht="12.75" customHeight="1" x14ac:dyDescent="0.25">
      <c r="A221" s="76"/>
      <c r="B221" s="55"/>
      <c r="C221" s="55"/>
      <c r="D221" s="77"/>
      <c r="E221" s="76"/>
      <c r="F221" s="76"/>
      <c r="G221" s="76"/>
      <c r="H221" s="76"/>
      <c r="I221" s="76"/>
      <c r="J221" s="76"/>
      <c r="K221" s="78"/>
      <c r="L221" s="79"/>
    </row>
    <row r="222" spans="1:12" ht="12.75" customHeight="1" x14ac:dyDescent="0.25">
      <c r="A222" s="76"/>
      <c r="B222" s="55"/>
      <c r="C222" s="55"/>
      <c r="D222" s="77"/>
      <c r="E222" s="76"/>
      <c r="F222" s="76"/>
      <c r="G222" s="76"/>
      <c r="H222" s="76"/>
      <c r="I222" s="76"/>
      <c r="J222" s="76"/>
      <c r="K222" s="78"/>
      <c r="L222" s="79"/>
    </row>
    <row r="223" spans="1:12" ht="12.75" customHeight="1" x14ac:dyDescent="0.25">
      <c r="A223" s="76"/>
      <c r="B223" s="55"/>
      <c r="C223" s="55"/>
      <c r="D223" s="77"/>
      <c r="E223" s="76"/>
      <c r="F223" s="76"/>
      <c r="G223" s="76"/>
      <c r="H223" s="76"/>
      <c r="I223" s="76"/>
      <c r="J223" s="76"/>
      <c r="K223" s="78"/>
      <c r="L223" s="79"/>
    </row>
    <row r="224" spans="1:12" ht="12.75" customHeight="1" x14ac:dyDescent="0.25">
      <c r="A224" s="76"/>
      <c r="B224" s="55"/>
      <c r="C224" s="55"/>
      <c r="D224" s="77"/>
      <c r="E224" s="76"/>
      <c r="F224" s="76"/>
      <c r="G224" s="76"/>
      <c r="H224" s="76"/>
      <c r="I224" s="76"/>
      <c r="J224" s="76"/>
      <c r="K224" s="78"/>
      <c r="L224" s="79"/>
    </row>
    <row r="225" spans="1:12" ht="12.75" customHeight="1" x14ac:dyDescent="0.25">
      <c r="A225" s="76"/>
      <c r="B225" s="55"/>
      <c r="C225" s="55"/>
      <c r="D225" s="77"/>
      <c r="E225" s="76"/>
      <c r="F225" s="76"/>
      <c r="G225" s="76"/>
      <c r="H225" s="76"/>
      <c r="I225" s="76"/>
      <c r="J225" s="76"/>
      <c r="K225" s="78"/>
      <c r="L225" s="79"/>
    </row>
    <row r="226" spans="1:12" ht="12.75" customHeight="1" x14ac:dyDescent="0.25">
      <c r="A226" s="76"/>
      <c r="B226" s="55"/>
      <c r="C226" s="55"/>
      <c r="D226" s="77"/>
      <c r="E226" s="76"/>
      <c r="F226" s="76"/>
      <c r="G226" s="76"/>
      <c r="H226" s="76"/>
      <c r="I226" s="76"/>
      <c r="J226" s="76"/>
      <c r="K226" s="78"/>
      <c r="L226" s="79"/>
    </row>
    <row r="227" spans="1:12" ht="12.75" customHeight="1" x14ac:dyDescent="0.25">
      <c r="A227" s="76"/>
      <c r="B227" s="55"/>
      <c r="C227" s="55"/>
      <c r="D227" s="77"/>
      <c r="E227" s="76"/>
      <c r="F227" s="76"/>
      <c r="G227" s="76"/>
      <c r="H227" s="76"/>
      <c r="I227" s="76"/>
      <c r="J227" s="76"/>
      <c r="K227" s="78"/>
      <c r="L227" s="79"/>
    </row>
    <row r="228" spans="1:12" ht="12.75" customHeight="1" x14ac:dyDescent="0.25">
      <c r="A228" s="76"/>
      <c r="B228" s="55"/>
      <c r="C228" s="55"/>
      <c r="D228" s="77"/>
      <c r="E228" s="76"/>
      <c r="F228" s="76"/>
      <c r="G228" s="76"/>
      <c r="H228" s="76"/>
      <c r="I228" s="76"/>
      <c r="J228" s="76"/>
      <c r="K228" s="78"/>
      <c r="L228" s="79"/>
    </row>
    <row r="229" spans="1:12" ht="12.75" customHeight="1" x14ac:dyDescent="0.25">
      <c r="A229" s="76"/>
      <c r="B229" s="55"/>
      <c r="C229" s="55"/>
      <c r="D229" s="77"/>
      <c r="E229" s="76"/>
      <c r="F229" s="76"/>
      <c r="G229" s="76"/>
      <c r="H229" s="76"/>
      <c r="I229" s="76"/>
      <c r="J229" s="76"/>
      <c r="K229" s="78"/>
      <c r="L229" s="79"/>
    </row>
    <row r="230" spans="1:12" ht="12.75" customHeight="1" x14ac:dyDescent="0.25">
      <c r="A230" s="76"/>
      <c r="B230" s="55"/>
      <c r="C230" s="55"/>
      <c r="D230" s="77"/>
      <c r="E230" s="76"/>
      <c r="F230" s="76"/>
      <c r="G230" s="76"/>
      <c r="H230" s="76"/>
      <c r="I230" s="76"/>
      <c r="J230" s="76"/>
      <c r="K230" s="78"/>
      <c r="L230" s="79"/>
    </row>
    <row r="231" spans="1:12" ht="12.75" customHeight="1" x14ac:dyDescent="0.25">
      <c r="A231" s="76"/>
      <c r="B231" s="55"/>
      <c r="C231" s="55"/>
      <c r="D231" s="77"/>
      <c r="E231" s="76"/>
      <c r="F231" s="76"/>
      <c r="G231" s="76"/>
      <c r="H231" s="76"/>
      <c r="I231" s="76"/>
      <c r="J231" s="76"/>
      <c r="K231" s="78"/>
      <c r="L231" s="79"/>
    </row>
    <row r="232" spans="1:12" ht="12.75" customHeight="1" x14ac:dyDescent="0.25">
      <c r="A232" s="76"/>
      <c r="B232" s="55"/>
      <c r="C232" s="55"/>
      <c r="D232" s="77"/>
      <c r="E232" s="76"/>
      <c r="F232" s="76"/>
      <c r="G232" s="76"/>
      <c r="H232" s="76"/>
      <c r="I232" s="76"/>
      <c r="J232" s="76"/>
      <c r="K232" s="78"/>
      <c r="L232" s="79"/>
    </row>
    <row r="233" spans="1:12" ht="12.75" customHeight="1" x14ac:dyDescent="0.25">
      <c r="A233" s="76"/>
      <c r="B233" s="55"/>
      <c r="C233" s="55"/>
      <c r="D233" s="77"/>
      <c r="E233" s="76"/>
      <c r="F233" s="76"/>
      <c r="G233" s="76"/>
      <c r="H233" s="76"/>
      <c r="I233" s="76"/>
      <c r="J233" s="76"/>
      <c r="K233" s="78"/>
      <c r="L233" s="79"/>
    </row>
    <row r="234" spans="1:12" x14ac:dyDescent="0.25">
      <c r="A234" s="76"/>
      <c r="B234" s="55"/>
      <c r="C234" s="55"/>
      <c r="D234" s="77"/>
      <c r="E234" s="76"/>
      <c r="F234" s="76"/>
      <c r="G234" s="76"/>
      <c r="H234" s="76"/>
      <c r="I234" s="76"/>
      <c r="J234" s="76"/>
      <c r="K234" s="78"/>
      <c r="L234" s="79"/>
    </row>
    <row r="235" spans="1:12" x14ac:dyDescent="0.25">
      <c r="A235" s="76"/>
      <c r="B235" s="55"/>
      <c r="C235" s="55"/>
      <c r="D235" s="77"/>
      <c r="E235" s="76"/>
      <c r="F235" s="76"/>
      <c r="G235" s="76"/>
      <c r="H235" s="76"/>
      <c r="I235" s="76"/>
      <c r="J235" s="76"/>
      <c r="K235" s="78"/>
      <c r="L235" s="79"/>
    </row>
    <row r="236" spans="1:12" x14ac:dyDescent="0.25">
      <c r="A236" s="76"/>
      <c r="B236" s="55"/>
      <c r="C236" s="55"/>
      <c r="D236" s="77"/>
      <c r="E236" s="76"/>
      <c r="F236" s="76"/>
      <c r="G236" s="76"/>
      <c r="H236" s="76"/>
      <c r="I236" s="76"/>
      <c r="J236" s="76"/>
      <c r="K236" s="78"/>
      <c r="L236" s="79"/>
    </row>
    <row r="237" spans="1:12" x14ac:dyDescent="0.25">
      <c r="A237" s="76"/>
      <c r="B237" s="55"/>
      <c r="C237" s="55"/>
      <c r="D237" s="77"/>
      <c r="E237" s="76"/>
      <c r="F237" s="76"/>
      <c r="G237" s="76"/>
      <c r="H237" s="76"/>
      <c r="I237" s="76"/>
      <c r="J237" s="76"/>
      <c r="K237" s="78"/>
      <c r="L237" s="79"/>
    </row>
    <row r="238" spans="1:12" x14ac:dyDescent="0.25">
      <c r="A238" s="76"/>
      <c r="B238" s="55"/>
      <c r="C238" s="55"/>
      <c r="D238" s="77"/>
      <c r="E238" s="76"/>
      <c r="F238" s="76"/>
      <c r="G238" s="76"/>
      <c r="H238" s="76"/>
      <c r="I238" s="76"/>
      <c r="J238" s="76"/>
      <c r="K238" s="78"/>
      <c r="L238" s="79"/>
    </row>
    <row r="239" spans="1:12" x14ac:dyDescent="0.25">
      <c r="A239" s="76"/>
      <c r="B239" s="55"/>
      <c r="C239" s="55"/>
      <c r="D239" s="77"/>
      <c r="E239" s="76"/>
      <c r="F239" s="76"/>
      <c r="G239" s="76"/>
      <c r="H239" s="76"/>
      <c r="I239" s="76"/>
      <c r="J239" s="76"/>
      <c r="K239" s="78"/>
      <c r="L239" s="79"/>
    </row>
    <row r="240" spans="1:12" x14ac:dyDescent="0.25">
      <c r="A240" s="76"/>
      <c r="B240" s="76"/>
      <c r="C240" s="76"/>
      <c r="D240" s="77"/>
      <c r="E240" s="76"/>
      <c r="F240" s="76"/>
      <c r="G240" s="76"/>
      <c r="H240" s="76"/>
      <c r="I240" s="76"/>
      <c r="J240" s="76"/>
      <c r="K240" s="78"/>
      <c r="L240" s="79"/>
    </row>
    <row r="245" spans="1:12" ht="12.75" customHeight="1" x14ac:dyDescent="0.25"/>
    <row r="246" spans="1:12" ht="12.75" customHeight="1" x14ac:dyDescent="0.25"/>
    <row r="247" spans="1:12" ht="12.75" customHeight="1" x14ac:dyDescent="0.25"/>
    <row r="248" spans="1:12" ht="12.75" customHeight="1" x14ac:dyDescent="0.25"/>
    <row r="249" spans="1:12" ht="12.75" customHeight="1" x14ac:dyDescent="0.25">
      <c r="A249" s="76"/>
      <c r="B249" s="76"/>
      <c r="C249" s="76"/>
      <c r="D249" s="77"/>
      <c r="E249" s="76"/>
      <c r="F249" s="76"/>
      <c r="G249" s="76"/>
      <c r="H249" s="76"/>
      <c r="I249" s="76"/>
      <c r="J249" s="76"/>
      <c r="K249" s="78"/>
      <c r="L249" s="79"/>
    </row>
    <row r="250" spans="1:12" ht="12.75" customHeight="1" x14ac:dyDescent="0.25">
      <c r="A250" s="76"/>
      <c r="B250" s="76"/>
      <c r="C250" s="76"/>
      <c r="D250" s="77"/>
      <c r="E250" s="76"/>
      <c r="F250" s="76"/>
      <c r="G250" s="76"/>
      <c r="H250" s="76"/>
      <c r="I250" s="76"/>
      <c r="J250" s="76"/>
      <c r="K250" s="78"/>
      <c r="L250" s="79"/>
    </row>
    <row r="251" spans="1:12" ht="12.75" customHeight="1" x14ac:dyDescent="0.25">
      <c r="A251" s="78"/>
      <c r="B251" s="55"/>
      <c r="C251" s="55"/>
      <c r="D251" s="77"/>
      <c r="E251" s="76"/>
      <c r="F251" s="76"/>
      <c r="G251" s="76"/>
      <c r="H251" s="76"/>
      <c r="I251" s="76"/>
      <c r="J251" s="76"/>
      <c r="K251" s="78"/>
      <c r="L251" s="79"/>
    </row>
    <row r="252" spans="1:12" ht="12.75" customHeight="1" x14ac:dyDescent="0.25">
      <c r="A252" s="78"/>
      <c r="B252" s="55"/>
      <c r="C252" s="55"/>
      <c r="D252" s="77"/>
      <c r="E252" s="76"/>
      <c r="F252" s="76"/>
      <c r="G252" s="76"/>
      <c r="H252" s="76"/>
      <c r="I252" s="76"/>
      <c r="J252" s="76"/>
      <c r="K252" s="78"/>
      <c r="L252" s="79"/>
    </row>
    <row r="253" spans="1:12" ht="12.75" customHeight="1" x14ac:dyDescent="0.25">
      <c r="A253" s="78"/>
      <c r="B253" s="55"/>
      <c r="C253" s="55"/>
      <c r="D253" s="77"/>
      <c r="E253" s="76"/>
      <c r="F253" s="76"/>
      <c r="G253" s="76"/>
      <c r="H253" s="76"/>
      <c r="I253" s="76"/>
      <c r="J253" s="76"/>
      <c r="K253" s="78"/>
      <c r="L253" s="79"/>
    </row>
    <row r="254" spans="1:12" ht="12.75" customHeight="1" x14ac:dyDescent="0.25">
      <c r="A254" s="78"/>
      <c r="B254" s="55"/>
      <c r="C254" s="55"/>
      <c r="D254" s="77"/>
      <c r="E254" s="76"/>
      <c r="F254" s="76"/>
      <c r="G254" s="76"/>
      <c r="H254" s="76"/>
      <c r="I254" s="76"/>
      <c r="J254" s="76"/>
      <c r="K254" s="78"/>
      <c r="L254" s="79"/>
    </row>
    <row r="255" spans="1:12" ht="12.75" customHeight="1" x14ac:dyDescent="0.25">
      <c r="A255" s="78"/>
      <c r="B255" s="55"/>
      <c r="C255" s="55"/>
      <c r="D255" s="77"/>
      <c r="E255" s="76"/>
      <c r="F255" s="76"/>
      <c r="G255" s="76"/>
      <c r="H255" s="76"/>
      <c r="I255" s="76"/>
      <c r="J255" s="76"/>
      <c r="K255" s="78"/>
      <c r="L255" s="79"/>
    </row>
    <row r="256" spans="1:12" ht="12.75" customHeight="1" x14ac:dyDescent="0.25">
      <c r="A256" s="78"/>
      <c r="B256" s="55"/>
      <c r="C256" s="55"/>
      <c r="D256" s="77"/>
      <c r="E256" s="76"/>
      <c r="F256" s="76"/>
      <c r="G256" s="76"/>
      <c r="H256" s="76"/>
      <c r="I256" s="76"/>
      <c r="J256" s="76"/>
      <c r="K256" s="78"/>
      <c r="L256" s="79"/>
    </row>
    <row r="257" spans="1:12" ht="12.75" customHeight="1" x14ac:dyDescent="0.25">
      <c r="A257" s="78"/>
      <c r="B257" s="55"/>
      <c r="C257" s="55"/>
      <c r="D257" s="77"/>
      <c r="E257" s="76"/>
      <c r="F257" s="76"/>
      <c r="G257" s="76"/>
      <c r="H257" s="76"/>
      <c r="I257" s="76"/>
      <c r="J257" s="76"/>
      <c r="K257" s="78"/>
      <c r="L257" s="79"/>
    </row>
    <row r="258" spans="1:12" ht="12.75" customHeight="1" x14ac:dyDescent="0.25">
      <c r="A258" s="78"/>
      <c r="B258" s="55"/>
      <c r="C258" s="55"/>
      <c r="D258" s="77"/>
      <c r="E258" s="76"/>
      <c r="F258" s="76"/>
      <c r="G258" s="76"/>
      <c r="H258" s="76"/>
      <c r="I258" s="76"/>
      <c r="J258" s="76"/>
      <c r="K258" s="78"/>
      <c r="L258" s="79"/>
    </row>
    <row r="259" spans="1:12" ht="12.75" customHeight="1" x14ac:dyDescent="0.25">
      <c r="A259" s="78"/>
      <c r="B259" s="55"/>
      <c r="C259" s="55"/>
      <c r="D259" s="77"/>
      <c r="E259" s="76"/>
      <c r="F259" s="76"/>
      <c r="G259" s="76"/>
      <c r="H259" s="76"/>
      <c r="I259" s="76"/>
      <c r="J259" s="76"/>
      <c r="K259" s="78"/>
      <c r="L259" s="79"/>
    </row>
    <row r="260" spans="1:12" ht="12.75" customHeight="1" x14ac:dyDescent="0.25">
      <c r="A260" s="78"/>
      <c r="B260" s="55"/>
      <c r="C260" s="55"/>
      <c r="D260" s="77"/>
      <c r="E260" s="76"/>
      <c r="F260" s="76"/>
      <c r="G260" s="76"/>
      <c r="H260" s="76"/>
      <c r="I260" s="76"/>
      <c r="J260" s="76"/>
      <c r="K260" s="78"/>
      <c r="L260" s="79"/>
    </row>
    <row r="261" spans="1:12" ht="12.75" customHeight="1" x14ac:dyDescent="0.25">
      <c r="A261" s="78"/>
      <c r="B261" s="55"/>
      <c r="C261" s="55"/>
      <c r="D261" s="77"/>
      <c r="E261" s="76"/>
      <c r="F261" s="76"/>
      <c r="G261" s="76"/>
      <c r="H261" s="76"/>
      <c r="I261" s="76"/>
      <c r="J261" s="76"/>
      <c r="K261" s="78"/>
      <c r="L261" s="79"/>
    </row>
    <row r="262" spans="1:12" ht="12.75" customHeight="1" x14ac:dyDescent="0.25">
      <c r="A262" s="78"/>
      <c r="B262" s="55"/>
      <c r="C262" s="55"/>
      <c r="D262" s="77"/>
      <c r="E262" s="76"/>
      <c r="F262" s="76"/>
      <c r="G262" s="76"/>
      <c r="H262" s="76"/>
      <c r="I262" s="76"/>
      <c r="J262" s="76"/>
      <c r="K262" s="78"/>
      <c r="L262" s="79"/>
    </row>
    <row r="263" spans="1:12" ht="12.75" customHeight="1" x14ac:dyDescent="0.25">
      <c r="A263" s="78"/>
      <c r="B263" s="55"/>
      <c r="C263" s="55"/>
      <c r="D263" s="77"/>
      <c r="E263" s="76"/>
      <c r="F263" s="76"/>
      <c r="G263" s="76"/>
      <c r="H263" s="76"/>
      <c r="I263" s="76"/>
      <c r="J263" s="76"/>
      <c r="K263" s="78"/>
      <c r="L263" s="79"/>
    </row>
    <row r="264" spans="1:12" ht="12.75" customHeight="1" x14ac:dyDescent="0.25">
      <c r="A264" s="78"/>
      <c r="B264" s="55"/>
      <c r="C264" s="55"/>
      <c r="D264" s="77"/>
      <c r="E264" s="76"/>
      <c r="F264" s="76"/>
      <c r="G264" s="76"/>
      <c r="H264" s="76"/>
      <c r="I264" s="76"/>
      <c r="J264" s="76"/>
      <c r="K264" s="78"/>
      <c r="L264" s="79"/>
    </row>
    <row r="265" spans="1:12" ht="12.75" customHeight="1" x14ac:dyDescent="0.25">
      <c r="A265" s="78"/>
      <c r="B265" s="55"/>
      <c r="C265" s="55"/>
      <c r="D265" s="77"/>
      <c r="E265" s="76"/>
      <c r="F265" s="76"/>
      <c r="G265" s="76"/>
      <c r="H265" s="76"/>
      <c r="I265" s="76"/>
      <c r="J265" s="76"/>
      <c r="K265" s="78"/>
      <c r="L265" s="79"/>
    </row>
    <row r="266" spans="1:12" ht="12.75" customHeight="1" x14ac:dyDescent="0.25">
      <c r="A266" s="78"/>
      <c r="B266" s="55"/>
      <c r="C266" s="55"/>
      <c r="D266" s="77"/>
      <c r="E266" s="76"/>
      <c r="F266" s="76"/>
      <c r="G266" s="76"/>
      <c r="H266" s="76"/>
      <c r="I266" s="76"/>
      <c r="J266" s="76"/>
      <c r="K266" s="78"/>
      <c r="L266" s="79"/>
    </row>
    <row r="267" spans="1:12" ht="12.75" customHeight="1" x14ac:dyDescent="0.25">
      <c r="A267" s="78"/>
      <c r="B267" s="55"/>
      <c r="C267" s="55"/>
      <c r="D267" s="77"/>
      <c r="E267" s="76"/>
      <c r="F267" s="76"/>
      <c r="G267" s="76"/>
      <c r="H267" s="76"/>
      <c r="I267" s="76"/>
      <c r="J267" s="76"/>
      <c r="K267" s="78"/>
      <c r="L267" s="79"/>
    </row>
    <row r="268" spans="1:12" ht="12.75" customHeight="1" x14ac:dyDescent="0.25">
      <c r="A268" s="78"/>
      <c r="B268" s="55"/>
      <c r="C268" s="55"/>
      <c r="D268" s="77"/>
      <c r="E268" s="76"/>
      <c r="F268" s="76"/>
      <c r="G268" s="76"/>
      <c r="H268" s="76"/>
      <c r="I268" s="76"/>
      <c r="J268" s="76"/>
      <c r="K268" s="78"/>
      <c r="L268" s="79"/>
    </row>
    <row r="269" spans="1:12" x14ac:dyDescent="0.25">
      <c r="A269" s="78"/>
      <c r="B269" s="55"/>
      <c r="C269" s="55"/>
      <c r="D269" s="77"/>
      <c r="E269" s="76"/>
      <c r="F269" s="76"/>
      <c r="G269" s="76"/>
      <c r="H269" s="76"/>
      <c r="I269" s="76"/>
      <c r="J269" s="76"/>
      <c r="K269" s="78"/>
      <c r="L269" s="79"/>
    </row>
    <row r="270" spans="1:12" x14ac:dyDescent="0.25">
      <c r="A270" s="78"/>
      <c r="B270" s="55"/>
      <c r="C270" s="55"/>
      <c r="D270" s="77"/>
      <c r="E270" s="76"/>
      <c r="F270" s="76"/>
      <c r="G270" s="76"/>
      <c r="H270" s="76"/>
      <c r="I270" s="76"/>
      <c r="J270" s="76"/>
      <c r="K270" s="78"/>
      <c r="L270" s="79"/>
    </row>
    <row r="271" spans="1:12" x14ac:dyDescent="0.25">
      <c r="A271" s="78"/>
      <c r="B271" s="55"/>
      <c r="C271" s="55"/>
      <c r="D271" s="77"/>
      <c r="E271" s="76"/>
      <c r="F271" s="76"/>
      <c r="G271" s="76"/>
      <c r="H271" s="76"/>
      <c r="I271" s="76"/>
      <c r="J271" s="76"/>
      <c r="K271" s="78"/>
      <c r="L271" s="79"/>
    </row>
    <row r="272" spans="1:12" x14ac:dyDescent="0.25">
      <c r="A272" s="78"/>
      <c r="B272" s="55"/>
      <c r="C272" s="55"/>
      <c r="D272" s="77"/>
      <c r="E272" s="76"/>
      <c r="F272" s="76"/>
      <c r="G272" s="76"/>
      <c r="H272" s="76"/>
      <c r="I272" s="76"/>
      <c r="J272" s="76"/>
      <c r="K272" s="78"/>
      <c r="L272" s="79"/>
    </row>
    <row r="273" spans="1:12" x14ac:dyDescent="0.25">
      <c r="A273" s="78"/>
      <c r="B273" s="55"/>
      <c r="C273" s="55"/>
      <c r="D273" s="77"/>
      <c r="E273" s="76"/>
      <c r="F273" s="76"/>
      <c r="G273" s="76"/>
      <c r="H273" s="76"/>
      <c r="I273" s="76"/>
      <c r="J273" s="76"/>
      <c r="K273" s="78"/>
      <c r="L273" s="79"/>
    </row>
    <row r="274" spans="1:12" x14ac:dyDescent="0.25">
      <c r="A274" s="78"/>
      <c r="B274" s="55"/>
      <c r="C274" s="55"/>
      <c r="D274" s="77"/>
      <c r="E274" s="76"/>
      <c r="F274" s="76"/>
      <c r="G274" s="76"/>
      <c r="H274" s="76"/>
      <c r="I274" s="76"/>
      <c r="J274" s="76"/>
      <c r="K274" s="78"/>
      <c r="L274" s="79"/>
    </row>
  </sheetData>
  <mergeCells count="21">
    <mergeCell ref="M3:P3"/>
    <mergeCell ref="A69:K69"/>
    <mergeCell ref="A78:K78"/>
    <mergeCell ref="A1:C1"/>
    <mergeCell ref="A2:K2"/>
    <mergeCell ref="A3:F3"/>
    <mergeCell ref="G3:L3"/>
    <mergeCell ref="E10:E11"/>
    <mergeCell ref="G10:G11"/>
    <mergeCell ref="A65:L65"/>
    <mergeCell ref="A66:K66"/>
    <mergeCell ref="A68:L68"/>
    <mergeCell ref="A8:L8"/>
    <mergeCell ref="A9:A11"/>
    <mergeCell ref="B9:C11"/>
    <mergeCell ref="D9:E9"/>
    <mergeCell ref="H9:H11"/>
    <mergeCell ref="I9:I11"/>
    <mergeCell ref="J9:J11"/>
    <mergeCell ref="K9:L10"/>
    <mergeCell ref="D10:D11"/>
  </mergeCells>
  <printOptions horizontalCentered="1"/>
  <pageMargins left="0.59055118110236227" right="0.39370078740157483" top="0.39370078740157483" bottom="0.39370078740157483" header="0" footer="0"/>
  <pageSetup scale="63" fitToHeight="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
  <sheetViews>
    <sheetView topLeftCell="A58" workbookViewId="0">
      <selection activeCell="I75" sqref="I75"/>
    </sheetView>
  </sheetViews>
  <sheetFormatPr baseColWidth="10" defaultRowHeight="15" x14ac:dyDescent="0.25"/>
  <cols>
    <col min="2" max="16" width="13.85546875" customWidth="1"/>
    <col min="258" max="272" width="13.85546875" customWidth="1"/>
    <col min="514" max="528" width="13.85546875" customWidth="1"/>
    <col min="770" max="784" width="13.85546875" customWidth="1"/>
    <col min="1026" max="1040" width="13.85546875" customWidth="1"/>
    <col min="1282" max="1296" width="13.85546875" customWidth="1"/>
    <col min="1538" max="1552" width="13.85546875" customWidth="1"/>
    <col min="1794" max="1808" width="13.85546875" customWidth="1"/>
    <col min="2050" max="2064" width="13.85546875" customWidth="1"/>
    <col min="2306" max="2320" width="13.85546875" customWidth="1"/>
    <col min="2562" max="2576" width="13.85546875" customWidth="1"/>
    <col min="2818" max="2832" width="13.85546875" customWidth="1"/>
    <col min="3074" max="3088" width="13.85546875" customWidth="1"/>
    <col min="3330" max="3344" width="13.85546875" customWidth="1"/>
    <col min="3586" max="3600" width="13.85546875" customWidth="1"/>
    <col min="3842" max="3856" width="13.85546875" customWidth="1"/>
    <col min="4098" max="4112" width="13.85546875" customWidth="1"/>
    <col min="4354" max="4368" width="13.85546875" customWidth="1"/>
    <col min="4610" max="4624" width="13.85546875" customWidth="1"/>
    <col min="4866" max="4880" width="13.85546875" customWidth="1"/>
    <col min="5122" max="5136" width="13.85546875" customWidth="1"/>
    <col min="5378" max="5392" width="13.85546875" customWidth="1"/>
    <col min="5634" max="5648" width="13.85546875" customWidth="1"/>
    <col min="5890" max="5904" width="13.85546875" customWidth="1"/>
    <col min="6146" max="6160" width="13.85546875" customWidth="1"/>
    <col min="6402" max="6416" width="13.85546875" customWidth="1"/>
    <col min="6658" max="6672" width="13.85546875" customWidth="1"/>
    <col min="6914" max="6928" width="13.85546875" customWidth="1"/>
    <col min="7170" max="7184" width="13.85546875" customWidth="1"/>
    <col min="7426" max="7440" width="13.85546875" customWidth="1"/>
    <col min="7682" max="7696" width="13.85546875" customWidth="1"/>
    <col min="7938" max="7952" width="13.85546875" customWidth="1"/>
    <col min="8194" max="8208" width="13.85546875" customWidth="1"/>
    <col min="8450" max="8464" width="13.85546875" customWidth="1"/>
    <col min="8706" max="8720" width="13.85546875" customWidth="1"/>
    <col min="8962" max="8976" width="13.85546875" customWidth="1"/>
    <col min="9218" max="9232" width="13.85546875" customWidth="1"/>
    <col min="9474" max="9488" width="13.85546875" customWidth="1"/>
    <col min="9730" max="9744" width="13.85546875" customWidth="1"/>
    <col min="9986" max="10000" width="13.85546875" customWidth="1"/>
    <col min="10242" max="10256" width="13.85546875" customWidth="1"/>
    <col min="10498" max="10512" width="13.85546875" customWidth="1"/>
    <col min="10754" max="10768" width="13.85546875" customWidth="1"/>
    <col min="11010" max="11024" width="13.85546875" customWidth="1"/>
    <col min="11266" max="11280" width="13.85546875" customWidth="1"/>
    <col min="11522" max="11536" width="13.85546875" customWidth="1"/>
    <col min="11778" max="11792" width="13.85546875" customWidth="1"/>
    <col min="12034" max="12048" width="13.85546875" customWidth="1"/>
    <col min="12290" max="12304" width="13.85546875" customWidth="1"/>
    <col min="12546" max="12560" width="13.85546875" customWidth="1"/>
    <col min="12802" max="12816" width="13.85546875" customWidth="1"/>
    <col min="13058" max="13072" width="13.85546875" customWidth="1"/>
    <col min="13314" max="13328" width="13.85546875" customWidth="1"/>
    <col min="13570" max="13584" width="13.85546875" customWidth="1"/>
    <col min="13826" max="13840" width="13.85546875" customWidth="1"/>
    <col min="14082" max="14096" width="13.85546875" customWidth="1"/>
    <col min="14338" max="14352" width="13.85546875" customWidth="1"/>
    <col min="14594" max="14608" width="13.85546875" customWidth="1"/>
    <col min="14850" max="14864" width="13.85546875" customWidth="1"/>
    <col min="15106" max="15120" width="13.85546875" customWidth="1"/>
    <col min="15362" max="15376" width="13.85546875" customWidth="1"/>
    <col min="15618" max="15632" width="13.85546875" customWidth="1"/>
    <col min="15874" max="15888" width="13.85546875" customWidth="1"/>
    <col min="16130" max="16144" width="13.85546875" customWidth="1"/>
  </cols>
  <sheetData>
    <row r="1" spans="1:16" x14ac:dyDescent="0.25">
      <c r="B1" t="s">
        <v>94</v>
      </c>
    </row>
    <row r="5" spans="1:16" x14ac:dyDescent="0.25">
      <c r="C5" s="14" t="s">
        <v>95</v>
      </c>
    </row>
    <row r="7" spans="1:16" x14ac:dyDescent="0.25">
      <c r="B7" t="s">
        <v>96</v>
      </c>
      <c r="G7" t="s">
        <v>97</v>
      </c>
      <c r="J7" t="s">
        <v>98</v>
      </c>
    </row>
    <row r="10" spans="1:16" s="15" customFormat="1" ht="48" customHeight="1" x14ac:dyDescent="0.25">
      <c r="B10" s="15" t="s">
        <v>99</v>
      </c>
      <c r="C10" s="15" t="s">
        <v>100</v>
      </c>
      <c r="D10" s="15" t="s">
        <v>101</v>
      </c>
      <c r="E10" s="15" t="s">
        <v>102</v>
      </c>
      <c r="F10" s="15" t="s">
        <v>103</v>
      </c>
      <c r="G10" s="15" t="s">
        <v>104</v>
      </c>
      <c r="H10" s="15" t="s">
        <v>105</v>
      </c>
      <c r="I10" s="15" t="s">
        <v>106</v>
      </c>
      <c r="J10" s="15" t="s">
        <v>107</v>
      </c>
      <c r="K10" s="15" t="s">
        <v>108</v>
      </c>
      <c r="L10" s="15" t="s">
        <v>109</v>
      </c>
      <c r="M10" s="15" t="s">
        <v>110</v>
      </c>
      <c r="N10" s="15" t="s">
        <v>111</v>
      </c>
      <c r="O10" s="15" t="s">
        <v>112</v>
      </c>
      <c r="P10" s="15" t="s">
        <v>113</v>
      </c>
    </row>
    <row r="12" spans="1:16" x14ac:dyDescent="0.25">
      <c r="A12">
        <v>171</v>
      </c>
      <c r="B12" t="s">
        <v>114</v>
      </c>
      <c r="C12" s="16">
        <v>42605</v>
      </c>
      <c r="D12" s="16">
        <v>43707</v>
      </c>
      <c r="E12">
        <v>99.8</v>
      </c>
      <c r="F12">
        <v>0.1</v>
      </c>
      <c r="G12">
        <v>0.1</v>
      </c>
      <c r="H12">
        <v>94.68</v>
      </c>
      <c r="I12">
        <v>4.97</v>
      </c>
      <c r="J12">
        <v>0.35</v>
      </c>
      <c r="K12">
        <v>10620620608.799999</v>
      </c>
      <c r="L12">
        <v>11477122270.799999</v>
      </c>
      <c r="M12">
        <v>856501662</v>
      </c>
      <c r="N12">
        <v>8.06</v>
      </c>
      <c r="O12">
        <v>4.41</v>
      </c>
      <c r="P12" t="s">
        <v>115</v>
      </c>
    </row>
    <row r="13" spans="1:16" x14ac:dyDescent="0.25">
      <c r="A13">
        <v>188</v>
      </c>
      <c r="B13" t="s">
        <v>116</v>
      </c>
      <c r="C13" s="16">
        <v>39934</v>
      </c>
      <c r="D13" s="16">
        <v>43763</v>
      </c>
      <c r="E13">
        <v>85.8</v>
      </c>
      <c r="F13">
        <v>0</v>
      </c>
      <c r="G13">
        <v>14.2</v>
      </c>
      <c r="H13">
        <v>92.1</v>
      </c>
      <c r="I13">
        <v>0</v>
      </c>
      <c r="J13">
        <v>7.9</v>
      </c>
      <c r="K13">
        <v>5232889180.8000002</v>
      </c>
      <c r="L13">
        <v>5654896372.8000002</v>
      </c>
      <c r="M13">
        <v>422007192</v>
      </c>
      <c r="N13">
        <v>8.06</v>
      </c>
      <c r="O13">
        <v>4.41</v>
      </c>
      <c r="P13" t="s">
        <v>117</v>
      </c>
    </row>
    <row r="14" spans="1:16" x14ac:dyDescent="0.25">
      <c r="A14">
        <v>209</v>
      </c>
      <c r="B14" t="s">
        <v>118</v>
      </c>
      <c r="C14" s="16">
        <v>40756</v>
      </c>
      <c r="D14" s="16">
        <v>45260</v>
      </c>
      <c r="E14">
        <v>37</v>
      </c>
      <c r="F14">
        <v>8.58</v>
      </c>
      <c r="G14">
        <v>0.42</v>
      </c>
      <c r="H14">
        <v>36.450000000000003</v>
      </c>
      <c r="I14">
        <v>9.02</v>
      </c>
      <c r="J14">
        <v>0.43</v>
      </c>
      <c r="K14">
        <v>2473632600</v>
      </c>
      <c r="L14">
        <v>2673119100</v>
      </c>
      <c r="M14">
        <v>199486500</v>
      </c>
      <c r="N14">
        <v>8.06</v>
      </c>
      <c r="O14">
        <v>4.41</v>
      </c>
      <c r="P14" t="s">
        <v>117</v>
      </c>
    </row>
    <row r="15" spans="1:16" x14ac:dyDescent="0.25">
      <c r="A15">
        <v>212</v>
      </c>
      <c r="B15" t="s">
        <v>119</v>
      </c>
      <c r="C15" s="16">
        <v>40452</v>
      </c>
      <c r="D15" s="16">
        <v>42278</v>
      </c>
      <c r="E15">
        <v>100</v>
      </c>
      <c r="F15">
        <v>0</v>
      </c>
      <c r="G15">
        <v>0</v>
      </c>
      <c r="H15">
        <v>100</v>
      </c>
      <c r="I15">
        <v>0</v>
      </c>
      <c r="J15">
        <v>0</v>
      </c>
      <c r="K15">
        <v>637738200</v>
      </c>
      <c r="L15">
        <v>689168700</v>
      </c>
      <c r="M15">
        <v>51430500</v>
      </c>
      <c r="N15">
        <v>8.06</v>
      </c>
      <c r="O15">
        <v>4.41</v>
      </c>
      <c r="P15" t="s">
        <v>117</v>
      </c>
    </row>
    <row r="16" spans="1:16" x14ac:dyDescent="0.25">
      <c r="A16">
        <v>214</v>
      </c>
      <c r="B16" t="s">
        <v>120</v>
      </c>
      <c r="C16" s="16">
        <v>40548</v>
      </c>
      <c r="D16" s="16">
        <v>45653</v>
      </c>
      <c r="E16">
        <v>43</v>
      </c>
      <c r="F16">
        <v>0</v>
      </c>
      <c r="G16">
        <v>0</v>
      </c>
      <c r="H16">
        <v>45.9</v>
      </c>
      <c r="I16">
        <v>0</v>
      </c>
      <c r="J16">
        <v>0</v>
      </c>
      <c r="K16">
        <v>4483920600</v>
      </c>
      <c r="L16">
        <v>4845527100</v>
      </c>
      <c r="M16">
        <v>361606500</v>
      </c>
      <c r="N16">
        <v>8.06</v>
      </c>
      <c r="O16">
        <v>4.41</v>
      </c>
      <c r="P16" t="s">
        <v>117</v>
      </c>
    </row>
    <row r="17" spans="1:16" x14ac:dyDescent="0.25">
      <c r="A17">
        <v>242</v>
      </c>
      <c r="B17" t="s">
        <v>121</v>
      </c>
      <c r="C17" s="16">
        <v>40718</v>
      </c>
      <c r="D17" s="16">
        <v>45582</v>
      </c>
      <c r="E17">
        <v>32</v>
      </c>
      <c r="F17">
        <v>22</v>
      </c>
      <c r="G17">
        <v>0</v>
      </c>
      <c r="H17">
        <v>32.1</v>
      </c>
      <c r="I17">
        <v>21.91</v>
      </c>
      <c r="J17">
        <v>0</v>
      </c>
      <c r="K17">
        <v>835344600</v>
      </c>
      <c r="L17">
        <v>902711100</v>
      </c>
      <c r="M17">
        <v>67366500</v>
      </c>
      <c r="N17">
        <v>8.06</v>
      </c>
      <c r="O17">
        <v>4.41</v>
      </c>
      <c r="P17" t="s">
        <v>117</v>
      </c>
    </row>
    <row r="18" spans="1:16" x14ac:dyDescent="0.25">
      <c r="A18">
        <v>245</v>
      </c>
      <c r="B18" t="s">
        <v>122</v>
      </c>
      <c r="C18" s="16">
        <v>40805</v>
      </c>
      <c r="D18" s="16">
        <v>45653</v>
      </c>
      <c r="E18">
        <v>43</v>
      </c>
      <c r="F18">
        <v>0</v>
      </c>
      <c r="G18">
        <v>31</v>
      </c>
      <c r="H18">
        <v>42.88</v>
      </c>
      <c r="I18">
        <v>0</v>
      </c>
      <c r="J18">
        <v>30.72</v>
      </c>
      <c r="K18">
        <v>1736874584.4000001</v>
      </c>
      <c r="L18">
        <v>1876945115.4000001</v>
      </c>
      <c r="M18">
        <v>140070531</v>
      </c>
      <c r="N18">
        <v>8.06</v>
      </c>
      <c r="O18">
        <v>4.41</v>
      </c>
      <c r="P18" t="s">
        <v>117</v>
      </c>
    </row>
    <row r="19" spans="1:16" x14ac:dyDescent="0.25">
      <c r="A19">
        <v>249</v>
      </c>
      <c r="B19" t="s">
        <v>123</v>
      </c>
      <c r="C19" s="16">
        <v>41699</v>
      </c>
      <c r="D19" s="16">
        <v>43799</v>
      </c>
      <c r="E19">
        <v>98</v>
      </c>
      <c r="F19">
        <v>1</v>
      </c>
      <c r="G19">
        <v>1</v>
      </c>
      <c r="H19">
        <v>95.74</v>
      </c>
      <c r="I19">
        <v>0.87</v>
      </c>
      <c r="J19">
        <v>3.39</v>
      </c>
      <c r="K19">
        <v>1067438357.4</v>
      </c>
      <c r="L19">
        <v>1153522095.9000001</v>
      </c>
      <c r="M19">
        <v>86083738.5</v>
      </c>
      <c r="N19">
        <v>8.06</v>
      </c>
      <c r="O19">
        <v>4.41</v>
      </c>
      <c r="P19" t="s">
        <v>117</v>
      </c>
    </row>
    <row r="20" spans="1:16" x14ac:dyDescent="0.25">
      <c r="A20">
        <v>257</v>
      </c>
      <c r="B20" t="s">
        <v>124</v>
      </c>
      <c r="C20" s="16">
        <v>44564</v>
      </c>
      <c r="D20" s="16">
        <v>44564</v>
      </c>
      <c r="E20">
        <v>0</v>
      </c>
      <c r="F20">
        <v>0</v>
      </c>
      <c r="G20">
        <v>0</v>
      </c>
      <c r="H20">
        <v>0</v>
      </c>
      <c r="I20">
        <v>0</v>
      </c>
      <c r="J20">
        <v>0</v>
      </c>
      <c r="K20">
        <v>836442000</v>
      </c>
      <c r="L20">
        <v>903897000</v>
      </c>
      <c r="M20">
        <v>67455000</v>
      </c>
      <c r="N20">
        <v>8.06</v>
      </c>
      <c r="O20">
        <v>4.41</v>
      </c>
      <c r="P20" t="s">
        <v>117</v>
      </c>
    </row>
    <row r="21" spans="1:16" x14ac:dyDescent="0.25">
      <c r="A21">
        <v>258</v>
      </c>
      <c r="B21" t="s">
        <v>125</v>
      </c>
      <c r="C21" s="16">
        <v>43830</v>
      </c>
      <c r="D21" s="16">
        <v>43830</v>
      </c>
      <c r="E21">
        <v>78.2</v>
      </c>
      <c r="F21">
        <v>20.8</v>
      </c>
      <c r="G21">
        <v>1</v>
      </c>
      <c r="H21">
        <v>78.2</v>
      </c>
      <c r="I21">
        <v>21.8</v>
      </c>
      <c r="J21">
        <v>0</v>
      </c>
      <c r="K21">
        <v>8010201600</v>
      </c>
      <c r="L21">
        <v>8656185600</v>
      </c>
      <c r="M21">
        <v>645984000</v>
      </c>
      <c r="N21">
        <v>8.06</v>
      </c>
      <c r="O21">
        <v>4.41</v>
      </c>
      <c r="P21" t="s">
        <v>117</v>
      </c>
    </row>
    <row r="22" spans="1:16" x14ac:dyDescent="0.25">
      <c r="A22">
        <v>259</v>
      </c>
      <c r="B22" t="s">
        <v>126</v>
      </c>
      <c r="C22" s="16">
        <v>41709</v>
      </c>
      <c r="D22" s="16">
        <v>45625</v>
      </c>
      <c r="E22">
        <v>34</v>
      </c>
      <c r="F22">
        <v>5</v>
      </c>
      <c r="G22">
        <v>0</v>
      </c>
      <c r="H22">
        <v>33.39</v>
      </c>
      <c r="I22">
        <v>5.44</v>
      </c>
      <c r="J22">
        <v>0</v>
      </c>
      <c r="K22">
        <v>1601460000</v>
      </c>
      <c r="L22">
        <v>1730610000</v>
      </c>
      <c r="M22">
        <v>129150000</v>
      </c>
      <c r="N22">
        <v>8.06</v>
      </c>
      <c r="O22">
        <v>4.41</v>
      </c>
      <c r="P22" t="s">
        <v>117</v>
      </c>
    </row>
    <row r="23" spans="1:16" x14ac:dyDescent="0.25">
      <c r="A23">
        <v>261</v>
      </c>
      <c r="B23" t="s">
        <v>127</v>
      </c>
      <c r="C23" s="16">
        <v>42030</v>
      </c>
      <c r="D23" s="16">
        <v>43707</v>
      </c>
      <c r="E23">
        <v>99.8</v>
      </c>
      <c r="F23">
        <v>0.1</v>
      </c>
      <c r="G23">
        <v>0.1</v>
      </c>
      <c r="H23">
        <v>95.03</v>
      </c>
      <c r="I23">
        <v>4.57</v>
      </c>
      <c r="J23">
        <v>0.4</v>
      </c>
      <c r="K23">
        <v>9397837636.7999992</v>
      </c>
      <c r="L23">
        <v>10155727768.799999</v>
      </c>
      <c r="M23">
        <v>757890132</v>
      </c>
      <c r="N23">
        <v>8.06</v>
      </c>
      <c r="O23">
        <v>4.41</v>
      </c>
      <c r="P23" t="s">
        <v>115</v>
      </c>
    </row>
    <row r="24" spans="1:16" x14ac:dyDescent="0.25">
      <c r="A24">
        <v>264</v>
      </c>
      <c r="B24" t="s">
        <v>128</v>
      </c>
      <c r="C24" s="16">
        <v>42977</v>
      </c>
      <c r="D24" s="16">
        <v>43707</v>
      </c>
      <c r="E24">
        <v>99.3</v>
      </c>
      <c r="F24">
        <v>0.5</v>
      </c>
      <c r="G24">
        <v>0.2</v>
      </c>
      <c r="H24">
        <v>99.65</v>
      </c>
      <c r="I24">
        <v>0.22</v>
      </c>
      <c r="J24">
        <v>0.14000000000000001</v>
      </c>
      <c r="K24">
        <v>13691481483</v>
      </c>
      <c r="L24">
        <v>14795633215.5</v>
      </c>
      <c r="M24">
        <v>1104151732.5</v>
      </c>
      <c r="N24">
        <v>8.06</v>
      </c>
      <c r="O24">
        <v>4.41</v>
      </c>
      <c r="P24" t="s">
        <v>117</v>
      </c>
    </row>
    <row r="25" spans="1:16" x14ac:dyDescent="0.25">
      <c r="A25">
        <v>266</v>
      </c>
      <c r="B25" t="s">
        <v>129</v>
      </c>
      <c r="C25" s="16">
        <v>43365</v>
      </c>
      <c r="D25" s="16">
        <v>43496</v>
      </c>
      <c r="E25">
        <v>19.7</v>
      </c>
      <c r="F25">
        <v>78.8</v>
      </c>
      <c r="G25">
        <v>1.5</v>
      </c>
      <c r="H25">
        <v>47.97</v>
      </c>
      <c r="I25">
        <v>22.01</v>
      </c>
      <c r="J25">
        <v>30.02</v>
      </c>
      <c r="K25">
        <v>3306633600</v>
      </c>
      <c r="L25">
        <v>3573297600</v>
      </c>
      <c r="M25">
        <v>266664000</v>
      </c>
      <c r="N25">
        <v>8.06</v>
      </c>
      <c r="O25">
        <v>4.41</v>
      </c>
      <c r="P25" t="s">
        <v>130</v>
      </c>
    </row>
    <row r="26" spans="1:16" x14ac:dyDescent="0.25">
      <c r="A26">
        <v>268</v>
      </c>
      <c r="B26" t="s">
        <v>131</v>
      </c>
      <c r="C26" s="16">
        <v>43646</v>
      </c>
      <c r="D26" s="16">
        <v>43707</v>
      </c>
      <c r="E26">
        <v>76.900000000000006</v>
      </c>
      <c r="F26">
        <v>7</v>
      </c>
      <c r="G26">
        <v>16.100000000000001</v>
      </c>
      <c r="H26">
        <v>76.930000000000007</v>
      </c>
      <c r="I26">
        <v>7</v>
      </c>
      <c r="J26">
        <v>16.07</v>
      </c>
      <c r="K26">
        <v>383796864</v>
      </c>
      <c r="L26">
        <v>414748224</v>
      </c>
      <c r="M26">
        <v>30951360</v>
      </c>
      <c r="N26">
        <v>8.06</v>
      </c>
      <c r="O26">
        <v>4.41</v>
      </c>
      <c r="P26" t="s">
        <v>132</v>
      </c>
    </row>
    <row r="27" spans="1:16" x14ac:dyDescent="0.25">
      <c r="A27">
        <v>273</v>
      </c>
      <c r="B27" t="s">
        <v>133</v>
      </c>
      <c r="C27" s="16">
        <v>41639</v>
      </c>
      <c r="D27" s="16">
        <v>45657</v>
      </c>
      <c r="E27">
        <v>28.6</v>
      </c>
      <c r="F27">
        <v>3.4</v>
      </c>
      <c r="G27">
        <v>12.1</v>
      </c>
      <c r="H27">
        <v>28.69</v>
      </c>
      <c r="I27">
        <v>3.35</v>
      </c>
      <c r="J27">
        <v>12.15</v>
      </c>
      <c r="K27">
        <v>1919520000</v>
      </c>
      <c r="L27">
        <v>2074320000</v>
      </c>
      <c r="M27">
        <v>154800000</v>
      </c>
      <c r="N27">
        <v>8.06</v>
      </c>
      <c r="O27">
        <v>4.41</v>
      </c>
      <c r="P27" t="s">
        <v>117</v>
      </c>
    </row>
    <row r="28" spans="1:16" x14ac:dyDescent="0.25">
      <c r="A28">
        <v>274</v>
      </c>
      <c r="B28" t="s">
        <v>134</v>
      </c>
      <c r="C28" s="16">
        <v>41605</v>
      </c>
      <c r="D28" s="16">
        <v>45657</v>
      </c>
      <c r="E28">
        <v>27.1</v>
      </c>
      <c r="F28">
        <v>64.3</v>
      </c>
      <c r="G28">
        <v>0.3</v>
      </c>
      <c r="H28">
        <v>27.08</v>
      </c>
      <c r="I28">
        <v>64.37</v>
      </c>
      <c r="J28">
        <v>0.27</v>
      </c>
      <c r="K28">
        <v>5403300000</v>
      </c>
      <c r="L28">
        <v>5839050000</v>
      </c>
      <c r="M28">
        <v>435750000</v>
      </c>
      <c r="N28">
        <v>8.06</v>
      </c>
      <c r="O28">
        <v>4.41</v>
      </c>
      <c r="P28" t="s">
        <v>135</v>
      </c>
    </row>
    <row r="29" spans="1:16" x14ac:dyDescent="0.25">
      <c r="A29">
        <v>278</v>
      </c>
      <c r="B29" t="s">
        <v>136</v>
      </c>
      <c r="C29" s="16">
        <v>42983</v>
      </c>
      <c r="D29" s="16">
        <v>43523</v>
      </c>
      <c r="E29">
        <v>74.2</v>
      </c>
      <c r="F29">
        <v>24.4</v>
      </c>
      <c r="G29">
        <v>1.4</v>
      </c>
      <c r="H29">
        <v>74.260000000000005</v>
      </c>
      <c r="I29">
        <v>24.42</v>
      </c>
      <c r="J29">
        <v>1.32</v>
      </c>
      <c r="K29">
        <v>4510276800</v>
      </c>
      <c r="L29">
        <v>4874008800</v>
      </c>
      <c r="M29">
        <v>363732000</v>
      </c>
      <c r="N29">
        <v>8.06</v>
      </c>
      <c r="O29">
        <v>4.41</v>
      </c>
      <c r="P29" t="s">
        <v>117</v>
      </c>
    </row>
    <row r="30" spans="1:16" x14ac:dyDescent="0.25">
      <c r="A30">
        <v>280</v>
      </c>
      <c r="B30" t="s">
        <v>137</v>
      </c>
      <c r="C30" s="16">
        <v>42129</v>
      </c>
      <c r="D30" s="16">
        <v>44926</v>
      </c>
      <c r="E30">
        <v>12</v>
      </c>
      <c r="F30">
        <v>7</v>
      </c>
      <c r="G30">
        <v>29</v>
      </c>
      <c r="H30">
        <v>12.04</v>
      </c>
      <c r="I30">
        <v>7.1</v>
      </c>
      <c r="J30">
        <v>28.64</v>
      </c>
      <c r="K30">
        <v>1889760000</v>
      </c>
      <c r="L30">
        <v>2042160000</v>
      </c>
      <c r="M30">
        <v>152400000</v>
      </c>
      <c r="N30">
        <v>8.06</v>
      </c>
      <c r="O30">
        <v>4.41</v>
      </c>
      <c r="P30" t="s">
        <v>117</v>
      </c>
    </row>
    <row r="31" spans="1:16" x14ac:dyDescent="0.25">
      <c r="A31">
        <v>281</v>
      </c>
      <c r="B31" t="s">
        <v>138</v>
      </c>
      <c r="C31" s="16">
        <v>43070</v>
      </c>
      <c r="D31" s="16">
        <v>43497</v>
      </c>
      <c r="E31">
        <v>84.9</v>
      </c>
      <c r="F31">
        <v>14</v>
      </c>
      <c r="G31">
        <v>1.1000000000000001</v>
      </c>
      <c r="H31">
        <v>41.47</v>
      </c>
      <c r="I31">
        <v>7.35</v>
      </c>
      <c r="J31">
        <v>51.18</v>
      </c>
      <c r="K31">
        <v>1610202000</v>
      </c>
      <c r="L31">
        <v>1890375714.3</v>
      </c>
      <c r="M31">
        <v>280173714.30000001</v>
      </c>
      <c r="N31">
        <v>17.399999999999999</v>
      </c>
      <c r="O31">
        <v>13.43</v>
      </c>
      <c r="P31" t="s">
        <v>139</v>
      </c>
    </row>
    <row r="32" spans="1:16" x14ac:dyDescent="0.25">
      <c r="A32">
        <v>282</v>
      </c>
      <c r="B32" t="s">
        <v>140</v>
      </c>
      <c r="C32" s="16">
        <v>42807</v>
      </c>
      <c r="D32" s="16">
        <v>45600</v>
      </c>
      <c r="E32">
        <v>0</v>
      </c>
      <c r="F32">
        <v>20</v>
      </c>
      <c r="G32">
        <v>48</v>
      </c>
      <c r="H32">
        <v>0</v>
      </c>
      <c r="I32">
        <v>19.559999999999999</v>
      </c>
      <c r="J32">
        <v>47.62</v>
      </c>
      <c r="K32">
        <v>1116000000</v>
      </c>
      <c r="L32">
        <v>1206000000</v>
      </c>
      <c r="M32">
        <v>90000000</v>
      </c>
      <c r="N32">
        <v>8.06</v>
      </c>
      <c r="O32">
        <v>4.41</v>
      </c>
      <c r="P32" t="s">
        <v>117</v>
      </c>
    </row>
    <row r="33" spans="1:16" x14ac:dyDescent="0.25">
      <c r="A33">
        <v>283</v>
      </c>
      <c r="B33" t="s">
        <v>141</v>
      </c>
      <c r="C33" s="16">
        <v>43383</v>
      </c>
      <c r="D33" s="16">
        <v>43495</v>
      </c>
      <c r="E33">
        <v>33.68</v>
      </c>
      <c r="F33">
        <v>65.319999999999993</v>
      </c>
      <c r="G33">
        <v>1</v>
      </c>
      <c r="H33">
        <v>57.64</v>
      </c>
      <c r="I33">
        <v>30.3</v>
      </c>
      <c r="J33">
        <v>12.05</v>
      </c>
      <c r="K33">
        <v>462892750.19999999</v>
      </c>
      <c r="L33">
        <v>500222810.69999999</v>
      </c>
      <c r="M33">
        <v>37330060.5</v>
      </c>
      <c r="N33">
        <v>8.06</v>
      </c>
      <c r="O33">
        <v>4.41</v>
      </c>
      <c r="P33" t="s">
        <v>142</v>
      </c>
    </row>
    <row r="34" spans="1:16" x14ac:dyDescent="0.25">
      <c r="A34">
        <v>284</v>
      </c>
      <c r="B34" t="s">
        <v>143</v>
      </c>
      <c r="C34" s="16">
        <v>42915</v>
      </c>
      <c r="D34" s="16">
        <v>44195</v>
      </c>
      <c r="E34">
        <v>36.299999999999997</v>
      </c>
      <c r="F34">
        <v>0</v>
      </c>
      <c r="G34">
        <v>0</v>
      </c>
      <c r="H34">
        <v>33.090000000000003</v>
      </c>
      <c r="I34">
        <v>0</v>
      </c>
      <c r="J34">
        <v>0</v>
      </c>
      <c r="K34">
        <v>2416417326</v>
      </c>
      <c r="L34">
        <v>2611289691</v>
      </c>
      <c r="M34">
        <v>194872365</v>
      </c>
      <c r="N34">
        <v>8.06</v>
      </c>
      <c r="O34">
        <v>4.41</v>
      </c>
      <c r="P34" t="s">
        <v>117</v>
      </c>
    </row>
    <row r="35" spans="1:16" x14ac:dyDescent="0.25">
      <c r="A35">
        <v>288</v>
      </c>
      <c r="B35" t="s">
        <v>144</v>
      </c>
      <c r="C35" s="16">
        <v>41337</v>
      </c>
      <c r="D35" s="16">
        <v>45628</v>
      </c>
      <c r="E35">
        <v>23</v>
      </c>
      <c r="F35">
        <v>15</v>
      </c>
      <c r="G35">
        <v>13</v>
      </c>
      <c r="H35">
        <v>23.06</v>
      </c>
      <c r="I35">
        <v>15.37</v>
      </c>
      <c r="J35">
        <v>12.92</v>
      </c>
      <c r="K35">
        <v>863040000</v>
      </c>
      <c r="L35">
        <v>932640000</v>
      </c>
      <c r="M35">
        <v>69600000</v>
      </c>
      <c r="N35">
        <v>8.06</v>
      </c>
      <c r="O35">
        <v>4.41</v>
      </c>
      <c r="P35" t="s">
        <v>142</v>
      </c>
    </row>
    <row r="36" spans="1:16" x14ac:dyDescent="0.25">
      <c r="A36">
        <v>289</v>
      </c>
      <c r="B36" t="s">
        <v>145</v>
      </c>
      <c r="C36" s="16">
        <v>44952</v>
      </c>
      <c r="D36" s="16">
        <v>45068</v>
      </c>
      <c r="E36">
        <v>22.54</v>
      </c>
      <c r="F36">
        <v>0</v>
      </c>
      <c r="G36">
        <v>0</v>
      </c>
      <c r="H36">
        <v>19.559999999999999</v>
      </c>
      <c r="I36">
        <v>0</v>
      </c>
      <c r="J36">
        <v>0</v>
      </c>
      <c r="K36">
        <v>8284824666.6000004</v>
      </c>
      <c r="L36">
        <v>8952955688.1000004</v>
      </c>
      <c r="M36">
        <v>668131021.5</v>
      </c>
      <c r="N36">
        <v>8.06</v>
      </c>
      <c r="O36">
        <v>4.41</v>
      </c>
      <c r="P36" s="14" t="s">
        <v>146</v>
      </c>
    </row>
    <row r="37" spans="1:16" x14ac:dyDescent="0.25">
      <c r="A37">
        <v>290</v>
      </c>
      <c r="B37" t="s">
        <v>147</v>
      </c>
      <c r="C37" s="16">
        <v>44809</v>
      </c>
      <c r="D37" s="16">
        <v>44924</v>
      </c>
      <c r="E37">
        <v>0</v>
      </c>
      <c r="F37">
        <v>0</v>
      </c>
      <c r="G37">
        <v>0</v>
      </c>
      <c r="H37">
        <v>0</v>
      </c>
      <c r="I37">
        <v>0</v>
      </c>
      <c r="J37">
        <v>0</v>
      </c>
      <c r="K37">
        <v>44528400</v>
      </c>
      <c r="L37">
        <v>48119400</v>
      </c>
      <c r="M37">
        <v>3591000</v>
      </c>
      <c r="N37">
        <v>8.06</v>
      </c>
      <c r="O37">
        <v>4.41</v>
      </c>
      <c r="P37" t="s">
        <v>117</v>
      </c>
    </row>
    <row r="38" spans="1:16" x14ac:dyDescent="0.25">
      <c r="A38">
        <v>296</v>
      </c>
      <c r="B38" t="s">
        <v>148</v>
      </c>
      <c r="C38" s="16">
        <v>43343</v>
      </c>
      <c r="D38" s="16">
        <v>43495</v>
      </c>
      <c r="E38">
        <v>99</v>
      </c>
      <c r="F38">
        <v>0.5</v>
      </c>
      <c r="G38">
        <v>0.5</v>
      </c>
      <c r="H38">
        <v>87.94</v>
      </c>
      <c r="I38">
        <v>8.19</v>
      </c>
      <c r="J38">
        <v>3.86</v>
      </c>
      <c r="K38">
        <v>13731896400</v>
      </c>
      <c r="L38">
        <v>14839307400</v>
      </c>
      <c r="M38">
        <v>1107411000</v>
      </c>
      <c r="N38">
        <v>8.06</v>
      </c>
      <c r="O38">
        <v>4.41</v>
      </c>
      <c r="P38" t="s">
        <v>149</v>
      </c>
    </row>
    <row r="39" spans="1:16" x14ac:dyDescent="0.25">
      <c r="A39">
        <v>297</v>
      </c>
      <c r="B39" t="s">
        <v>150</v>
      </c>
      <c r="C39" s="16">
        <v>42936</v>
      </c>
      <c r="D39" s="16">
        <v>43434</v>
      </c>
      <c r="E39">
        <v>98.3</v>
      </c>
      <c r="F39">
        <v>1.7</v>
      </c>
      <c r="G39">
        <v>0</v>
      </c>
      <c r="H39">
        <v>98.99</v>
      </c>
      <c r="I39">
        <v>1.01</v>
      </c>
      <c r="J39">
        <v>0</v>
      </c>
      <c r="K39">
        <v>2675968887</v>
      </c>
      <c r="L39">
        <v>2891772829.5</v>
      </c>
      <c r="M39">
        <v>215803942.5</v>
      </c>
      <c r="N39">
        <v>8.06</v>
      </c>
      <c r="O39">
        <v>4.41</v>
      </c>
      <c r="P39" t="s">
        <v>117</v>
      </c>
    </row>
    <row r="40" spans="1:16" x14ac:dyDescent="0.25">
      <c r="A40">
        <v>298</v>
      </c>
      <c r="B40" t="s">
        <v>151</v>
      </c>
      <c r="C40" s="16">
        <v>43462</v>
      </c>
      <c r="D40" s="16">
        <v>43707</v>
      </c>
      <c r="E40">
        <v>87.7</v>
      </c>
      <c r="F40">
        <v>11.3</v>
      </c>
      <c r="G40">
        <v>1</v>
      </c>
      <c r="H40">
        <v>61</v>
      </c>
      <c r="I40">
        <v>8.34</v>
      </c>
      <c r="J40">
        <v>30.66</v>
      </c>
      <c r="K40">
        <v>12996833886</v>
      </c>
      <c r="L40">
        <v>14044965651</v>
      </c>
      <c r="M40">
        <v>1048131765</v>
      </c>
      <c r="N40">
        <v>8.06</v>
      </c>
      <c r="O40">
        <v>4.41</v>
      </c>
      <c r="P40" t="s">
        <v>117</v>
      </c>
    </row>
    <row r="41" spans="1:16" x14ac:dyDescent="0.25">
      <c r="A41">
        <v>300</v>
      </c>
      <c r="B41" t="s">
        <v>152</v>
      </c>
      <c r="C41" s="16">
        <v>43537</v>
      </c>
      <c r="D41" s="16">
        <v>43537</v>
      </c>
      <c r="E41">
        <v>1</v>
      </c>
      <c r="F41">
        <v>92</v>
      </c>
      <c r="G41">
        <v>7</v>
      </c>
      <c r="H41">
        <v>35.26</v>
      </c>
      <c r="I41">
        <v>35.700000000000003</v>
      </c>
      <c r="J41">
        <v>29.04</v>
      </c>
      <c r="K41">
        <v>1222192794</v>
      </c>
      <c r="L41">
        <v>1282566729</v>
      </c>
      <c r="M41">
        <v>60373935</v>
      </c>
      <c r="N41">
        <v>4.9400000000000004</v>
      </c>
      <c r="O41">
        <v>1.39</v>
      </c>
      <c r="P41" t="s">
        <v>142</v>
      </c>
    </row>
    <row r="42" spans="1:16" x14ac:dyDescent="0.25">
      <c r="A42">
        <v>304</v>
      </c>
      <c r="B42" t="s">
        <v>153</v>
      </c>
      <c r="C42" s="16">
        <v>43763</v>
      </c>
      <c r="D42" s="16">
        <v>43763</v>
      </c>
      <c r="E42">
        <v>43.8</v>
      </c>
      <c r="F42">
        <v>0</v>
      </c>
      <c r="G42">
        <v>56.2</v>
      </c>
      <c r="H42">
        <v>39.590000000000003</v>
      </c>
      <c r="I42">
        <v>8.0299999999999994</v>
      </c>
      <c r="J42">
        <v>52.38</v>
      </c>
      <c r="K42">
        <v>4681620000</v>
      </c>
      <c r="L42">
        <v>5008920000</v>
      </c>
      <c r="M42">
        <v>327300000</v>
      </c>
      <c r="N42">
        <v>6.99</v>
      </c>
      <c r="O42">
        <v>3.37</v>
      </c>
      <c r="P42" t="s">
        <v>154</v>
      </c>
    </row>
    <row r="43" spans="1:16" x14ac:dyDescent="0.25">
      <c r="A43">
        <v>307</v>
      </c>
      <c r="B43" t="s">
        <v>155</v>
      </c>
      <c r="C43" s="16">
        <v>42416</v>
      </c>
      <c r="D43" s="16">
        <v>42990</v>
      </c>
      <c r="E43">
        <v>100</v>
      </c>
      <c r="F43">
        <v>0</v>
      </c>
      <c r="G43">
        <v>0</v>
      </c>
      <c r="H43">
        <v>100</v>
      </c>
      <c r="I43">
        <v>0</v>
      </c>
      <c r="J43">
        <v>0</v>
      </c>
      <c r="K43">
        <v>2002831873.8</v>
      </c>
      <c r="L43">
        <v>1740660000</v>
      </c>
      <c r="M43">
        <v>-262171873.80000001</v>
      </c>
      <c r="N43">
        <v>-13.09</v>
      </c>
      <c r="O43">
        <v>-16.03</v>
      </c>
      <c r="P43" t="s">
        <v>117</v>
      </c>
    </row>
    <row r="44" spans="1:16" x14ac:dyDescent="0.25">
      <c r="A44">
        <v>309</v>
      </c>
      <c r="B44" t="s">
        <v>156</v>
      </c>
      <c r="C44" s="16">
        <v>42723</v>
      </c>
      <c r="D44" s="16">
        <v>45589</v>
      </c>
      <c r="E44">
        <v>0</v>
      </c>
      <c r="F44">
        <v>20</v>
      </c>
      <c r="G44">
        <v>30</v>
      </c>
      <c r="H44">
        <v>0</v>
      </c>
      <c r="I44">
        <v>19.72</v>
      </c>
      <c r="J44">
        <v>30.42</v>
      </c>
      <c r="K44">
        <v>1786158000</v>
      </c>
      <c r="L44">
        <v>1930203000</v>
      </c>
      <c r="M44">
        <v>144045000</v>
      </c>
      <c r="N44">
        <v>8.06</v>
      </c>
      <c r="O44">
        <v>4.41</v>
      </c>
      <c r="P44" t="s">
        <v>142</v>
      </c>
    </row>
    <row r="45" spans="1:16" x14ac:dyDescent="0.25">
      <c r="A45">
        <v>310</v>
      </c>
      <c r="B45" t="s">
        <v>157</v>
      </c>
      <c r="C45" s="16">
        <v>42716</v>
      </c>
      <c r="D45" s="16">
        <v>45992</v>
      </c>
      <c r="E45">
        <v>9</v>
      </c>
      <c r="F45">
        <v>4</v>
      </c>
      <c r="G45">
        <v>20</v>
      </c>
      <c r="H45">
        <v>8.9700000000000006</v>
      </c>
      <c r="I45">
        <v>4.01</v>
      </c>
      <c r="J45">
        <v>20.21</v>
      </c>
      <c r="K45">
        <v>2176646400</v>
      </c>
      <c r="L45">
        <v>2352182400</v>
      </c>
      <c r="M45">
        <v>175536000</v>
      </c>
      <c r="N45">
        <v>8.06</v>
      </c>
      <c r="O45">
        <v>4.41</v>
      </c>
      <c r="P45" t="s">
        <v>117</v>
      </c>
    </row>
    <row r="46" spans="1:16" x14ac:dyDescent="0.25">
      <c r="A46">
        <v>311</v>
      </c>
      <c r="B46" t="s">
        <v>158</v>
      </c>
      <c r="C46" s="16">
        <v>43343</v>
      </c>
      <c r="D46" s="16">
        <v>43496</v>
      </c>
      <c r="E46">
        <v>88.83</v>
      </c>
      <c r="F46">
        <v>2.57</v>
      </c>
      <c r="G46">
        <v>8.6</v>
      </c>
      <c r="H46">
        <v>88.83</v>
      </c>
      <c r="I46">
        <v>2.57</v>
      </c>
      <c r="J46">
        <v>8.6</v>
      </c>
      <c r="K46">
        <v>6110472000</v>
      </c>
      <c r="L46">
        <v>7104462605.1000004</v>
      </c>
      <c r="M46">
        <v>993990605.10000002</v>
      </c>
      <c r="N46">
        <v>16.27</v>
      </c>
      <c r="O46">
        <v>12.34</v>
      </c>
      <c r="P46" t="s">
        <v>159</v>
      </c>
    </row>
    <row r="47" spans="1:16" x14ac:dyDescent="0.25">
      <c r="A47">
        <v>312</v>
      </c>
      <c r="B47" t="s">
        <v>160</v>
      </c>
      <c r="C47" s="16">
        <v>42901</v>
      </c>
      <c r="D47" s="16">
        <v>43501</v>
      </c>
      <c r="E47">
        <v>57.25</v>
      </c>
      <c r="F47">
        <v>34.299999999999997</v>
      </c>
      <c r="G47">
        <v>8.4499999999999993</v>
      </c>
      <c r="H47">
        <v>24.98</v>
      </c>
      <c r="I47">
        <v>49.96</v>
      </c>
      <c r="J47">
        <v>25.07</v>
      </c>
      <c r="K47">
        <v>492769800</v>
      </c>
      <c r="L47">
        <v>532509300</v>
      </c>
      <c r="M47">
        <v>39739500</v>
      </c>
      <c r="N47">
        <v>8.06</v>
      </c>
      <c r="O47">
        <v>4.41</v>
      </c>
      <c r="P47" t="s">
        <v>117</v>
      </c>
    </row>
    <row r="48" spans="1:16" x14ac:dyDescent="0.25">
      <c r="A48">
        <v>313</v>
      </c>
      <c r="B48" t="s">
        <v>161</v>
      </c>
      <c r="C48" s="16">
        <v>43428</v>
      </c>
      <c r="D48" s="16">
        <v>43495</v>
      </c>
      <c r="E48">
        <v>95.1</v>
      </c>
      <c r="F48">
        <v>3.9</v>
      </c>
      <c r="G48">
        <v>1</v>
      </c>
      <c r="H48">
        <v>66.010000000000005</v>
      </c>
      <c r="I48">
        <v>18</v>
      </c>
      <c r="J48">
        <v>15.99</v>
      </c>
      <c r="K48">
        <v>13489984800</v>
      </c>
      <c r="L48">
        <v>14577886800</v>
      </c>
      <c r="M48">
        <v>1087902000</v>
      </c>
      <c r="N48">
        <v>8.06</v>
      </c>
      <c r="O48">
        <v>4.41</v>
      </c>
      <c r="P48" t="s">
        <v>117</v>
      </c>
    </row>
    <row r="49" spans="1:16" x14ac:dyDescent="0.25">
      <c r="A49">
        <v>314</v>
      </c>
      <c r="B49" t="s">
        <v>162</v>
      </c>
      <c r="C49" s="16">
        <v>42948</v>
      </c>
      <c r="D49" s="16">
        <v>43146</v>
      </c>
      <c r="E49">
        <v>99.5</v>
      </c>
      <c r="F49">
        <v>0.5</v>
      </c>
      <c r="G49">
        <v>0</v>
      </c>
      <c r="H49">
        <v>95.97</v>
      </c>
      <c r="I49">
        <v>4.03</v>
      </c>
      <c r="J49">
        <v>0</v>
      </c>
      <c r="K49">
        <v>2643821874.5999999</v>
      </c>
      <c r="L49">
        <v>2857033316.0999999</v>
      </c>
      <c r="M49">
        <v>213211441.5</v>
      </c>
      <c r="N49">
        <v>8.06</v>
      </c>
      <c r="O49">
        <v>4.41</v>
      </c>
      <c r="P49" t="s">
        <v>163</v>
      </c>
    </row>
    <row r="50" spans="1:16" x14ac:dyDescent="0.25">
      <c r="A50">
        <v>321</v>
      </c>
      <c r="B50" t="s">
        <v>164</v>
      </c>
      <c r="C50" s="16">
        <v>42345</v>
      </c>
      <c r="D50" s="16">
        <v>45628</v>
      </c>
      <c r="E50">
        <v>8</v>
      </c>
      <c r="F50">
        <v>48.37</v>
      </c>
      <c r="G50">
        <v>0.63</v>
      </c>
      <c r="H50">
        <v>8.33</v>
      </c>
      <c r="I50">
        <v>49.38</v>
      </c>
      <c r="J50">
        <v>7.0000000000000007E-2</v>
      </c>
      <c r="K50">
        <v>1092452400</v>
      </c>
      <c r="L50">
        <v>1180553400</v>
      </c>
      <c r="M50">
        <v>88101000</v>
      </c>
      <c r="N50">
        <v>8.06</v>
      </c>
      <c r="O50">
        <v>4.41</v>
      </c>
      <c r="P50" t="s">
        <v>142</v>
      </c>
    </row>
    <row r="51" spans="1:16" x14ac:dyDescent="0.25">
      <c r="A51">
        <v>322</v>
      </c>
      <c r="B51" t="s">
        <v>165</v>
      </c>
      <c r="C51" s="16">
        <v>42698</v>
      </c>
      <c r="D51" s="16">
        <v>45334</v>
      </c>
      <c r="E51">
        <v>60</v>
      </c>
      <c r="F51">
        <v>18</v>
      </c>
      <c r="G51">
        <v>0</v>
      </c>
      <c r="H51">
        <v>60.4</v>
      </c>
      <c r="I51">
        <v>18.21</v>
      </c>
      <c r="J51">
        <v>0</v>
      </c>
      <c r="K51">
        <v>10474924800</v>
      </c>
      <c r="L51">
        <v>11319676800</v>
      </c>
      <c r="M51">
        <v>844752000</v>
      </c>
      <c r="N51">
        <v>8.06</v>
      </c>
      <c r="O51">
        <v>4.41</v>
      </c>
      <c r="P51" t="s">
        <v>117</v>
      </c>
    </row>
    <row r="52" spans="1:16" x14ac:dyDescent="0.25">
      <c r="A52">
        <v>323</v>
      </c>
      <c r="B52" t="s">
        <v>166</v>
      </c>
      <c r="C52" s="16">
        <v>44679</v>
      </c>
      <c r="D52" s="16">
        <v>44679</v>
      </c>
      <c r="E52">
        <v>0</v>
      </c>
      <c r="F52">
        <v>0</v>
      </c>
      <c r="G52">
        <v>40</v>
      </c>
      <c r="H52">
        <v>0</v>
      </c>
      <c r="I52">
        <v>0</v>
      </c>
      <c r="J52">
        <v>26.52</v>
      </c>
      <c r="K52">
        <v>16068837600</v>
      </c>
      <c r="L52">
        <v>17364711600</v>
      </c>
      <c r="M52">
        <v>1295874000</v>
      </c>
      <c r="N52">
        <v>8.06</v>
      </c>
      <c r="O52">
        <v>4.41</v>
      </c>
      <c r="P52" t="s">
        <v>117</v>
      </c>
    </row>
    <row r="53" spans="1:16" x14ac:dyDescent="0.25">
      <c r="A53">
        <v>324</v>
      </c>
      <c r="B53" t="s">
        <v>167</v>
      </c>
      <c r="C53" s="16">
        <v>44501</v>
      </c>
      <c r="D53" s="16">
        <v>44502</v>
      </c>
      <c r="E53">
        <v>0</v>
      </c>
      <c r="F53">
        <v>0</v>
      </c>
      <c r="G53">
        <v>0</v>
      </c>
      <c r="H53">
        <v>0</v>
      </c>
      <c r="I53">
        <v>0</v>
      </c>
      <c r="J53">
        <v>0</v>
      </c>
      <c r="K53">
        <v>461614800</v>
      </c>
      <c r="L53">
        <v>498841800</v>
      </c>
      <c r="M53">
        <v>37227000</v>
      </c>
      <c r="N53">
        <v>8.06</v>
      </c>
      <c r="O53">
        <v>4.41</v>
      </c>
      <c r="P53" t="s">
        <v>117</v>
      </c>
    </row>
    <row r="54" spans="1:16" x14ac:dyDescent="0.25">
      <c r="A54">
        <v>325</v>
      </c>
      <c r="B54" t="s">
        <v>168</v>
      </c>
      <c r="C54" s="16">
        <v>44531</v>
      </c>
      <c r="D54" s="16">
        <v>44896</v>
      </c>
      <c r="E54">
        <v>0</v>
      </c>
      <c r="F54">
        <v>0</v>
      </c>
      <c r="G54">
        <v>73.2</v>
      </c>
      <c r="H54">
        <v>0</v>
      </c>
      <c r="I54">
        <v>0</v>
      </c>
      <c r="J54">
        <v>29.86</v>
      </c>
      <c r="K54">
        <v>18712195200</v>
      </c>
      <c r="L54">
        <v>20221243200</v>
      </c>
      <c r="M54">
        <v>1509048000</v>
      </c>
      <c r="N54">
        <v>8.06</v>
      </c>
      <c r="O54">
        <v>4.41</v>
      </c>
      <c r="P54" t="s">
        <v>117</v>
      </c>
    </row>
    <row r="55" spans="1:16" x14ac:dyDescent="0.25">
      <c r="A55">
        <v>326</v>
      </c>
      <c r="B55" t="s">
        <v>169</v>
      </c>
      <c r="C55" s="16">
        <v>44379</v>
      </c>
      <c r="D55" s="16">
        <v>44379</v>
      </c>
      <c r="E55">
        <v>0</v>
      </c>
      <c r="F55">
        <v>0</v>
      </c>
      <c r="G55">
        <v>26.52</v>
      </c>
      <c r="H55">
        <v>0</v>
      </c>
      <c r="I55">
        <v>0</v>
      </c>
      <c r="J55">
        <v>26.52</v>
      </c>
      <c r="K55">
        <v>2968374000</v>
      </c>
      <c r="L55">
        <v>3207759000</v>
      </c>
      <c r="M55">
        <v>239385000</v>
      </c>
      <c r="N55">
        <v>8.06</v>
      </c>
      <c r="O55">
        <v>4.41</v>
      </c>
      <c r="P55" t="s">
        <v>117</v>
      </c>
    </row>
    <row r="56" spans="1:16" x14ac:dyDescent="0.25">
      <c r="A56">
        <v>327</v>
      </c>
      <c r="B56" t="s">
        <v>170</v>
      </c>
      <c r="C56" s="16">
        <v>43451</v>
      </c>
      <c r="D56" s="16">
        <v>43554</v>
      </c>
      <c r="E56">
        <v>82.4</v>
      </c>
      <c r="F56">
        <v>16.600000000000001</v>
      </c>
      <c r="G56">
        <v>1</v>
      </c>
      <c r="H56">
        <v>85.61</v>
      </c>
      <c r="I56">
        <v>11.22</v>
      </c>
      <c r="J56">
        <v>3.17</v>
      </c>
      <c r="K56">
        <v>1172878800</v>
      </c>
      <c r="L56">
        <v>1267465800</v>
      </c>
      <c r="M56">
        <v>94587000</v>
      </c>
      <c r="N56">
        <v>8.06</v>
      </c>
      <c r="O56">
        <v>4.41</v>
      </c>
      <c r="P56" t="s">
        <v>117</v>
      </c>
    </row>
    <row r="57" spans="1:16" x14ac:dyDescent="0.25">
      <c r="A57">
        <v>329</v>
      </c>
      <c r="B57" t="s">
        <v>171</v>
      </c>
      <c r="C57" s="16">
        <v>45412</v>
      </c>
      <c r="D57" s="16">
        <v>45777</v>
      </c>
      <c r="E57">
        <v>0</v>
      </c>
      <c r="F57">
        <v>0</v>
      </c>
      <c r="G57">
        <v>0</v>
      </c>
      <c r="H57">
        <v>0</v>
      </c>
      <c r="I57">
        <v>0</v>
      </c>
      <c r="J57">
        <v>0</v>
      </c>
      <c r="K57">
        <v>1211113852.8</v>
      </c>
      <c r="L57">
        <v>1308784324.8</v>
      </c>
      <c r="M57">
        <v>97670472</v>
      </c>
      <c r="N57">
        <v>8.06</v>
      </c>
      <c r="O57">
        <v>4.41</v>
      </c>
      <c r="P57" t="s">
        <v>117</v>
      </c>
    </row>
    <row r="58" spans="1:16" x14ac:dyDescent="0.25">
      <c r="A58">
        <v>330</v>
      </c>
      <c r="B58" t="s">
        <v>172</v>
      </c>
      <c r="C58" s="16">
        <v>44803</v>
      </c>
      <c r="D58" s="16">
        <v>44804</v>
      </c>
      <c r="E58">
        <v>0</v>
      </c>
      <c r="F58">
        <v>0</v>
      </c>
      <c r="G58">
        <v>7.14</v>
      </c>
      <c r="H58">
        <v>0</v>
      </c>
      <c r="I58">
        <v>0</v>
      </c>
      <c r="J58">
        <v>10.9</v>
      </c>
      <c r="K58">
        <v>10904132336.4</v>
      </c>
      <c r="L58">
        <v>11783497847.4</v>
      </c>
      <c r="M58">
        <v>879365511</v>
      </c>
      <c r="N58">
        <v>8.06</v>
      </c>
      <c r="O58">
        <v>4.41</v>
      </c>
      <c r="P58" t="s">
        <v>117</v>
      </c>
    </row>
    <row r="59" spans="1:16" x14ac:dyDescent="0.25">
      <c r="A59">
        <v>331</v>
      </c>
      <c r="B59" t="s">
        <v>173</v>
      </c>
      <c r="C59" s="16">
        <v>44564</v>
      </c>
      <c r="D59" s="16">
        <v>44567</v>
      </c>
      <c r="E59">
        <v>0</v>
      </c>
      <c r="F59">
        <v>0</v>
      </c>
      <c r="G59">
        <v>0</v>
      </c>
      <c r="H59">
        <v>0</v>
      </c>
      <c r="I59">
        <v>0</v>
      </c>
      <c r="J59">
        <v>0</v>
      </c>
      <c r="K59">
        <v>500712000</v>
      </c>
      <c r="L59">
        <v>541092000</v>
      </c>
      <c r="M59">
        <v>40380000</v>
      </c>
      <c r="N59">
        <v>8.06</v>
      </c>
      <c r="O59">
        <v>4.41</v>
      </c>
      <c r="P59" t="s">
        <v>117</v>
      </c>
    </row>
    <row r="60" spans="1:16" x14ac:dyDescent="0.25">
      <c r="A60">
        <v>332</v>
      </c>
      <c r="B60" t="s">
        <v>174</v>
      </c>
      <c r="C60" s="16">
        <v>45015</v>
      </c>
      <c r="D60" s="16">
        <v>45380</v>
      </c>
      <c r="E60">
        <v>0</v>
      </c>
      <c r="F60">
        <v>0</v>
      </c>
      <c r="G60">
        <v>0</v>
      </c>
      <c r="H60">
        <v>0</v>
      </c>
      <c r="I60">
        <v>0</v>
      </c>
      <c r="J60">
        <v>0</v>
      </c>
      <c r="K60">
        <v>20061402000</v>
      </c>
      <c r="L60">
        <v>21679257000</v>
      </c>
      <c r="M60">
        <v>1617855000</v>
      </c>
      <c r="N60">
        <v>8.06</v>
      </c>
      <c r="O60">
        <v>4.41</v>
      </c>
      <c r="P60" t="s">
        <v>117</v>
      </c>
    </row>
    <row r="61" spans="1:16" x14ac:dyDescent="0.25">
      <c r="A61">
        <v>334</v>
      </c>
      <c r="B61" t="s">
        <v>175</v>
      </c>
      <c r="C61" s="16">
        <v>44228</v>
      </c>
      <c r="D61" s="16">
        <v>44410</v>
      </c>
      <c r="E61">
        <v>0</v>
      </c>
      <c r="F61">
        <v>0</v>
      </c>
      <c r="G61">
        <v>7.12</v>
      </c>
      <c r="H61">
        <v>0</v>
      </c>
      <c r="I61">
        <v>0</v>
      </c>
      <c r="J61">
        <v>7.12</v>
      </c>
      <c r="K61">
        <v>95120400</v>
      </c>
      <c r="L61">
        <v>102791400</v>
      </c>
      <c r="M61">
        <v>7671000</v>
      </c>
      <c r="N61">
        <v>8.06</v>
      </c>
      <c r="O61">
        <v>4.41</v>
      </c>
      <c r="P61" t="s">
        <v>117</v>
      </c>
    </row>
    <row r="62" spans="1:16" x14ac:dyDescent="0.25">
      <c r="A62">
        <v>336</v>
      </c>
      <c r="B62" t="s">
        <v>176</v>
      </c>
      <c r="C62" s="16">
        <v>43065</v>
      </c>
      <c r="D62" s="16">
        <v>43525</v>
      </c>
      <c r="E62">
        <v>59.9</v>
      </c>
      <c r="F62">
        <v>39.5</v>
      </c>
      <c r="G62">
        <v>0.6</v>
      </c>
      <c r="H62">
        <v>75.510000000000005</v>
      </c>
      <c r="I62">
        <v>20.309999999999999</v>
      </c>
      <c r="J62">
        <v>4.18</v>
      </c>
      <c r="K62">
        <v>2425291200</v>
      </c>
      <c r="L62">
        <v>2584699200</v>
      </c>
      <c r="M62">
        <v>159408000</v>
      </c>
      <c r="N62">
        <v>6.57</v>
      </c>
      <c r="O62">
        <v>2.97</v>
      </c>
      <c r="P62" t="s">
        <v>142</v>
      </c>
    </row>
    <row r="63" spans="1:16" x14ac:dyDescent="0.25">
      <c r="A63">
        <v>337</v>
      </c>
      <c r="B63" t="s">
        <v>177</v>
      </c>
      <c r="C63" s="16">
        <v>43373</v>
      </c>
      <c r="D63" s="16">
        <v>43495</v>
      </c>
      <c r="E63">
        <v>19.5</v>
      </c>
      <c r="F63">
        <v>79</v>
      </c>
      <c r="G63">
        <v>1.5</v>
      </c>
      <c r="H63">
        <v>63.47</v>
      </c>
      <c r="I63">
        <v>34.4</v>
      </c>
      <c r="J63">
        <v>2.13</v>
      </c>
      <c r="K63">
        <v>2735092800</v>
      </c>
      <c r="L63">
        <v>2921494800</v>
      </c>
      <c r="M63">
        <v>186402000</v>
      </c>
      <c r="N63">
        <v>6.82</v>
      </c>
      <c r="O63">
        <v>3.2</v>
      </c>
      <c r="P63" t="s">
        <v>142</v>
      </c>
    </row>
    <row r="64" spans="1:16" x14ac:dyDescent="0.25">
      <c r="A64">
        <v>338</v>
      </c>
      <c r="B64" t="s">
        <v>178</v>
      </c>
      <c r="C64" s="16">
        <v>42734</v>
      </c>
      <c r="D64" s="16">
        <v>46022</v>
      </c>
      <c r="E64">
        <v>0</v>
      </c>
      <c r="F64">
        <v>8</v>
      </c>
      <c r="G64">
        <v>11</v>
      </c>
      <c r="H64">
        <v>0</v>
      </c>
      <c r="I64">
        <v>8.27</v>
      </c>
      <c r="J64">
        <v>10.62</v>
      </c>
      <c r="K64">
        <v>3098574000</v>
      </c>
      <c r="L64">
        <v>3348459000</v>
      </c>
      <c r="M64">
        <v>249885000</v>
      </c>
      <c r="N64">
        <v>8.06</v>
      </c>
      <c r="O64">
        <v>4.41</v>
      </c>
      <c r="P64" t="s">
        <v>117</v>
      </c>
    </row>
    <row r="65" spans="1:16" x14ac:dyDescent="0.25">
      <c r="A65">
        <v>339</v>
      </c>
      <c r="B65" t="s">
        <v>179</v>
      </c>
      <c r="C65" s="16">
        <v>42492</v>
      </c>
      <c r="D65" s="16">
        <v>44561</v>
      </c>
      <c r="E65">
        <v>12</v>
      </c>
      <c r="F65">
        <v>59.98</v>
      </c>
      <c r="G65">
        <v>0.02</v>
      </c>
      <c r="H65">
        <v>11.8</v>
      </c>
      <c r="I65">
        <v>60.13</v>
      </c>
      <c r="J65">
        <v>0.01</v>
      </c>
      <c r="K65">
        <v>15714470400</v>
      </c>
      <c r="L65">
        <v>16981766400</v>
      </c>
      <c r="M65">
        <v>1267296000</v>
      </c>
      <c r="N65">
        <v>8.06</v>
      </c>
      <c r="O65">
        <v>4.41</v>
      </c>
      <c r="P65" t="s">
        <v>117</v>
      </c>
    </row>
    <row r="66" spans="1:16" x14ac:dyDescent="0.25">
      <c r="A66">
        <v>340</v>
      </c>
      <c r="B66" t="s">
        <v>180</v>
      </c>
      <c r="C66" s="16">
        <v>44713</v>
      </c>
      <c r="D66" s="16">
        <v>44714</v>
      </c>
      <c r="E66">
        <v>0</v>
      </c>
      <c r="F66">
        <v>0</v>
      </c>
      <c r="G66">
        <v>3.6</v>
      </c>
      <c r="H66">
        <v>0</v>
      </c>
      <c r="I66">
        <v>0</v>
      </c>
      <c r="J66">
        <v>3.6</v>
      </c>
      <c r="K66">
        <v>4590033600</v>
      </c>
      <c r="L66">
        <v>4960197600</v>
      </c>
      <c r="M66">
        <v>370164000</v>
      </c>
      <c r="N66">
        <v>8.06</v>
      </c>
      <c r="O66">
        <v>4.41</v>
      </c>
      <c r="P66" t="s">
        <v>117</v>
      </c>
    </row>
    <row r="67" spans="1:16" x14ac:dyDescent="0.25">
      <c r="A67">
        <v>341</v>
      </c>
      <c r="B67" t="s">
        <v>181</v>
      </c>
      <c r="C67" s="16">
        <v>44075</v>
      </c>
      <c r="D67" s="16">
        <v>44256</v>
      </c>
      <c r="E67">
        <v>0</v>
      </c>
      <c r="F67">
        <v>0</v>
      </c>
      <c r="G67">
        <v>49</v>
      </c>
      <c r="H67">
        <v>0</v>
      </c>
      <c r="I67">
        <v>0</v>
      </c>
      <c r="J67">
        <v>2.23</v>
      </c>
      <c r="K67">
        <v>238563600</v>
      </c>
      <c r="L67">
        <v>257802600</v>
      </c>
      <c r="M67">
        <v>19239000</v>
      </c>
      <c r="N67">
        <v>8.06</v>
      </c>
      <c r="O67">
        <v>4.41</v>
      </c>
      <c r="P67" t="s">
        <v>117</v>
      </c>
    </row>
    <row r="68" spans="1:16" x14ac:dyDescent="0.25">
      <c r="A68">
        <v>342</v>
      </c>
      <c r="B68" t="s">
        <v>182</v>
      </c>
      <c r="C68" s="16">
        <v>44348</v>
      </c>
      <c r="D68" s="16">
        <v>44713</v>
      </c>
      <c r="E68">
        <v>0</v>
      </c>
      <c r="F68">
        <v>24</v>
      </c>
      <c r="G68">
        <v>33</v>
      </c>
      <c r="H68">
        <v>0</v>
      </c>
      <c r="I68">
        <v>0</v>
      </c>
      <c r="J68">
        <v>23.01</v>
      </c>
      <c r="K68">
        <v>16663405200</v>
      </c>
      <c r="L68">
        <v>18007228200</v>
      </c>
      <c r="M68">
        <v>1343823000</v>
      </c>
      <c r="N68">
        <v>8.06</v>
      </c>
      <c r="O68">
        <v>4.41</v>
      </c>
      <c r="P68" t="s">
        <v>117</v>
      </c>
    </row>
    <row r="69" spans="1:16" x14ac:dyDescent="0.25">
      <c r="A69">
        <v>343</v>
      </c>
      <c r="B69" t="s">
        <v>183</v>
      </c>
      <c r="C69" s="16">
        <v>44106</v>
      </c>
      <c r="D69" s="16">
        <v>44109</v>
      </c>
      <c r="E69">
        <v>0</v>
      </c>
      <c r="F69">
        <v>0</v>
      </c>
      <c r="G69">
        <v>11.51</v>
      </c>
      <c r="H69">
        <v>0</v>
      </c>
      <c r="I69">
        <v>0</v>
      </c>
      <c r="J69">
        <v>11.51</v>
      </c>
      <c r="K69">
        <v>907791600</v>
      </c>
      <c r="L69">
        <v>981000600</v>
      </c>
      <c r="M69">
        <v>73209000</v>
      </c>
      <c r="N69">
        <v>8.06</v>
      </c>
      <c r="O69">
        <v>4.41</v>
      </c>
      <c r="P69" t="s">
        <v>117</v>
      </c>
    </row>
    <row r="70" spans="1:16" x14ac:dyDescent="0.25">
      <c r="A70">
        <v>344</v>
      </c>
      <c r="B70" t="s">
        <v>184</v>
      </c>
      <c r="C70" s="16">
        <v>43922</v>
      </c>
      <c r="D70" s="16">
        <v>44564</v>
      </c>
      <c r="E70">
        <v>0</v>
      </c>
      <c r="F70">
        <v>4</v>
      </c>
      <c r="G70">
        <v>10</v>
      </c>
      <c r="H70">
        <v>0</v>
      </c>
      <c r="I70">
        <v>0</v>
      </c>
      <c r="J70">
        <v>36.229999999999997</v>
      </c>
      <c r="K70">
        <v>12603360000</v>
      </c>
      <c r="L70">
        <v>13619760000</v>
      </c>
      <c r="M70">
        <v>1016400000</v>
      </c>
      <c r="N70">
        <v>8.06</v>
      </c>
      <c r="O70">
        <v>4.41</v>
      </c>
      <c r="P70" t="s">
        <v>117</v>
      </c>
    </row>
    <row r="71" spans="1:16" x14ac:dyDescent="0.25">
      <c r="A71">
        <v>345</v>
      </c>
      <c r="B71" t="s">
        <v>185</v>
      </c>
      <c r="C71" s="16">
        <v>44565</v>
      </c>
      <c r="D71" s="16">
        <v>44565</v>
      </c>
      <c r="E71">
        <v>0</v>
      </c>
      <c r="F71">
        <v>0</v>
      </c>
      <c r="G71">
        <v>0</v>
      </c>
      <c r="H71">
        <v>0</v>
      </c>
      <c r="I71">
        <v>0</v>
      </c>
      <c r="J71">
        <v>0</v>
      </c>
      <c r="K71">
        <v>2481537600</v>
      </c>
      <c r="L71">
        <v>2681661600</v>
      </c>
      <c r="M71">
        <v>200124000</v>
      </c>
      <c r="N71">
        <v>8.06</v>
      </c>
      <c r="O71">
        <v>4.41</v>
      </c>
      <c r="P71" t="s">
        <v>117</v>
      </c>
    </row>
    <row r="72" spans="1:16" x14ac:dyDescent="0.25">
      <c r="A72">
        <v>346</v>
      </c>
      <c r="B72" t="s">
        <v>186</v>
      </c>
      <c r="C72" s="16">
        <v>45078</v>
      </c>
      <c r="D72" s="16">
        <v>45086</v>
      </c>
      <c r="E72">
        <v>0</v>
      </c>
      <c r="F72">
        <v>0</v>
      </c>
      <c r="G72">
        <v>0</v>
      </c>
      <c r="H72">
        <v>0</v>
      </c>
      <c r="I72">
        <v>0</v>
      </c>
      <c r="J72">
        <v>12.92</v>
      </c>
      <c r="K72">
        <v>12502585200</v>
      </c>
      <c r="L72">
        <v>13510858200</v>
      </c>
      <c r="M72">
        <v>1008273000</v>
      </c>
      <c r="N72">
        <v>8.06</v>
      </c>
      <c r="O72">
        <v>4.41</v>
      </c>
      <c r="P72" t="s">
        <v>117</v>
      </c>
    </row>
    <row r="73" spans="1:16" x14ac:dyDescent="0.25">
      <c r="A73">
        <v>347</v>
      </c>
      <c r="B73" t="s">
        <v>187</v>
      </c>
      <c r="C73" s="16">
        <v>45017</v>
      </c>
      <c r="D73" s="16">
        <v>45018</v>
      </c>
      <c r="E73">
        <v>0</v>
      </c>
      <c r="F73">
        <v>0</v>
      </c>
      <c r="G73">
        <v>8.15</v>
      </c>
      <c r="H73">
        <v>0</v>
      </c>
      <c r="I73">
        <v>0</v>
      </c>
      <c r="J73">
        <v>1.1499999999999999</v>
      </c>
      <c r="K73">
        <v>12298282800</v>
      </c>
      <c r="L73">
        <v>13290079800</v>
      </c>
      <c r="M73">
        <v>991797000</v>
      </c>
      <c r="N73">
        <v>8.06</v>
      </c>
      <c r="O73">
        <v>4.41</v>
      </c>
      <c r="P73" t="s">
        <v>117</v>
      </c>
    </row>
    <row r="74" spans="1:16" x14ac:dyDescent="0.25">
      <c r="A74">
        <v>348</v>
      </c>
      <c r="B74" t="s">
        <v>188</v>
      </c>
      <c r="C74" s="16">
        <v>43791</v>
      </c>
      <c r="D74" s="16">
        <v>43791</v>
      </c>
      <c r="E74">
        <v>0</v>
      </c>
      <c r="F74">
        <v>85</v>
      </c>
      <c r="G74">
        <v>15</v>
      </c>
      <c r="H74">
        <v>0</v>
      </c>
      <c r="I74">
        <v>69.17</v>
      </c>
      <c r="J74">
        <v>30.83</v>
      </c>
      <c r="K74">
        <v>205641600</v>
      </c>
      <c r="L74">
        <v>222225600</v>
      </c>
      <c r="M74">
        <v>16584000</v>
      </c>
      <c r="N74">
        <v>8.06</v>
      </c>
      <c r="O74">
        <v>4.41</v>
      </c>
      <c r="P74" t="s">
        <v>130</v>
      </c>
    </row>
    <row r="75" spans="1:16" x14ac:dyDescent="0.25">
      <c r="A75">
        <v>349</v>
      </c>
      <c r="B75" t="s">
        <v>189</v>
      </c>
      <c r="C75" s="16">
        <v>43129</v>
      </c>
      <c r="D75" s="16">
        <v>46022</v>
      </c>
      <c r="E75">
        <v>0</v>
      </c>
      <c r="F75">
        <v>8</v>
      </c>
      <c r="G75">
        <v>28</v>
      </c>
      <c r="H75">
        <v>0</v>
      </c>
      <c r="I75">
        <v>7.2</v>
      </c>
      <c r="J75">
        <v>28.41</v>
      </c>
      <c r="K75">
        <v>1543837200</v>
      </c>
      <c r="L75">
        <v>1668340200</v>
      </c>
      <c r="M75">
        <v>124503000</v>
      </c>
      <c r="N75">
        <v>8.06</v>
      </c>
      <c r="O75">
        <v>4.41</v>
      </c>
      <c r="P75" t="s">
        <v>142</v>
      </c>
    </row>
    <row r="76" spans="1:16" x14ac:dyDescent="0.25">
      <c r="A76">
        <v>350</v>
      </c>
      <c r="B76" t="s">
        <v>190</v>
      </c>
      <c r="C76" s="16">
        <v>42884</v>
      </c>
      <c r="D76" s="16">
        <v>45657</v>
      </c>
      <c r="E76">
        <v>0</v>
      </c>
      <c r="F76">
        <v>57.66</v>
      </c>
      <c r="G76">
        <v>0.34</v>
      </c>
      <c r="H76">
        <v>0</v>
      </c>
      <c r="I76">
        <v>57.92</v>
      </c>
      <c r="J76">
        <v>0.34</v>
      </c>
      <c r="K76">
        <v>2440729200</v>
      </c>
      <c r="L76">
        <v>2637562200</v>
      </c>
      <c r="M76">
        <v>196833000</v>
      </c>
      <c r="N76">
        <v>8.06</v>
      </c>
      <c r="O76">
        <v>4.41</v>
      </c>
      <c r="P76" t="s">
        <v>117</v>
      </c>
    </row>
    <row r="77" spans="1:16" x14ac:dyDescent="0.25">
      <c r="A77">
        <v>36</v>
      </c>
      <c r="B77" t="s">
        <v>191</v>
      </c>
      <c r="D77" s="16">
        <v>42749</v>
      </c>
      <c r="E77">
        <v>100</v>
      </c>
      <c r="F77">
        <v>0</v>
      </c>
      <c r="G77">
        <v>0</v>
      </c>
      <c r="H77">
        <v>100</v>
      </c>
      <c r="I77">
        <v>0</v>
      </c>
      <c r="J77">
        <v>0</v>
      </c>
      <c r="K77">
        <v>4903472671.8000002</v>
      </c>
      <c r="L77">
        <v>5298914016.3000002</v>
      </c>
      <c r="M77">
        <v>395441344.5</v>
      </c>
      <c r="N77">
        <v>8.06</v>
      </c>
      <c r="O77">
        <v>4.41</v>
      </c>
      <c r="P77" t="s">
        <v>117</v>
      </c>
    </row>
    <row r="78" spans="1:16" x14ac:dyDescent="0.25">
      <c r="A78">
        <v>38</v>
      </c>
      <c r="B78" t="s">
        <v>192</v>
      </c>
      <c r="D78" s="16">
        <v>43799</v>
      </c>
      <c r="E78">
        <v>47.3</v>
      </c>
      <c r="F78">
        <v>44.8</v>
      </c>
      <c r="G78">
        <v>7.9</v>
      </c>
      <c r="H78">
        <v>71.19</v>
      </c>
      <c r="I78">
        <v>24.52</v>
      </c>
      <c r="J78">
        <v>4.3</v>
      </c>
      <c r="K78">
        <v>19136210434.799999</v>
      </c>
      <c r="L78">
        <v>20679453211.799999</v>
      </c>
      <c r="M78">
        <v>1543242777</v>
      </c>
      <c r="N78">
        <v>8.06</v>
      </c>
      <c r="O78">
        <v>4.41</v>
      </c>
      <c r="P78" t="s">
        <v>117</v>
      </c>
    </row>
    <row r="79" spans="1:16" x14ac:dyDescent="0.25">
      <c r="A79">
        <v>40</v>
      </c>
      <c r="B79" t="s">
        <v>193</v>
      </c>
      <c r="D79" s="16">
        <v>43069</v>
      </c>
      <c r="E79">
        <v>100</v>
      </c>
      <c r="F79">
        <v>0</v>
      </c>
      <c r="G79">
        <v>0</v>
      </c>
      <c r="H79">
        <v>100</v>
      </c>
      <c r="I79">
        <v>0</v>
      </c>
      <c r="J79">
        <v>0</v>
      </c>
      <c r="K79">
        <v>10469099838</v>
      </c>
      <c r="L79">
        <v>11313382083</v>
      </c>
      <c r="M79">
        <v>844282245</v>
      </c>
      <c r="N79">
        <v>8.06</v>
      </c>
      <c r="O79">
        <v>4.41</v>
      </c>
      <c r="P79" t="s">
        <v>117</v>
      </c>
    </row>
    <row r="80" spans="1:16" x14ac:dyDescent="0.25">
      <c r="A80">
        <v>42</v>
      </c>
      <c r="B80" t="s">
        <v>194</v>
      </c>
      <c r="D80" s="16">
        <v>43467</v>
      </c>
      <c r="E80">
        <v>78.599999999999994</v>
      </c>
      <c r="F80">
        <v>21.3</v>
      </c>
      <c r="G80">
        <v>0.1</v>
      </c>
      <c r="H80">
        <v>89.08</v>
      </c>
      <c r="I80">
        <v>10.87</v>
      </c>
      <c r="J80">
        <v>0.05</v>
      </c>
      <c r="K80">
        <v>12194464909.799999</v>
      </c>
      <c r="L80">
        <v>13177889499.299999</v>
      </c>
      <c r="M80">
        <v>983424589.5</v>
      </c>
      <c r="N80">
        <v>8.06</v>
      </c>
      <c r="O80">
        <v>4.41</v>
      </c>
      <c r="P80" t="s">
        <v>117</v>
      </c>
    </row>
    <row r="81" spans="1:16" x14ac:dyDescent="0.25">
      <c r="A81">
        <v>43</v>
      </c>
      <c r="B81" t="s">
        <v>195</v>
      </c>
      <c r="D81" s="16">
        <v>43554</v>
      </c>
      <c r="E81">
        <v>92</v>
      </c>
      <c r="F81">
        <v>7</v>
      </c>
      <c r="G81">
        <v>1</v>
      </c>
      <c r="H81">
        <v>91.77</v>
      </c>
      <c r="I81">
        <v>8</v>
      </c>
      <c r="J81">
        <v>0.23</v>
      </c>
      <c r="K81">
        <v>27396770583</v>
      </c>
      <c r="L81">
        <v>29606187565.5</v>
      </c>
      <c r="M81">
        <v>2209416982.5</v>
      </c>
      <c r="N81">
        <v>8.06</v>
      </c>
      <c r="O81">
        <v>4.41</v>
      </c>
      <c r="P81" t="s">
        <v>117</v>
      </c>
    </row>
    <row r="82" spans="1:16" x14ac:dyDescent="0.25">
      <c r="A82">
        <v>45</v>
      </c>
      <c r="B82" t="s">
        <v>196</v>
      </c>
      <c r="D82" s="16">
        <v>43831</v>
      </c>
      <c r="E82">
        <v>14.7</v>
      </c>
      <c r="F82">
        <v>56.9</v>
      </c>
      <c r="G82">
        <v>26</v>
      </c>
      <c r="H82">
        <v>8.74</v>
      </c>
      <c r="I82">
        <v>33.81</v>
      </c>
      <c r="J82">
        <v>15.45</v>
      </c>
      <c r="K82">
        <v>11734247174.4</v>
      </c>
      <c r="L82">
        <v>12680557430.4</v>
      </c>
      <c r="M82">
        <v>946310256</v>
      </c>
      <c r="N82">
        <v>8.06</v>
      </c>
      <c r="O82">
        <v>4.41</v>
      </c>
      <c r="P82" t="s">
        <v>117</v>
      </c>
    </row>
    <row r="83" spans="1:16" x14ac:dyDescent="0.25">
      <c r="A83">
        <v>303</v>
      </c>
      <c r="B83" t="s">
        <v>197</v>
      </c>
      <c r="C83" s="16">
        <v>43070</v>
      </c>
      <c r="D83" s="16">
        <v>44709</v>
      </c>
      <c r="E83">
        <v>0</v>
      </c>
      <c r="F83">
        <v>2.34</v>
      </c>
      <c r="G83">
        <v>12.88</v>
      </c>
      <c r="H83">
        <v>0</v>
      </c>
      <c r="I83">
        <v>2.34</v>
      </c>
      <c r="J83">
        <v>12.88</v>
      </c>
      <c r="K83">
        <v>30324481523.400002</v>
      </c>
      <c r="L83">
        <v>32770004226.900002</v>
      </c>
      <c r="M83">
        <v>2445522703.5</v>
      </c>
      <c r="N83">
        <v>8.06</v>
      </c>
      <c r="O83">
        <v>4.41</v>
      </c>
      <c r="P83" t="s">
        <v>117</v>
      </c>
    </row>
    <row r="84" spans="1:16" x14ac:dyDescent="0.25">
      <c r="A84">
        <v>49</v>
      </c>
      <c r="B84" t="s">
        <v>198</v>
      </c>
      <c r="D84" s="16">
        <v>44285</v>
      </c>
      <c r="E84">
        <v>0</v>
      </c>
      <c r="F84">
        <v>0</v>
      </c>
      <c r="G84">
        <v>13.3</v>
      </c>
      <c r="H84">
        <v>0</v>
      </c>
      <c r="I84">
        <v>0</v>
      </c>
      <c r="J84">
        <v>13.3</v>
      </c>
      <c r="K84">
        <v>19794172991.400002</v>
      </c>
      <c r="L84">
        <v>21390477264.900002</v>
      </c>
      <c r="M84">
        <v>1596304273.5</v>
      </c>
      <c r="N84">
        <v>8.06</v>
      </c>
      <c r="O84">
        <v>4.41</v>
      </c>
      <c r="P84" t="s">
        <v>117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28"/>
  <sheetViews>
    <sheetView workbookViewId="0">
      <selection activeCell="F17" sqref="F17"/>
    </sheetView>
  </sheetViews>
  <sheetFormatPr baseColWidth="10" defaultRowHeight="15" x14ac:dyDescent="0.25"/>
  <cols>
    <col min="11" max="11" width="11.42578125" style="17"/>
  </cols>
  <sheetData>
    <row r="1" spans="2:17" x14ac:dyDescent="0.25">
      <c r="B1" t="s">
        <v>94</v>
      </c>
    </row>
    <row r="5" spans="2:17" x14ac:dyDescent="0.25">
      <c r="D5" t="s">
        <v>199</v>
      </c>
    </row>
    <row r="7" spans="2:17" x14ac:dyDescent="0.25">
      <c r="B7" t="s">
        <v>96</v>
      </c>
      <c r="H7" t="s">
        <v>97</v>
      </c>
      <c r="K7" s="17" t="s">
        <v>200</v>
      </c>
    </row>
    <row r="10" spans="2:17" x14ac:dyDescent="0.25">
      <c r="B10" t="s">
        <v>201</v>
      </c>
      <c r="D10" t="s">
        <v>99</v>
      </c>
      <c r="E10" t="s">
        <v>202</v>
      </c>
      <c r="F10" t="s">
        <v>203</v>
      </c>
      <c r="G10" t="s">
        <v>204</v>
      </c>
      <c r="H10" t="s">
        <v>205</v>
      </c>
      <c r="I10">
        <v>2017</v>
      </c>
      <c r="J10">
        <v>2018</v>
      </c>
      <c r="K10" s="17">
        <v>2019</v>
      </c>
      <c r="L10">
        <v>2020</v>
      </c>
      <c r="M10">
        <v>2021</v>
      </c>
      <c r="N10">
        <v>2022</v>
      </c>
      <c r="O10" t="s">
        <v>206</v>
      </c>
      <c r="P10" t="s">
        <v>207</v>
      </c>
      <c r="Q10" t="s">
        <v>208</v>
      </c>
    </row>
    <row r="12" spans="2:17" x14ac:dyDescent="0.25">
      <c r="B12">
        <v>1997</v>
      </c>
      <c r="C12">
        <v>1</v>
      </c>
      <c r="D12" t="s">
        <v>209</v>
      </c>
      <c r="E12">
        <v>2</v>
      </c>
      <c r="F12">
        <v>8</v>
      </c>
      <c r="G12">
        <v>103336000</v>
      </c>
      <c r="H12">
        <v>103336000</v>
      </c>
      <c r="I12">
        <v>0</v>
      </c>
      <c r="J12">
        <v>0</v>
      </c>
      <c r="K12" s="17">
        <v>0</v>
      </c>
      <c r="L12">
        <v>0</v>
      </c>
      <c r="M12">
        <v>0</v>
      </c>
      <c r="N12">
        <v>0</v>
      </c>
      <c r="O12">
        <v>0</v>
      </c>
      <c r="P12">
        <v>103336000</v>
      </c>
      <c r="Q12">
        <v>100</v>
      </c>
    </row>
    <row r="13" spans="2:17" x14ac:dyDescent="0.25">
      <c r="B13">
        <v>1997</v>
      </c>
      <c r="C13">
        <v>2</v>
      </c>
      <c r="D13" t="s">
        <v>210</v>
      </c>
      <c r="E13">
        <v>2</v>
      </c>
      <c r="F13">
        <v>8</v>
      </c>
      <c r="G13">
        <v>277365965</v>
      </c>
      <c r="H13">
        <v>277365965</v>
      </c>
      <c r="I13">
        <v>0</v>
      </c>
      <c r="J13">
        <v>0</v>
      </c>
      <c r="K13" s="17">
        <v>0</v>
      </c>
      <c r="L13">
        <v>0</v>
      </c>
      <c r="M13">
        <v>0</v>
      </c>
      <c r="N13">
        <v>0</v>
      </c>
      <c r="O13">
        <v>0</v>
      </c>
      <c r="P13">
        <v>277365965</v>
      </c>
      <c r="Q13">
        <v>100</v>
      </c>
    </row>
    <row r="14" spans="2:17" x14ac:dyDescent="0.25">
      <c r="B14">
        <v>1997</v>
      </c>
      <c r="C14">
        <v>3</v>
      </c>
      <c r="D14" t="s">
        <v>211</v>
      </c>
      <c r="E14">
        <v>1</v>
      </c>
      <c r="F14">
        <v>6</v>
      </c>
      <c r="G14">
        <v>27466865</v>
      </c>
      <c r="H14">
        <v>27466865</v>
      </c>
      <c r="I14">
        <v>0</v>
      </c>
      <c r="J14">
        <v>0</v>
      </c>
      <c r="K14" s="17">
        <v>0</v>
      </c>
      <c r="L14">
        <v>0</v>
      </c>
      <c r="M14">
        <v>0</v>
      </c>
      <c r="N14">
        <v>0</v>
      </c>
      <c r="O14">
        <v>0</v>
      </c>
      <c r="P14">
        <v>27466865</v>
      </c>
      <c r="Q14">
        <v>100</v>
      </c>
    </row>
    <row r="15" spans="2:17" x14ac:dyDescent="0.25">
      <c r="B15">
        <v>1997</v>
      </c>
      <c r="C15">
        <v>4</v>
      </c>
      <c r="D15" t="s">
        <v>212</v>
      </c>
      <c r="E15">
        <v>2</v>
      </c>
      <c r="F15">
        <v>5</v>
      </c>
      <c r="G15">
        <v>331086901</v>
      </c>
      <c r="H15">
        <v>331086901</v>
      </c>
      <c r="I15">
        <v>0</v>
      </c>
      <c r="J15">
        <v>0</v>
      </c>
      <c r="K15" s="17">
        <v>0</v>
      </c>
      <c r="L15">
        <v>0</v>
      </c>
      <c r="M15">
        <v>0</v>
      </c>
      <c r="N15">
        <v>0</v>
      </c>
      <c r="O15">
        <v>0</v>
      </c>
      <c r="P15">
        <v>331086901</v>
      </c>
      <c r="Q15">
        <v>100</v>
      </c>
    </row>
    <row r="16" spans="2:17" x14ac:dyDescent="0.25">
      <c r="B16">
        <v>1997</v>
      </c>
      <c r="C16">
        <v>5</v>
      </c>
      <c r="D16" t="s">
        <v>213</v>
      </c>
      <c r="E16">
        <v>2</v>
      </c>
      <c r="F16">
        <v>3</v>
      </c>
      <c r="G16">
        <v>61271653</v>
      </c>
      <c r="H16">
        <v>61271653</v>
      </c>
      <c r="I16">
        <v>0</v>
      </c>
      <c r="J16">
        <v>0</v>
      </c>
      <c r="K16" s="17">
        <v>0</v>
      </c>
      <c r="L16">
        <v>0</v>
      </c>
      <c r="M16">
        <v>0</v>
      </c>
      <c r="N16">
        <v>0</v>
      </c>
      <c r="O16">
        <v>0</v>
      </c>
      <c r="P16">
        <v>61271653</v>
      </c>
      <c r="Q16">
        <v>100</v>
      </c>
    </row>
    <row r="17" spans="2:17" x14ac:dyDescent="0.25">
      <c r="B17">
        <v>1997</v>
      </c>
      <c r="C17">
        <v>6</v>
      </c>
      <c r="D17" t="s">
        <v>214</v>
      </c>
      <c r="E17">
        <v>1</v>
      </c>
      <c r="F17">
        <v>10</v>
      </c>
      <c r="G17">
        <v>307853360</v>
      </c>
      <c r="H17">
        <v>307853360</v>
      </c>
      <c r="I17">
        <v>0</v>
      </c>
      <c r="J17">
        <v>0</v>
      </c>
      <c r="K17" s="17">
        <v>0</v>
      </c>
      <c r="L17">
        <v>0</v>
      </c>
      <c r="M17">
        <v>0</v>
      </c>
      <c r="N17">
        <v>0</v>
      </c>
      <c r="O17">
        <v>0</v>
      </c>
      <c r="P17">
        <v>307853360</v>
      </c>
      <c r="Q17">
        <v>100</v>
      </c>
    </row>
    <row r="18" spans="2:17" x14ac:dyDescent="0.25">
      <c r="B18">
        <v>1997</v>
      </c>
      <c r="C18">
        <v>7</v>
      </c>
      <c r="D18" t="s">
        <v>215</v>
      </c>
      <c r="E18">
        <v>2</v>
      </c>
      <c r="F18">
        <v>8</v>
      </c>
      <c r="G18">
        <v>701219855</v>
      </c>
      <c r="H18">
        <v>701219855</v>
      </c>
      <c r="I18">
        <v>0</v>
      </c>
      <c r="J18">
        <v>0</v>
      </c>
      <c r="K18" s="17">
        <v>0</v>
      </c>
      <c r="L18">
        <v>0</v>
      </c>
      <c r="M18">
        <v>0</v>
      </c>
      <c r="N18">
        <v>0</v>
      </c>
      <c r="O18">
        <v>0</v>
      </c>
      <c r="P18">
        <v>701219855</v>
      </c>
      <c r="Q18">
        <v>100</v>
      </c>
    </row>
    <row r="19" spans="2:17" x14ac:dyDescent="0.25">
      <c r="B19">
        <v>1997</v>
      </c>
      <c r="C19">
        <v>9</v>
      </c>
      <c r="D19" t="s">
        <v>216</v>
      </c>
      <c r="E19">
        <v>1</v>
      </c>
      <c r="F19">
        <v>7</v>
      </c>
      <c r="G19">
        <v>100018923</v>
      </c>
      <c r="H19">
        <v>100018923</v>
      </c>
      <c r="I19">
        <v>0</v>
      </c>
      <c r="J19">
        <v>0</v>
      </c>
      <c r="K19" s="17">
        <v>0</v>
      </c>
      <c r="L19">
        <v>0</v>
      </c>
      <c r="M19">
        <v>0</v>
      </c>
      <c r="N19">
        <v>0</v>
      </c>
      <c r="O19">
        <v>0</v>
      </c>
      <c r="P19">
        <v>100018923</v>
      </c>
      <c r="Q19">
        <v>100</v>
      </c>
    </row>
    <row r="20" spans="2:17" x14ac:dyDescent="0.25">
      <c r="B20">
        <v>1997</v>
      </c>
      <c r="C20">
        <v>10</v>
      </c>
      <c r="D20" t="s">
        <v>217</v>
      </c>
      <c r="E20">
        <v>2</v>
      </c>
      <c r="F20">
        <v>2</v>
      </c>
      <c r="G20">
        <v>132667872</v>
      </c>
      <c r="H20">
        <v>132667872</v>
      </c>
      <c r="I20">
        <v>0</v>
      </c>
      <c r="J20">
        <v>0</v>
      </c>
      <c r="K20" s="17">
        <v>0</v>
      </c>
      <c r="L20">
        <v>0</v>
      </c>
      <c r="M20">
        <v>0</v>
      </c>
      <c r="N20">
        <v>0</v>
      </c>
      <c r="O20">
        <v>0</v>
      </c>
      <c r="P20">
        <v>132667872</v>
      </c>
      <c r="Q20">
        <v>100</v>
      </c>
    </row>
    <row r="21" spans="2:17" x14ac:dyDescent="0.25">
      <c r="B21">
        <v>1997</v>
      </c>
      <c r="C21">
        <v>11</v>
      </c>
      <c r="D21" t="s">
        <v>218</v>
      </c>
      <c r="E21">
        <v>2</v>
      </c>
      <c r="F21">
        <v>5</v>
      </c>
      <c r="G21">
        <v>106409545</v>
      </c>
      <c r="H21">
        <v>106409545</v>
      </c>
      <c r="I21">
        <v>0</v>
      </c>
      <c r="J21">
        <v>0</v>
      </c>
      <c r="K21" s="17">
        <v>0</v>
      </c>
      <c r="L21">
        <v>0</v>
      </c>
      <c r="M21">
        <v>0</v>
      </c>
      <c r="N21">
        <v>0</v>
      </c>
      <c r="O21">
        <v>0</v>
      </c>
      <c r="P21">
        <v>106409545</v>
      </c>
      <c r="Q21">
        <v>100</v>
      </c>
    </row>
    <row r="22" spans="2:17" x14ac:dyDescent="0.25">
      <c r="B22">
        <v>1997</v>
      </c>
      <c r="C22">
        <v>12</v>
      </c>
      <c r="D22" t="s">
        <v>219</v>
      </c>
      <c r="E22">
        <v>2</v>
      </c>
      <c r="F22">
        <v>3</v>
      </c>
      <c r="G22">
        <v>175178058</v>
      </c>
      <c r="H22">
        <v>175178058</v>
      </c>
      <c r="I22">
        <v>0</v>
      </c>
      <c r="J22">
        <v>0</v>
      </c>
      <c r="K22" s="17">
        <v>0</v>
      </c>
      <c r="L22">
        <v>0</v>
      </c>
      <c r="M22">
        <v>0</v>
      </c>
      <c r="N22">
        <v>0</v>
      </c>
      <c r="O22">
        <v>0</v>
      </c>
      <c r="P22">
        <v>175178058</v>
      </c>
      <c r="Q22">
        <v>100</v>
      </c>
    </row>
    <row r="23" spans="2:17" x14ac:dyDescent="0.25">
      <c r="B23">
        <v>1997</v>
      </c>
      <c r="C23">
        <v>13</v>
      </c>
      <c r="D23" t="s">
        <v>220</v>
      </c>
      <c r="E23">
        <v>1</v>
      </c>
      <c r="F23">
        <v>2</v>
      </c>
      <c r="G23">
        <v>50656909</v>
      </c>
      <c r="H23">
        <v>50656909</v>
      </c>
      <c r="I23">
        <v>0</v>
      </c>
      <c r="J23">
        <v>0</v>
      </c>
      <c r="K23" s="17">
        <v>0</v>
      </c>
      <c r="L23">
        <v>0</v>
      </c>
      <c r="M23">
        <v>0</v>
      </c>
      <c r="N23">
        <v>0</v>
      </c>
      <c r="O23">
        <v>0</v>
      </c>
      <c r="P23">
        <v>50656909</v>
      </c>
      <c r="Q23">
        <v>100</v>
      </c>
    </row>
    <row r="24" spans="2:17" x14ac:dyDescent="0.25">
      <c r="B24">
        <v>1997</v>
      </c>
      <c r="C24">
        <v>14</v>
      </c>
      <c r="D24" t="s">
        <v>221</v>
      </c>
      <c r="E24">
        <v>1</v>
      </c>
      <c r="F24">
        <v>7</v>
      </c>
      <c r="G24">
        <v>33760075</v>
      </c>
      <c r="H24">
        <v>33760075</v>
      </c>
      <c r="I24">
        <v>0</v>
      </c>
      <c r="J24">
        <v>0</v>
      </c>
      <c r="K24" s="17">
        <v>0</v>
      </c>
      <c r="L24">
        <v>0</v>
      </c>
      <c r="M24">
        <v>0</v>
      </c>
      <c r="N24">
        <v>0</v>
      </c>
      <c r="O24">
        <v>0</v>
      </c>
      <c r="P24">
        <v>33760075</v>
      </c>
      <c r="Q24">
        <v>100</v>
      </c>
    </row>
    <row r="25" spans="2:17" x14ac:dyDescent="0.25">
      <c r="B25">
        <v>1997</v>
      </c>
      <c r="C25">
        <v>15</v>
      </c>
      <c r="D25" t="s">
        <v>222</v>
      </c>
      <c r="E25">
        <v>2</v>
      </c>
      <c r="F25">
        <v>11</v>
      </c>
      <c r="G25">
        <v>62848546</v>
      </c>
      <c r="H25">
        <v>62848546</v>
      </c>
      <c r="I25">
        <v>0</v>
      </c>
      <c r="J25">
        <v>0</v>
      </c>
      <c r="K25" s="17">
        <v>0</v>
      </c>
      <c r="L25">
        <v>0</v>
      </c>
      <c r="M25">
        <v>0</v>
      </c>
      <c r="N25">
        <v>0</v>
      </c>
      <c r="O25">
        <v>0</v>
      </c>
      <c r="P25">
        <v>62848546</v>
      </c>
      <c r="Q25">
        <v>100</v>
      </c>
    </row>
    <row r="26" spans="2:17" x14ac:dyDescent="0.25">
      <c r="B26">
        <v>1997</v>
      </c>
      <c r="C26">
        <v>16</v>
      </c>
      <c r="D26" t="s">
        <v>223</v>
      </c>
      <c r="E26">
        <v>1</v>
      </c>
      <c r="F26">
        <v>6</v>
      </c>
      <c r="G26">
        <v>72510955</v>
      </c>
      <c r="H26">
        <v>72510955</v>
      </c>
      <c r="I26">
        <v>0</v>
      </c>
      <c r="J26">
        <v>0</v>
      </c>
      <c r="K26" s="17">
        <v>0</v>
      </c>
      <c r="L26">
        <v>0</v>
      </c>
      <c r="M26">
        <v>0</v>
      </c>
      <c r="N26">
        <v>0</v>
      </c>
      <c r="O26">
        <v>0</v>
      </c>
      <c r="P26">
        <v>72510955</v>
      </c>
      <c r="Q26">
        <v>100</v>
      </c>
    </row>
    <row r="27" spans="2:17" x14ac:dyDescent="0.25">
      <c r="B27">
        <v>1998</v>
      </c>
      <c r="C27">
        <v>17</v>
      </c>
      <c r="D27" t="s">
        <v>224</v>
      </c>
      <c r="E27">
        <v>3</v>
      </c>
      <c r="F27">
        <v>0</v>
      </c>
      <c r="G27">
        <v>44543917</v>
      </c>
      <c r="H27">
        <v>44543917</v>
      </c>
      <c r="I27">
        <v>0</v>
      </c>
      <c r="J27">
        <v>0</v>
      </c>
      <c r="K27" s="17">
        <v>0</v>
      </c>
      <c r="L27">
        <v>0</v>
      </c>
      <c r="M27">
        <v>0</v>
      </c>
      <c r="N27">
        <v>0</v>
      </c>
      <c r="O27">
        <v>0</v>
      </c>
      <c r="P27">
        <v>44543917</v>
      </c>
      <c r="Q27">
        <v>100</v>
      </c>
    </row>
    <row r="28" spans="2:17" x14ac:dyDescent="0.25">
      <c r="B28">
        <v>1998</v>
      </c>
      <c r="C28">
        <v>18</v>
      </c>
      <c r="D28" t="s">
        <v>225</v>
      </c>
      <c r="E28">
        <v>2</v>
      </c>
      <c r="F28">
        <v>11</v>
      </c>
      <c r="G28">
        <v>41156657</v>
      </c>
      <c r="H28">
        <v>41156657</v>
      </c>
      <c r="I28">
        <v>0</v>
      </c>
      <c r="J28">
        <v>0</v>
      </c>
      <c r="K28" s="17">
        <v>0</v>
      </c>
      <c r="L28">
        <v>0</v>
      </c>
      <c r="M28">
        <v>0</v>
      </c>
      <c r="N28">
        <v>0</v>
      </c>
      <c r="O28">
        <v>0</v>
      </c>
      <c r="P28">
        <v>41156657</v>
      </c>
      <c r="Q28">
        <v>100</v>
      </c>
    </row>
    <row r="29" spans="2:17" x14ac:dyDescent="0.25">
      <c r="B29">
        <v>1998</v>
      </c>
      <c r="C29">
        <v>19</v>
      </c>
      <c r="D29" t="s">
        <v>226</v>
      </c>
      <c r="E29">
        <v>2</v>
      </c>
      <c r="F29">
        <v>1</v>
      </c>
      <c r="G29">
        <v>27679520</v>
      </c>
      <c r="H29">
        <v>27679520</v>
      </c>
      <c r="I29">
        <v>0</v>
      </c>
      <c r="J29">
        <v>0</v>
      </c>
      <c r="K29" s="17">
        <v>0</v>
      </c>
      <c r="L29">
        <v>0</v>
      </c>
      <c r="M29">
        <v>0</v>
      </c>
      <c r="N29">
        <v>0</v>
      </c>
      <c r="O29">
        <v>0</v>
      </c>
      <c r="P29">
        <v>27679520</v>
      </c>
      <c r="Q29">
        <v>100</v>
      </c>
    </row>
    <row r="30" spans="2:17" x14ac:dyDescent="0.25">
      <c r="B30">
        <v>1998</v>
      </c>
      <c r="C30">
        <v>20</v>
      </c>
      <c r="D30" t="s">
        <v>227</v>
      </c>
      <c r="E30">
        <v>2</v>
      </c>
      <c r="F30">
        <v>0</v>
      </c>
      <c r="G30">
        <v>28220410</v>
      </c>
      <c r="H30">
        <v>28220410</v>
      </c>
      <c r="I30">
        <v>0</v>
      </c>
      <c r="J30">
        <v>0</v>
      </c>
      <c r="K30" s="17">
        <v>0</v>
      </c>
      <c r="L30">
        <v>0</v>
      </c>
      <c r="M30">
        <v>0</v>
      </c>
      <c r="N30">
        <v>0</v>
      </c>
      <c r="O30">
        <v>0</v>
      </c>
      <c r="P30">
        <v>28220410</v>
      </c>
      <c r="Q30">
        <v>100</v>
      </c>
    </row>
    <row r="31" spans="2:17" x14ac:dyDescent="0.25">
      <c r="B31">
        <v>1998</v>
      </c>
      <c r="C31">
        <v>21</v>
      </c>
      <c r="D31" t="s">
        <v>228</v>
      </c>
      <c r="E31">
        <v>1</v>
      </c>
      <c r="F31">
        <v>11</v>
      </c>
      <c r="G31">
        <v>36478639</v>
      </c>
      <c r="H31">
        <v>36478639</v>
      </c>
      <c r="I31">
        <v>0</v>
      </c>
      <c r="J31">
        <v>0</v>
      </c>
      <c r="K31" s="17">
        <v>0</v>
      </c>
      <c r="L31">
        <v>0</v>
      </c>
      <c r="M31">
        <v>0</v>
      </c>
      <c r="N31">
        <v>0</v>
      </c>
      <c r="O31">
        <v>0</v>
      </c>
      <c r="P31">
        <v>36478639</v>
      </c>
      <c r="Q31">
        <v>100</v>
      </c>
    </row>
    <row r="32" spans="2:17" x14ac:dyDescent="0.25">
      <c r="B32">
        <v>1998</v>
      </c>
      <c r="C32">
        <v>22</v>
      </c>
      <c r="D32" t="s">
        <v>229</v>
      </c>
      <c r="E32">
        <v>2</v>
      </c>
      <c r="F32">
        <v>0</v>
      </c>
      <c r="G32">
        <v>44989000</v>
      </c>
      <c r="H32">
        <v>44989000</v>
      </c>
      <c r="I32">
        <v>0</v>
      </c>
      <c r="J32">
        <v>0</v>
      </c>
      <c r="K32" s="17">
        <v>0</v>
      </c>
      <c r="L32">
        <v>0</v>
      </c>
      <c r="M32">
        <v>0</v>
      </c>
      <c r="N32">
        <v>0</v>
      </c>
      <c r="O32">
        <v>0</v>
      </c>
      <c r="P32">
        <v>44989000</v>
      </c>
      <c r="Q32">
        <v>100</v>
      </c>
    </row>
    <row r="33" spans="2:17" x14ac:dyDescent="0.25">
      <c r="B33">
        <v>1998</v>
      </c>
      <c r="C33">
        <v>23</v>
      </c>
      <c r="D33" t="s">
        <v>230</v>
      </c>
      <c r="E33">
        <v>1</v>
      </c>
      <c r="F33">
        <v>8</v>
      </c>
      <c r="G33">
        <v>24339270</v>
      </c>
      <c r="H33">
        <v>24339270</v>
      </c>
      <c r="I33">
        <v>0</v>
      </c>
      <c r="J33">
        <v>0</v>
      </c>
      <c r="K33" s="17">
        <v>0</v>
      </c>
      <c r="L33">
        <v>0</v>
      </c>
      <c r="M33">
        <v>0</v>
      </c>
      <c r="N33">
        <v>0</v>
      </c>
      <c r="O33">
        <v>0</v>
      </c>
      <c r="P33">
        <v>24339270</v>
      </c>
      <c r="Q33">
        <v>100</v>
      </c>
    </row>
    <row r="34" spans="2:17" x14ac:dyDescent="0.25">
      <c r="B34">
        <v>1998</v>
      </c>
      <c r="C34">
        <v>24</v>
      </c>
      <c r="D34" t="s">
        <v>231</v>
      </c>
      <c r="E34">
        <v>2</v>
      </c>
      <c r="F34">
        <v>4</v>
      </c>
      <c r="G34">
        <v>44130571</v>
      </c>
      <c r="H34">
        <v>44130571</v>
      </c>
      <c r="I34">
        <v>0</v>
      </c>
      <c r="J34">
        <v>0</v>
      </c>
      <c r="K34" s="17">
        <v>0</v>
      </c>
      <c r="L34">
        <v>0</v>
      </c>
      <c r="M34">
        <v>0</v>
      </c>
      <c r="N34">
        <v>0</v>
      </c>
      <c r="O34">
        <v>0</v>
      </c>
      <c r="P34">
        <v>44130571</v>
      </c>
      <c r="Q34">
        <v>100</v>
      </c>
    </row>
    <row r="35" spans="2:17" x14ac:dyDescent="0.25">
      <c r="B35">
        <v>1999</v>
      </c>
      <c r="C35">
        <v>25</v>
      </c>
      <c r="D35" t="s">
        <v>232</v>
      </c>
      <c r="E35">
        <v>2</v>
      </c>
      <c r="F35">
        <v>6</v>
      </c>
      <c r="G35">
        <v>131421257</v>
      </c>
      <c r="H35">
        <v>131421257</v>
      </c>
      <c r="I35">
        <v>0</v>
      </c>
      <c r="J35">
        <v>0</v>
      </c>
      <c r="K35" s="17">
        <v>0</v>
      </c>
      <c r="L35">
        <v>0</v>
      </c>
      <c r="M35">
        <v>0</v>
      </c>
      <c r="N35">
        <v>0</v>
      </c>
      <c r="O35">
        <v>0</v>
      </c>
      <c r="P35">
        <v>131421257</v>
      </c>
      <c r="Q35">
        <v>100</v>
      </c>
    </row>
    <row r="36" spans="2:17" x14ac:dyDescent="0.25">
      <c r="B36">
        <v>1999</v>
      </c>
      <c r="C36">
        <v>26</v>
      </c>
      <c r="D36" t="s">
        <v>233</v>
      </c>
      <c r="E36">
        <v>4</v>
      </c>
      <c r="F36">
        <v>2</v>
      </c>
      <c r="G36">
        <v>114815795</v>
      </c>
      <c r="H36">
        <v>114815795</v>
      </c>
      <c r="I36">
        <v>0</v>
      </c>
      <c r="J36">
        <v>0</v>
      </c>
      <c r="K36" s="17">
        <v>0</v>
      </c>
      <c r="L36">
        <v>0</v>
      </c>
      <c r="M36">
        <v>0</v>
      </c>
      <c r="N36">
        <v>0</v>
      </c>
      <c r="O36">
        <v>0</v>
      </c>
      <c r="P36">
        <v>114815795</v>
      </c>
      <c r="Q36">
        <v>100</v>
      </c>
    </row>
    <row r="37" spans="2:17" x14ac:dyDescent="0.25">
      <c r="B37">
        <v>1999</v>
      </c>
      <c r="C37">
        <v>27</v>
      </c>
      <c r="D37" t="s">
        <v>234</v>
      </c>
      <c r="E37">
        <v>2</v>
      </c>
      <c r="F37">
        <v>9</v>
      </c>
      <c r="G37">
        <v>121936664</v>
      </c>
      <c r="H37">
        <v>121936664</v>
      </c>
      <c r="I37">
        <v>0</v>
      </c>
      <c r="J37">
        <v>0</v>
      </c>
      <c r="K37" s="17">
        <v>0</v>
      </c>
      <c r="L37">
        <v>0</v>
      </c>
      <c r="M37">
        <v>0</v>
      </c>
      <c r="N37">
        <v>0</v>
      </c>
      <c r="O37">
        <v>0</v>
      </c>
      <c r="P37">
        <v>121936664</v>
      </c>
      <c r="Q37">
        <v>100</v>
      </c>
    </row>
    <row r="38" spans="2:17" x14ac:dyDescent="0.25">
      <c r="B38">
        <v>1999</v>
      </c>
      <c r="C38">
        <v>28</v>
      </c>
      <c r="D38" t="s">
        <v>235</v>
      </c>
      <c r="E38">
        <v>3</v>
      </c>
      <c r="F38">
        <v>4</v>
      </c>
      <c r="G38">
        <v>333762001</v>
      </c>
      <c r="H38">
        <v>333762001</v>
      </c>
      <c r="I38">
        <v>0</v>
      </c>
      <c r="J38">
        <v>0</v>
      </c>
      <c r="K38" s="17">
        <v>0</v>
      </c>
      <c r="L38">
        <v>0</v>
      </c>
      <c r="M38">
        <v>0</v>
      </c>
      <c r="N38">
        <v>0</v>
      </c>
      <c r="O38">
        <v>0</v>
      </c>
      <c r="P38">
        <v>333762001</v>
      </c>
      <c r="Q38">
        <v>100</v>
      </c>
    </row>
    <row r="39" spans="2:17" x14ac:dyDescent="0.25">
      <c r="B39">
        <v>1999</v>
      </c>
      <c r="C39">
        <v>29</v>
      </c>
      <c r="D39" t="s">
        <v>236</v>
      </c>
      <c r="E39">
        <v>1</v>
      </c>
      <c r="F39">
        <v>7</v>
      </c>
      <c r="G39">
        <v>44626221</v>
      </c>
      <c r="H39">
        <v>44626221</v>
      </c>
      <c r="I39">
        <v>0</v>
      </c>
      <c r="J39">
        <v>0</v>
      </c>
      <c r="K39" s="17">
        <v>0</v>
      </c>
      <c r="L39">
        <v>0</v>
      </c>
      <c r="M39">
        <v>0</v>
      </c>
      <c r="N39">
        <v>0</v>
      </c>
      <c r="O39">
        <v>0</v>
      </c>
      <c r="P39">
        <v>44626221</v>
      </c>
      <c r="Q39">
        <v>100</v>
      </c>
    </row>
    <row r="40" spans="2:17" x14ac:dyDescent="0.25">
      <c r="B40">
        <v>1999</v>
      </c>
      <c r="C40">
        <v>30</v>
      </c>
      <c r="D40" t="s">
        <v>237</v>
      </c>
      <c r="E40">
        <v>2</v>
      </c>
      <c r="F40">
        <v>5</v>
      </c>
      <c r="G40">
        <v>131690791</v>
      </c>
      <c r="H40">
        <v>131690791</v>
      </c>
      <c r="I40">
        <v>0</v>
      </c>
      <c r="J40">
        <v>0</v>
      </c>
      <c r="K40" s="17">
        <v>0</v>
      </c>
      <c r="L40">
        <v>0</v>
      </c>
      <c r="M40">
        <v>0</v>
      </c>
      <c r="N40">
        <v>0</v>
      </c>
      <c r="O40">
        <v>0</v>
      </c>
      <c r="P40">
        <v>131690791</v>
      </c>
      <c r="Q40">
        <v>100</v>
      </c>
    </row>
    <row r="41" spans="2:17" x14ac:dyDescent="0.25">
      <c r="B41">
        <v>1999</v>
      </c>
      <c r="C41">
        <v>31</v>
      </c>
      <c r="D41" t="s">
        <v>238</v>
      </c>
      <c r="E41">
        <v>1</v>
      </c>
      <c r="F41">
        <v>6</v>
      </c>
      <c r="G41">
        <v>275531371</v>
      </c>
      <c r="H41">
        <v>275531371</v>
      </c>
      <c r="I41">
        <v>0</v>
      </c>
      <c r="J41">
        <v>0</v>
      </c>
      <c r="K41" s="17">
        <v>0</v>
      </c>
      <c r="L41">
        <v>0</v>
      </c>
      <c r="M41">
        <v>0</v>
      </c>
      <c r="N41">
        <v>0</v>
      </c>
      <c r="O41">
        <v>0</v>
      </c>
      <c r="P41">
        <v>275531371</v>
      </c>
      <c r="Q41">
        <v>100</v>
      </c>
    </row>
    <row r="42" spans="2:17" x14ac:dyDescent="0.25">
      <c r="B42">
        <v>1999</v>
      </c>
      <c r="C42">
        <v>32</v>
      </c>
      <c r="D42" t="s">
        <v>239</v>
      </c>
      <c r="E42">
        <v>1</v>
      </c>
      <c r="F42">
        <v>6</v>
      </c>
      <c r="G42">
        <v>64299943</v>
      </c>
      <c r="H42">
        <v>64299943</v>
      </c>
      <c r="I42">
        <v>0</v>
      </c>
      <c r="J42">
        <v>0</v>
      </c>
      <c r="K42" s="17">
        <v>0</v>
      </c>
      <c r="L42">
        <v>0</v>
      </c>
      <c r="M42">
        <v>0</v>
      </c>
      <c r="N42">
        <v>0</v>
      </c>
      <c r="O42">
        <v>0</v>
      </c>
      <c r="P42">
        <v>64299943</v>
      </c>
      <c r="Q42">
        <v>100</v>
      </c>
    </row>
    <row r="43" spans="2:17" x14ac:dyDescent="0.25">
      <c r="B43">
        <v>1999</v>
      </c>
      <c r="C43">
        <v>33</v>
      </c>
      <c r="D43" t="s">
        <v>240</v>
      </c>
      <c r="E43">
        <v>3</v>
      </c>
      <c r="F43">
        <v>6</v>
      </c>
      <c r="G43">
        <v>77593357</v>
      </c>
      <c r="H43">
        <v>77593357</v>
      </c>
      <c r="I43">
        <v>0</v>
      </c>
      <c r="J43">
        <v>0</v>
      </c>
      <c r="K43" s="17">
        <v>0</v>
      </c>
      <c r="L43">
        <v>0</v>
      </c>
      <c r="M43">
        <v>0</v>
      </c>
      <c r="N43">
        <v>0</v>
      </c>
      <c r="O43">
        <v>0</v>
      </c>
      <c r="P43">
        <v>77593357</v>
      </c>
      <c r="Q43">
        <v>100</v>
      </c>
    </row>
    <row r="44" spans="2:17" x14ac:dyDescent="0.25">
      <c r="B44">
        <v>1999</v>
      </c>
      <c r="C44">
        <v>34</v>
      </c>
      <c r="D44" t="s">
        <v>241</v>
      </c>
      <c r="E44">
        <v>1</v>
      </c>
      <c r="F44">
        <v>7</v>
      </c>
      <c r="G44">
        <v>72494913</v>
      </c>
      <c r="H44">
        <v>72494913</v>
      </c>
      <c r="I44">
        <v>0</v>
      </c>
      <c r="J44">
        <v>0</v>
      </c>
      <c r="K44" s="17">
        <v>0</v>
      </c>
      <c r="L44">
        <v>0</v>
      </c>
      <c r="M44">
        <v>0</v>
      </c>
      <c r="N44">
        <v>0</v>
      </c>
      <c r="O44">
        <v>0</v>
      </c>
      <c r="P44">
        <v>72494913</v>
      </c>
      <c r="Q44">
        <v>100</v>
      </c>
    </row>
    <row r="45" spans="2:17" x14ac:dyDescent="0.25">
      <c r="B45">
        <v>1999</v>
      </c>
      <c r="C45">
        <v>35</v>
      </c>
      <c r="D45" t="s">
        <v>242</v>
      </c>
      <c r="E45">
        <v>1</v>
      </c>
      <c r="F45">
        <v>4</v>
      </c>
      <c r="G45">
        <v>40497464</v>
      </c>
      <c r="H45">
        <v>40497464</v>
      </c>
      <c r="I45">
        <v>0</v>
      </c>
      <c r="J45">
        <v>0</v>
      </c>
      <c r="K45" s="17">
        <v>0</v>
      </c>
      <c r="L45">
        <v>0</v>
      </c>
      <c r="M45">
        <v>0</v>
      </c>
      <c r="N45">
        <v>0</v>
      </c>
      <c r="O45">
        <v>0</v>
      </c>
      <c r="P45">
        <v>40497464</v>
      </c>
      <c r="Q45">
        <v>100</v>
      </c>
    </row>
    <row r="46" spans="2:17" x14ac:dyDescent="0.25">
      <c r="B46">
        <v>1999</v>
      </c>
      <c r="C46">
        <v>36</v>
      </c>
      <c r="D46" t="s">
        <v>243</v>
      </c>
      <c r="E46">
        <v>1</v>
      </c>
      <c r="F46">
        <v>6</v>
      </c>
      <c r="G46">
        <v>8588321</v>
      </c>
      <c r="H46">
        <v>8588321</v>
      </c>
      <c r="I46">
        <v>0</v>
      </c>
      <c r="J46">
        <v>0</v>
      </c>
      <c r="K46" s="17">
        <v>0</v>
      </c>
      <c r="L46">
        <v>0</v>
      </c>
      <c r="M46">
        <v>0</v>
      </c>
      <c r="N46">
        <v>0</v>
      </c>
      <c r="O46">
        <v>0</v>
      </c>
      <c r="P46">
        <v>8588321</v>
      </c>
      <c r="Q46">
        <v>100</v>
      </c>
    </row>
    <row r="47" spans="2:17" x14ac:dyDescent="0.25">
      <c r="B47">
        <v>1999</v>
      </c>
      <c r="C47">
        <v>37</v>
      </c>
      <c r="D47" t="s">
        <v>244</v>
      </c>
      <c r="E47">
        <v>1</v>
      </c>
      <c r="F47">
        <v>7</v>
      </c>
      <c r="G47">
        <v>173174759</v>
      </c>
      <c r="H47">
        <v>173174759</v>
      </c>
      <c r="I47">
        <v>0</v>
      </c>
      <c r="J47">
        <v>0</v>
      </c>
      <c r="K47" s="17">
        <v>0</v>
      </c>
      <c r="L47">
        <v>0</v>
      </c>
      <c r="M47">
        <v>0</v>
      </c>
      <c r="N47">
        <v>0</v>
      </c>
      <c r="O47">
        <v>0</v>
      </c>
      <c r="P47">
        <v>173174759</v>
      </c>
      <c r="Q47">
        <v>100</v>
      </c>
    </row>
    <row r="48" spans="2:17" x14ac:dyDescent="0.25">
      <c r="B48">
        <v>2000</v>
      </c>
      <c r="C48">
        <v>38</v>
      </c>
      <c r="D48" t="s">
        <v>245</v>
      </c>
      <c r="E48">
        <v>2</v>
      </c>
      <c r="F48">
        <v>3</v>
      </c>
      <c r="G48">
        <v>113818460</v>
      </c>
      <c r="H48">
        <v>113818460</v>
      </c>
      <c r="I48">
        <v>0</v>
      </c>
      <c r="J48">
        <v>0</v>
      </c>
      <c r="K48" s="17">
        <v>0</v>
      </c>
      <c r="L48">
        <v>0</v>
      </c>
      <c r="M48">
        <v>0</v>
      </c>
      <c r="N48">
        <v>0</v>
      </c>
      <c r="O48">
        <v>0</v>
      </c>
      <c r="P48">
        <v>113818460</v>
      </c>
      <c r="Q48">
        <v>100</v>
      </c>
    </row>
    <row r="49" spans="2:17" x14ac:dyDescent="0.25">
      <c r="B49">
        <v>2000</v>
      </c>
      <c r="C49">
        <v>39</v>
      </c>
      <c r="D49" t="s">
        <v>246</v>
      </c>
      <c r="E49">
        <v>1</v>
      </c>
      <c r="F49">
        <v>6</v>
      </c>
      <c r="G49">
        <v>65672530</v>
      </c>
      <c r="H49">
        <v>65672530</v>
      </c>
      <c r="I49">
        <v>0</v>
      </c>
      <c r="J49">
        <v>0</v>
      </c>
      <c r="K49" s="17">
        <v>0</v>
      </c>
      <c r="L49">
        <v>0</v>
      </c>
      <c r="M49">
        <v>0</v>
      </c>
      <c r="N49">
        <v>0</v>
      </c>
      <c r="O49">
        <v>0</v>
      </c>
      <c r="P49">
        <v>65672530</v>
      </c>
      <c r="Q49">
        <v>100</v>
      </c>
    </row>
    <row r="50" spans="2:17" x14ac:dyDescent="0.25">
      <c r="B50">
        <v>2000</v>
      </c>
      <c r="C50">
        <v>40</v>
      </c>
      <c r="D50" t="s">
        <v>247</v>
      </c>
      <c r="E50">
        <v>1</v>
      </c>
      <c r="F50">
        <v>9</v>
      </c>
      <c r="G50">
        <v>14802610</v>
      </c>
      <c r="H50">
        <v>14802610</v>
      </c>
      <c r="I50">
        <v>0</v>
      </c>
      <c r="J50">
        <v>0</v>
      </c>
      <c r="K50" s="17">
        <v>0</v>
      </c>
      <c r="L50">
        <v>0</v>
      </c>
      <c r="M50">
        <v>0</v>
      </c>
      <c r="N50">
        <v>0</v>
      </c>
      <c r="O50">
        <v>0</v>
      </c>
      <c r="P50">
        <v>14802610</v>
      </c>
      <c r="Q50">
        <v>100</v>
      </c>
    </row>
    <row r="51" spans="2:17" x14ac:dyDescent="0.25">
      <c r="B51">
        <v>2000</v>
      </c>
      <c r="C51">
        <v>41</v>
      </c>
      <c r="D51" t="s">
        <v>248</v>
      </c>
      <c r="E51">
        <v>1</v>
      </c>
      <c r="F51">
        <v>6</v>
      </c>
      <c r="G51">
        <v>247304430</v>
      </c>
      <c r="H51">
        <v>247304430</v>
      </c>
      <c r="I51">
        <v>0</v>
      </c>
      <c r="J51">
        <v>0</v>
      </c>
      <c r="K51" s="17">
        <v>0</v>
      </c>
      <c r="L51">
        <v>0</v>
      </c>
      <c r="M51">
        <v>0</v>
      </c>
      <c r="N51">
        <v>0</v>
      </c>
      <c r="O51">
        <v>0</v>
      </c>
      <c r="P51">
        <v>247304430</v>
      </c>
      <c r="Q51">
        <v>100</v>
      </c>
    </row>
    <row r="52" spans="2:17" x14ac:dyDescent="0.25">
      <c r="B52">
        <v>2000</v>
      </c>
      <c r="C52">
        <v>42</v>
      </c>
      <c r="D52" t="s">
        <v>249</v>
      </c>
      <c r="E52">
        <v>2</v>
      </c>
      <c r="F52">
        <v>2</v>
      </c>
      <c r="G52">
        <v>107397552</v>
      </c>
      <c r="H52">
        <v>107397552</v>
      </c>
      <c r="I52">
        <v>0</v>
      </c>
      <c r="J52">
        <v>0</v>
      </c>
      <c r="K52" s="17">
        <v>0</v>
      </c>
      <c r="L52">
        <v>0</v>
      </c>
      <c r="M52">
        <v>0</v>
      </c>
      <c r="N52">
        <v>0</v>
      </c>
      <c r="O52">
        <v>0</v>
      </c>
      <c r="P52">
        <v>107397552</v>
      </c>
      <c r="Q52">
        <v>100</v>
      </c>
    </row>
    <row r="53" spans="2:17" x14ac:dyDescent="0.25">
      <c r="B53">
        <v>2000</v>
      </c>
      <c r="C53">
        <v>43</v>
      </c>
      <c r="D53" t="s">
        <v>250</v>
      </c>
      <c r="E53">
        <v>1</v>
      </c>
      <c r="F53">
        <v>9</v>
      </c>
      <c r="G53">
        <v>43749760</v>
      </c>
      <c r="H53">
        <v>43749760</v>
      </c>
      <c r="I53">
        <v>0</v>
      </c>
      <c r="J53">
        <v>0</v>
      </c>
      <c r="K53" s="17">
        <v>0</v>
      </c>
      <c r="L53">
        <v>0</v>
      </c>
      <c r="M53">
        <v>0</v>
      </c>
      <c r="N53">
        <v>0</v>
      </c>
      <c r="O53">
        <v>0</v>
      </c>
      <c r="P53">
        <v>43749760</v>
      </c>
      <c r="Q53">
        <v>100</v>
      </c>
    </row>
    <row r="54" spans="2:17" x14ac:dyDescent="0.25">
      <c r="B54">
        <v>2000</v>
      </c>
      <c r="C54">
        <v>44</v>
      </c>
      <c r="D54" t="s">
        <v>251</v>
      </c>
      <c r="E54">
        <v>1</v>
      </c>
      <c r="F54">
        <v>4</v>
      </c>
      <c r="G54">
        <v>21997000</v>
      </c>
      <c r="H54">
        <v>21997000</v>
      </c>
      <c r="I54">
        <v>0</v>
      </c>
      <c r="J54">
        <v>0</v>
      </c>
      <c r="K54" s="17">
        <v>0</v>
      </c>
      <c r="L54">
        <v>0</v>
      </c>
      <c r="M54">
        <v>0</v>
      </c>
      <c r="N54">
        <v>0</v>
      </c>
      <c r="O54">
        <v>0</v>
      </c>
      <c r="P54">
        <v>21997000</v>
      </c>
      <c r="Q54">
        <v>100</v>
      </c>
    </row>
    <row r="55" spans="2:17" x14ac:dyDescent="0.25">
      <c r="B55">
        <v>2000</v>
      </c>
      <c r="C55">
        <v>45</v>
      </c>
      <c r="D55" t="s">
        <v>252</v>
      </c>
      <c r="E55">
        <v>1</v>
      </c>
      <c r="F55">
        <v>8</v>
      </c>
      <c r="G55">
        <v>57293560</v>
      </c>
      <c r="H55">
        <v>57293560</v>
      </c>
      <c r="I55">
        <v>0</v>
      </c>
      <c r="J55">
        <v>0</v>
      </c>
      <c r="K55" s="17">
        <v>0</v>
      </c>
      <c r="L55">
        <v>0</v>
      </c>
      <c r="M55">
        <v>0</v>
      </c>
      <c r="N55">
        <v>0</v>
      </c>
      <c r="O55">
        <v>0</v>
      </c>
      <c r="P55">
        <v>57293560</v>
      </c>
      <c r="Q55">
        <v>100</v>
      </c>
    </row>
    <row r="56" spans="2:17" x14ac:dyDescent="0.25">
      <c r="B56">
        <v>2000</v>
      </c>
      <c r="C56">
        <v>46</v>
      </c>
      <c r="D56" t="s">
        <v>253</v>
      </c>
      <c r="E56">
        <v>1</v>
      </c>
      <c r="F56">
        <v>4</v>
      </c>
      <c r="G56">
        <v>21401630</v>
      </c>
      <c r="H56">
        <v>21401630</v>
      </c>
      <c r="I56">
        <v>0</v>
      </c>
      <c r="J56">
        <v>0</v>
      </c>
      <c r="K56" s="17">
        <v>0</v>
      </c>
      <c r="L56">
        <v>0</v>
      </c>
      <c r="M56">
        <v>0</v>
      </c>
      <c r="N56">
        <v>0</v>
      </c>
      <c r="O56">
        <v>0</v>
      </c>
      <c r="P56">
        <v>21401630</v>
      </c>
      <c r="Q56">
        <v>100</v>
      </c>
    </row>
    <row r="57" spans="2:17" x14ac:dyDescent="0.25">
      <c r="B57">
        <v>2000</v>
      </c>
      <c r="C57">
        <v>47</v>
      </c>
      <c r="D57" t="s">
        <v>254</v>
      </c>
      <c r="E57">
        <v>1</v>
      </c>
      <c r="F57">
        <v>6</v>
      </c>
      <c r="G57">
        <v>44799122</v>
      </c>
      <c r="H57">
        <v>44799122</v>
      </c>
      <c r="I57">
        <v>0</v>
      </c>
      <c r="J57">
        <v>0</v>
      </c>
      <c r="K57" s="17">
        <v>0</v>
      </c>
      <c r="L57">
        <v>0</v>
      </c>
      <c r="M57">
        <v>0</v>
      </c>
      <c r="N57">
        <v>0</v>
      </c>
      <c r="O57">
        <v>0</v>
      </c>
      <c r="P57">
        <v>44799122</v>
      </c>
      <c r="Q57">
        <v>100</v>
      </c>
    </row>
    <row r="58" spans="2:17" x14ac:dyDescent="0.25">
      <c r="B58">
        <v>2001</v>
      </c>
      <c r="C58">
        <v>48</v>
      </c>
      <c r="D58" t="s">
        <v>255</v>
      </c>
      <c r="E58">
        <v>2</v>
      </c>
      <c r="F58">
        <v>7</v>
      </c>
      <c r="G58">
        <v>56001868</v>
      </c>
      <c r="H58">
        <v>56001868</v>
      </c>
      <c r="I58">
        <v>0</v>
      </c>
      <c r="J58">
        <v>0</v>
      </c>
      <c r="K58" s="17">
        <v>0</v>
      </c>
      <c r="L58">
        <v>0</v>
      </c>
      <c r="M58">
        <v>0</v>
      </c>
      <c r="N58">
        <v>0</v>
      </c>
      <c r="O58">
        <v>0</v>
      </c>
      <c r="P58">
        <v>56001868</v>
      </c>
      <c r="Q58">
        <v>100</v>
      </c>
    </row>
    <row r="59" spans="2:17" x14ac:dyDescent="0.25">
      <c r="B59">
        <v>2001</v>
      </c>
      <c r="C59">
        <v>49</v>
      </c>
      <c r="D59" t="s">
        <v>256</v>
      </c>
      <c r="E59">
        <v>1</v>
      </c>
      <c r="F59">
        <v>6</v>
      </c>
      <c r="G59">
        <v>126855979</v>
      </c>
      <c r="H59">
        <v>126855979</v>
      </c>
      <c r="I59">
        <v>0</v>
      </c>
      <c r="J59">
        <v>0</v>
      </c>
      <c r="K59" s="17">
        <v>0</v>
      </c>
      <c r="L59">
        <v>0</v>
      </c>
      <c r="M59">
        <v>0</v>
      </c>
      <c r="N59">
        <v>0</v>
      </c>
      <c r="O59">
        <v>0</v>
      </c>
      <c r="P59">
        <v>126855979</v>
      </c>
      <c r="Q59">
        <v>100</v>
      </c>
    </row>
    <row r="60" spans="2:17" x14ac:dyDescent="0.25">
      <c r="B60">
        <v>2001</v>
      </c>
      <c r="C60">
        <v>50</v>
      </c>
      <c r="D60" t="s">
        <v>257</v>
      </c>
      <c r="E60">
        <v>4</v>
      </c>
      <c r="F60">
        <v>10</v>
      </c>
      <c r="G60">
        <v>152472267</v>
      </c>
      <c r="H60">
        <v>152472267</v>
      </c>
      <c r="I60">
        <v>0</v>
      </c>
      <c r="J60">
        <v>0</v>
      </c>
      <c r="K60" s="17">
        <v>0</v>
      </c>
      <c r="L60">
        <v>0</v>
      </c>
      <c r="M60">
        <v>0</v>
      </c>
      <c r="N60">
        <v>0</v>
      </c>
      <c r="O60">
        <v>0</v>
      </c>
      <c r="P60">
        <v>152472267</v>
      </c>
      <c r="Q60">
        <v>100</v>
      </c>
    </row>
    <row r="61" spans="2:17" x14ac:dyDescent="0.25">
      <c r="B61">
        <v>2001</v>
      </c>
      <c r="C61">
        <v>51</v>
      </c>
      <c r="D61" t="s">
        <v>258</v>
      </c>
      <c r="E61">
        <v>5</v>
      </c>
      <c r="F61">
        <v>6</v>
      </c>
      <c r="G61">
        <v>28624322</v>
      </c>
      <c r="H61">
        <v>28624322</v>
      </c>
      <c r="I61">
        <v>0</v>
      </c>
      <c r="J61">
        <v>0</v>
      </c>
      <c r="K61" s="17">
        <v>0</v>
      </c>
      <c r="L61">
        <v>0</v>
      </c>
      <c r="M61">
        <v>0</v>
      </c>
      <c r="N61">
        <v>0</v>
      </c>
      <c r="O61">
        <v>0</v>
      </c>
      <c r="P61">
        <v>28624322</v>
      </c>
      <c r="Q61">
        <v>100</v>
      </c>
    </row>
    <row r="62" spans="2:17" x14ac:dyDescent="0.25">
      <c r="B62">
        <v>2001</v>
      </c>
      <c r="C62">
        <v>52</v>
      </c>
      <c r="D62" t="s">
        <v>259</v>
      </c>
      <c r="E62">
        <v>1</v>
      </c>
      <c r="F62">
        <v>6</v>
      </c>
      <c r="G62">
        <v>27516123</v>
      </c>
      <c r="H62">
        <v>27516123</v>
      </c>
      <c r="I62">
        <v>0</v>
      </c>
      <c r="J62">
        <v>0</v>
      </c>
      <c r="K62" s="17">
        <v>0</v>
      </c>
      <c r="L62">
        <v>0</v>
      </c>
      <c r="M62">
        <v>0</v>
      </c>
      <c r="N62">
        <v>0</v>
      </c>
      <c r="O62">
        <v>0</v>
      </c>
      <c r="P62">
        <v>27516123</v>
      </c>
      <c r="Q62">
        <v>100</v>
      </c>
    </row>
    <row r="63" spans="2:17" x14ac:dyDescent="0.25">
      <c r="B63">
        <v>2001</v>
      </c>
      <c r="C63">
        <v>53</v>
      </c>
      <c r="D63" t="s">
        <v>260</v>
      </c>
      <c r="E63">
        <v>1</v>
      </c>
      <c r="F63">
        <v>11</v>
      </c>
      <c r="G63">
        <v>16669353</v>
      </c>
      <c r="H63">
        <v>16669353</v>
      </c>
      <c r="I63">
        <v>0</v>
      </c>
      <c r="J63">
        <v>0</v>
      </c>
      <c r="K63" s="17">
        <v>0</v>
      </c>
      <c r="L63">
        <v>0</v>
      </c>
      <c r="M63">
        <v>0</v>
      </c>
      <c r="N63">
        <v>0</v>
      </c>
      <c r="O63">
        <v>0</v>
      </c>
      <c r="P63">
        <v>16669353</v>
      </c>
      <c r="Q63">
        <v>100</v>
      </c>
    </row>
    <row r="64" spans="2:17" x14ac:dyDescent="0.25">
      <c r="B64">
        <v>2001</v>
      </c>
      <c r="C64">
        <v>54</v>
      </c>
      <c r="D64" t="s">
        <v>261</v>
      </c>
      <c r="E64">
        <v>2</v>
      </c>
      <c r="F64">
        <v>8</v>
      </c>
      <c r="G64">
        <v>25988619</v>
      </c>
      <c r="H64">
        <v>25988619</v>
      </c>
      <c r="I64">
        <v>0</v>
      </c>
      <c r="J64">
        <v>0</v>
      </c>
      <c r="K64" s="17">
        <v>0</v>
      </c>
      <c r="L64">
        <v>0</v>
      </c>
      <c r="M64">
        <v>0</v>
      </c>
      <c r="N64">
        <v>0</v>
      </c>
      <c r="O64">
        <v>0</v>
      </c>
      <c r="P64">
        <v>25988619</v>
      </c>
      <c r="Q64">
        <v>100</v>
      </c>
    </row>
    <row r="65" spans="2:17" x14ac:dyDescent="0.25">
      <c r="B65">
        <v>2001</v>
      </c>
      <c r="C65">
        <v>55</v>
      </c>
      <c r="D65" t="s">
        <v>262</v>
      </c>
      <c r="E65">
        <v>1</v>
      </c>
      <c r="F65">
        <v>1</v>
      </c>
      <c r="G65">
        <v>21178826</v>
      </c>
      <c r="H65">
        <v>21178826</v>
      </c>
      <c r="I65">
        <v>0</v>
      </c>
      <c r="J65">
        <v>0</v>
      </c>
      <c r="K65" s="17">
        <v>0</v>
      </c>
      <c r="L65">
        <v>0</v>
      </c>
      <c r="M65">
        <v>0</v>
      </c>
      <c r="N65">
        <v>0</v>
      </c>
      <c r="O65">
        <v>0</v>
      </c>
      <c r="P65">
        <v>21178826</v>
      </c>
      <c r="Q65">
        <v>100</v>
      </c>
    </row>
    <row r="66" spans="2:17" x14ac:dyDescent="0.25">
      <c r="B66">
        <v>2001</v>
      </c>
      <c r="C66">
        <v>57</v>
      </c>
      <c r="D66" t="s">
        <v>263</v>
      </c>
      <c r="E66">
        <v>1</v>
      </c>
      <c r="F66">
        <v>2</v>
      </c>
      <c r="G66">
        <v>13758607</v>
      </c>
      <c r="H66">
        <v>13758607</v>
      </c>
      <c r="I66">
        <v>0</v>
      </c>
      <c r="J66">
        <v>0</v>
      </c>
      <c r="K66" s="17">
        <v>0</v>
      </c>
      <c r="L66">
        <v>0</v>
      </c>
      <c r="M66">
        <v>0</v>
      </c>
      <c r="N66">
        <v>0</v>
      </c>
      <c r="O66">
        <v>0</v>
      </c>
      <c r="P66">
        <v>13758607</v>
      </c>
      <c r="Q66">
        <v>100</v>
      </c>
    </row>
    <row r="67" spans="2:17" x14ac:dyDescent="0.25">
      <c r="B67">
        <v>2001</v>
      </c>
      <c r="C67">
        <v>58</v>
      </c>
      <c r="D67" t="s">
        <v>264</v>
      </c>
      <c r="E67">
        <v>1</v>
      </c>
      <c r="F67">
        <v>6</v>
      </c>
      <c r="G67">
        <v>77980367</v>
      </c>
      <c r="H67">
        <v>77980367</v>
      </c>
      <c r="I67">
        <v>0</v>
      </c>
      <c r="J67">
        <v>0</v>
      </c>
      <c r="K67" s="17">
        <v>0</v>
      </c>
      <c r="L67">
        <v>0</v>
      </c>
      <c r="M67">
        <v>0</v>
      </c>
      <c r="N67">
        <v>0</v>
      </c>
      <c r="O67">
        <v>0</v>
      </c>
      <c r="P67">
        <v>77980367</v>
      </c>
      <c r="Q67">
        <v>100</v>
      </c>
    </row>
    <row r="68" spans="2:17" x14ac:dyDescent="0.25">
      <c r="B68">
        <v>2001</v>
      </c>
      <c r="C68">
        <v>59</v>
      </c>
      <c r="D68" t="s">
        <v>265</v>
      </c>
      <c r="E68">
        <v>2</v>
      </c>
      <c r="F68">
        <v>6</v>
      </c>
      <c r="G68">
        <v>30292623</v>
      </c>
      <c r="H68">
        <v>30292623</v>
      </c>
      <c r="I68">
        <v>0</v>
      </c>
      <c r="J68">
        <v>0</v>
      </c>
      <c r="K68" s="17">
        <v>0</v>
      </c>
      <c r="L68">
        <v>0</v>
      </c>
      <c r="M68">
        <v>0</v>
      </c>
      <c r="N68">
        <v>0</v>
      </c>
      <c r="O68">
        <v>0</v>
      </c>
      <c r="P68">
        <v>30292623</v>
      </c>
      <c r="Q68">
        <v>100</v>
      </c>
    </row>
    <row r="69" spans="2:17" x14ac:dyDescent="0.25">
      <c r="B69">
        <v>2001</v>
      </c>
      <c r="C69">
        <v>60</v>
      </c>
      <c r="D69" t="s">
        <v>266</v>
      </c>
      <c r="E69">
        <v>4</v>
      </c>
      <c r="F69">
        <v>10</v>
      </c>
      <c r="G69">
        <v>113360416</v>
      </c>
      <c r="H69">
        <v>113360416</v>
      </c>
      <c r="I69">
        <v>0</v>
      </c>
      <c r="J69">
        <v>0</v>
      </c>
      <c r="K69" s="17">
        <v>0</v>
      </c>
      <c r="L69">
        <v>0</v>
      </c>
      <c r="M69">
        <v>0</v>
      </c>
      <c r="N69">
        <v>0</v>
      </c>
      <c r="O69">
        <v>0</v>
      </c>
      <c r="P69">
        <v>113360416</v>
      </c>
      <c r="Q69">
        <v>100</v>
      </c>
    </row>
    <row r="70" spans="2:17" x14ac:dyDescent="0.25">
      <c r="B70">
        <v>2002</v>
      </c>
      <c r="C70">
        <v>61</v>
      </c>
      <c r="D70" t="s">
        <v>267</v>
      </c>
      <c r="E70">
        <v>2</v>
      </c>
      <c r="F70">
        <v>2</v>
      </c>
      <c r="G70">
        <v>76987679</v>
      </c>
      <c r="H70">
        <v>76987679</v>
      </c>
      <c r="I70">
        <v>0</v>
      </c>
      <c r="J70">
        <v>0</v>
      </c>
      <c r="K70" s="17">
        <v>0</v>
      </c>
      <c r="L70">
        <v>0</v>
      </c>
      <c r="M70">
        <v>0</v>
      </c>
      <c r="N70">
        <v>0</v>
      </c>
      <c r="O70">
        <v>0</v>
      </c>
      <c r="P70">
        <v>76987679</v>
      </c>
      <c r="Q70">
        <v>100</v>
      </c>
    </row>
    <row r="71" spans="2:17" x14ac:dyDescent="0.25">
      <c r="B71">
        <v>2002</v>
      </c>
      <c r="C71">
        <v>62</v>
      </c>
      <c r="D71" t="s">
        <v>268</v>
      </c>
      <c r="E71">
        <v>3</v>
      </c>
      <c r="F71">
        <v>10</v>
      </c>
      <c r="G71">
        <v>634026009</v>
      </c>
      <c r="H71">
        <v>634026009</v>
      </c>
      <c r="I71">
        <v>0</v>
      </c>
      <c r="J71">
        <v>0</v>
      </c>
      <c r="K71" s="17">
        <v>0</v>
      </c>
      <c r="L71">
        <v>0</v>
      </c>
      <c r="M71">
        <v>0</v>
      </c>
      <c r="N71">
        <v>0</v>
      </c>
      <c r="O71">
        <v>0</v>
      </c>
      <c r="P71">
        <v>634026009</v>
      </c>
      <c r="Q71">
        <v>100</v>
      </c>
    </row>
    <row r="72" spans="2:17" x14ac:dyDescent="0.25">
      <c r="B72">
        <v>2002</v>
      </c>
      <c r="C72">
        <v>63</v>
      </c>
      <c r="D72" t="s">
        <v>269</v>
      </c>
      <c r="E72">
        <v>4</v>
      </c>
      <c r="F72">
        <v>5</v>
      </c>
      <c r="G72">
        <v>833484321</v>
      </c>
      <c r="H72">
        <v>833484321</v>
      </c>
      <c r="I72">
        <v>0</v>
      </c>
      <c r="J72">
        <v>0</v>
      </c>
      <c r="K72" s="17">
        <v>0</v>
      </c>
      <c r="L72">
        <v>0</v>
      </c>
      <c r="M72">
        <v>0</v>
      </c>
      <c r="N72">
        <v>0</v>
      </c>
      <c r="O72">
        <v>0</v>
      </c>
      <c r="P72">
        <v>833484321</v>
      </c>
      <c r="Q72">
        <v>100</v>
      </c>
    </row>
    <row r="73" spans="2:17" x14ac:dyDescent="0.25">
      <c r="B73">
        <v>2002</v>
      </c>
      <c r="C73">
        <v>64</v>
      </c>
      <c r="D73" t="s">
        <v>270</v>
      </c>
      <c r="E73">
        <v>1</v>
      </c>
      <c r="F73">
        <v>6</v>
      </c>
      <c r="G73">
        <v>6693426</v>
      </c>
      <c r="H73">
        <v>6693426</v>
      </c>
      <c r="I73">
        <v>0</v>
      </c>
      <c r="J73">
        <v>0</v>
      </c>
      <c r="K73" s="17">
        <v>0</v>
      </c>
      <c r="L73">
        <v>0</v>
      </c>
      <c r="M73">
        <v>0</v>
      </c>
      <c r="N73">
        <v>0</v>
      </c>
      <c r="O73">
        <v>0</v>
      </c>
      <c r="P73">
        <v>6693426</v>
      </c>
      <c r="Q73">
        <v>100</v>
      </c>
    </row>
    <row r="74" spans="2:17" x14ac:dyDescent="0.25">
      <c r="B74">
        <v>2002</v>
      </c>
      <c r="C74">
        <v>65</v>
      </c>
      <c r="D74" t="s">
        <v>271</v>
      </c>
      <c r="E74">
        <v>1</v>
      </c>
      <c r="F74">
        <v>3</v>
      </c>
      <c r="G74">
        <v>68315519</v>
      </c>
      <c r="H74">
        <v>68315519</v>
      </c>
      <c r="I74">
        <v>0</v>
      </c>
      <c r="J74">
        <v>0</v>
      </c>
      <c r="K74" s="17">
        <v>0</v>
      </c>
      <c r="L74">
        <v>0</v>
      </c>
      <c r="M74">
        <v>0</v>
      </c>
      <c r="N74">
        <v>0</v>
      </c>
      <c r="O74">
        <v>0</v>
      </c>
      <c r="P74">
        <v>68315519</v>
      </c>
      <c r="Q74">
        <v>100</v>
      </c>
    </row>
    <row r="75" spans="2:17" x14ac:dyDescent="0.25">
      <c r="B75">
        <v>2002</v>
      </c>
      <c r="C75">
        <v>66</v>
      </c>
      <c r="D75" t="s">
        <v>272</v>
      </c>
      <c r="E75">
        <v>2</v>
      </c>
      <c r="F75">
        <v>2</v>
      </c>
      <c r="G75">
        <v>74972590</v>
      </c>
      <c r="H75">
        <v>74972590</v>
      </c>
      <c r="I75">
        <v>0</v>
      </c>
      <c r="J75">
        <v>0</v>
      </c>
      <c r="K75" s="17">
        <v>0</v>
      </c>
      <c r="L75">
        <v>0</v>
      </c>
      <c r="M75">
        <v>0</v>
      </c>
      <c r="N75">
        <v>0</v>
      </c>
      <c r="O75">
        <v>0</v>
      </c>
      <c r="P75">
        <v>74972590</v>
      </c>
      <c r="Q75">
        <v>100</v>
      </c>
    </row>
    <row r="76" spans="2:17" x14ac:dyDescent="0.25">
      <c r="B76">
        <v>2002</v>
      </c>
      <c r="C76">
        <v>67</v>
      </c>
      <c r="D76" t="s">
        <v>273</v>
      </c>
      <c r="E76">
        <v>1</v>
      </c>
      <c r="F76">
        <v>0</v>
      </c>
      <c r="G76">
        <v>20452490</v>
      </c>
      <c r="H76">
        <v>20452490</v>
      </c>
      <c r="I76">
        <v>0</v>
      </c>
      <c r="J76">
        <v>0</v>
      </c>
      <c r="K76" s="17">
        <v>0</v>
      </c>
      <c r="L76">
        <v>0</v>
      </c>
      <c r="M76">
        <v>0</v>
      </c>
      <c r="N76">
        <v>0</v>
      </c>
      <c r="O76">
        <v>0</v>
      </c>
      <c r="P76">
        <v>20452490</v>
      </c>
      <c r="Q76">
        <v>100</v>
      </c>
    </row>
    <row r="77" spans="2:17" x14ac:dyDescent="0.25">
      <c r="B77">
        <v>2002</v>
      </c>
      <c r="C77">
        <v>68</v>
      </c>
      <c r="D77" t="s">
        <v>274</v>
      </c>
      <c r="E77">
        <v>3</v>
      </c>
      <c r="F77">
        <v>10</v>
      </c>
      <c r="G77">
        <v>92834913</v>
      </c>
      <c r="H77">
        <v>92834913</v>
      </c>
      <c r="I77">
        <v>0</v>
      </c>
      <c r="J77">
        <v>0</v>
      </c>
      <c r="K77" s="17">
        <v>0</v>
      </c>
      <c r="L77">
        <v>0</v>
      </c>
      <c r="M77">
        <v>0</v>
      </c>
      <c r="N77">
        <v>0</v>
      </c>
      <c r="O77">
        <v>0</v>
      </c>
      <c r="P77">
        <v>92834913</v>
      </c>
      <c r="Q77">
        <v>100</v>
      </c>
    </row>
    <row r="78" spans="2:17" x14ac:dyDescent="0.25">
      <c r="B78">
        <v>2002</v>
      </c>
      <c r="C78">
        <v>69</v>
      </c>
      <c r="D78" t="s">
        <v>275</v>
      </c>
      <c r="E78">
        <v>0</v>
      </c>
      <c r="F78">
        <v>10</v>
      </c>
      <c r="G78">
        <v>33210543</v>
      </c>
      <c r="H78">
        <v>33210543</v>
      </c>
      <c r="I78">
        <v>0</v>
      </c>
      <c r="J78">
        <v>0</v>
      </c>
      <c r="K78" s="17">
        <v>0</v>
      </c>
      <c r="L78">
        <v>0</v>
      </c>
      <c r="M78">
        <v>0</v>
      </c>
      <c r="N78">
        <v>0</v>
      </c>
      <c r="O78">
        <v>0</v>
      </c>
      <c r="P78">
        <v>33210543</v>
      </c>
      <c r="Q78">
        <v>100</v>
      </c>
    </row>
    <row r="79" spans="2:17" x14ac:dyDescent="0.25">
      <c r="B79">
        <v>2002</v>
      </c>
      <c r="C79">
        <v>70</v>
      </c>
      <c r="D79" t="s">
        <v>276</v>
      </c>
      <c r="E79">
        <v>1</v>
      </c>
      <c r="F79">
        <v>3</v>
      </c>
      <c r="G79">
        <v>37112033</v>
      </c>
      <c r="H79">
        <v>37112033</v>
      </c>
      <c r="I79">
        <v>0</v>
      </c>
      <c r="J79">
        <v>0</v>
      </c>
      <c r="K79" s="17">
        <v>0</v>
      </c>
      <c r="L79">
        <v>0</v>
      </c>
      <c r="M79">
        <v>0</v>
      </c>
      <c r="N79">
        <v>0</v>
      </c>
      <c r="O79">
        <v>0</v>
      </c>
      <c r="P79">
        <v>37112033</v>
      </c>
      <c r="Q79">
        <v>100</v>
      </c>
    </row>
    <row r="80" spans="2:17" x14ac:dyDescent="0.25">
      <c r="B80">
        <v>2002</v>
      </c>
      <c r="C80">
        <v>71</v>
      </c>
      <c r="D80" t="s">
        <v>277</v>
      </c>
      <c r="E80">
        <v>1</v>
      </c>
      <c r="F80">
        <v>9</v>
      </c>
      <c r="G80">
        <v>13575303</v>
      </c>
      <c r="H80">
        <v>13575303</v>
      </c>
      <c r="I80">
        <v>0</v>
      </c>
      <c r="J80">
        <v>0</v>
      </c>
      <c r="K80" s="17">
        <v>0</v>
      </c>
      <c r="L80">
        <v>0</v>
      </c>
      <c r="M80">
        <v>0</v>
      </c>
      <c r="N80">
        <v>0</v>
      </c>
      <c r="O80">
        <v>0</v>
      </c>
      <c r="P80">
        <v>13575303</v>
      </c>
      <c r="Q80">
        <v>100</v>
      </c>
    </row>
    <row r="81" spans="2:17" x14ac:dyDescent="0.25">
      <c r="B81">
        <v>2002</v>
      </c>
      <c r="C81">
        <v>72</v>
      </c>
      <c r="D81" t="s">
        <v>278</v>
      </c>
      <c r="E81">
        <v>1</v>
      </c>
      <c r="F81">
        <v>10</v>
      </c>
      <c r="G81">
        <v>30908243</v>
      </c>
      <c r="H81">
        <v>30908243</v>
      </c>
      <c r="I81">
        <v>0</v>
      </c>
      <c r="J81">
        <v>0</v>
      </c>
      <c r="K81" s="17">
        <v>0</v>
      </c>
      <c r="L81">
        <v>0</v>
      </c>
      <c r="M81">
        <v>0</v>
      </c>
      <c r="N81">
        <v>0</v>
      </c>
      <c r="O81">
        <v>0</v>
      </c>
      <c r="P81">
        <v>30908243</v>
      </c>
      <c r="Q81">
        <v>100</v>
      </c>
    </row>
    <row r="82" spans="2:17" x14ac:dyDescent="0.25">
      <c r="B82">
        <v>2002</v>
      </c>
      <c r="C82">
        <v>73</v>
      </c>
      <c r="D82" t="s">
        <v>279</v>
      </c>
      <c r="E82">
        <v>4</v>
      </c>
      <c r="F82">
        <v>9</v>
      </c>
      <c r="G82">
        <v>42342147</v>
      </c>
      <c r="H82">
        <v>42342147</v>
      </c>
      <c r="I82">
        <v>0</v>
      </c>
      <c r="J82">
        <v>0</v>
      </c>
      <c r="K82" s="17">
        <v>0</v>
      </c>
      <c r="L82">
        <v>0</v>
      </c>
      <c r="M82">
        <v>0</v>
      </c>
      <c r="N82">
        <v>0</v>
      </c>
      <c r="O82">
        <v>0</v>
      </c>
      <c r="P82">
        <v>42342147</v>
      </c>
      <c r="Q82">
        <v>100</v>
      </c>
    </row>
    <row r="83" spans="2:17" x14ac:dyDescent="0.25">
      <c r="B83">
        <v>2002</v>
      </c>
      <c r="C83">
        <v>74</v>
      </c>
      <c r="D83" t="s">
        <v>280</v>
      </c>
      <c r="E83">
        <v>1</v>
      </c>
      <c r="F83">
        <v>7</v>
      </c>
      <c r="G83">
        <v>6348034</v>
      </c>
      <c r="H83">
        <v>6348034</v>
      </c>
      <c r="I83">
        <v>0</v>
      </c>
      <c r="J83">
        <v>0</v>
      </c>
      <c r="K83" s="17">
        <v>0</v>
      </c>
      <c r="L83">
        <v>0</v>
      </c>
      <c r="M83">
        <v>0</v>
      </c>
      <c r="N83">
        <v>0</v>
      </c>
      <c r="O83">
        <v>0</v>
      </c>
      <c r="P83">
        <v>6348034</v>
      </c>
      <c r="Q83">
        <v>100</v>
      </c>
    </row>
    <row r="84" spans="2:17" x14ac:dyDescent="0.25">
      <c r="B84">
        <v>2002</v>
      </c>
      <c r="C84">
        <v>75</v>
      </c>
      <c r="D84" t="s">
        <v>281</v>
      </c>
      <c r="E84">
        <v>0</v>
      </c>
      <c r="F84">
        <v>11</v>
      </c>
      <c r="G84">
        <v>11555074</v>
      </c>
      <c r="H84">
        <v>11555074</v>
      </c>
      <c r="I84">
        <v>0</v>
      </c>
      <c r="J84">
        <v>0</v>
      </c>
      <c r="K84" s="17">
        <v>0</v>
      </c>
      <c r="L84">
        <v>0</v>
      </c>
      <c r="M84">
        <v>0</v>
      </c>
      <c r="N84">
        <v>0</v>
      </c>
      <c r="O84">
        <v>0</v>
      </c>
      <c r="P84">
        <v>11555074</v>
      </c>
      <c r="Q84">
        <v>100</v>
      </c>
    </row>
    <row r="85" spans="2:17" x14ac:dyDescent="0.25">
      <c r="B85">
        <v>2002</v>
      </c>
      <c r="C85">
        <v>76</v>
      </c>
      <c r="D85" t="s">
        <v>282</v>
      </c>
      <c r="E85">
        <v>1</v>
      </c>
      <c r="F85">
        <v>4</v>
      </c>
      <c r="G85">
        <v>18766001</v>
      </c>
      <c r="H85">
        <v>18766001</v>
      </c>
      <c r="I85">
        <v>0</v>
      </c>
      <c r="J85">
        <v>0</v>
      </c>
      <c r="K85" s="17">
        <v>0</v>
      </c>
      <c r="L85">
        <v>0</v>
      </c>
      <c r="M85">
        <v>0</v>
      </c>
      <c r="N85">
        <v>0</v>
      </c>
      <c r="O85">
        <v>0</v>
      </c>
      <c r="P85">
        <v>18766001</v>
      </c>
      <c r="Q85">
        <v>100</v>
      </c>
    </row>
    <row r="86" spans="2:17" x14ac:dyDescent="0.25">
      <c r="B86">
        <v>2002</v>
      </c>
      <c r="C86">
        <v>77</v>
      </c>
      <c r="D86" t="s">
        <v>283</v>
      </c>
      <c r="E86">
        <v>1</v>
      </c>
      <c r="F86">
        <v>3</v>
      </c>
      <c r="G86">
        <v>14403624</v>
      </c>
      <c r="H86">
        <v>14403624</v>
      </c>
      <c r="I86">
        <v>0</v>
      </c>
      <c r="J86">
        <v>0</v>
      </c>
      <c r="K86" s="17">
        <v>0</v>
      </c>
      <c r="L86">
        <v>0</v>
      </c>
      <c r="M86">
        <v>0</v>
      </c>
      <c r="N86">
        <v>0</v>
      </c>
      <c r="O86">
        <v>0</v>
      </c>
      <c r="P86">
        <v>14403624</v>
      </c>
      <c r="Q86">
        <v>100</v>
      </c>
    </row>
    <row r="87" spans="2:17" x14ac:dyDescent="0.25">
      <c r="B87">
        <v>2002</v>
      </c>
      <c r="C87">
        <v>78</v>
      </c>
      <c r="D87" t="s">
        <v>284</v>
      </c>
      <c r="E87">
        <v>0</v>
      </c>
      <c r="F87">
        <v>9</v>
      </c>
      <c r="G87">
        <v>246644</v>
      </c>
      <c r="H87">
        <v>246644</v>
      </c>
      <c r="I87">
        <v>0</v>
      </c>
      <c r="J87">
        <v>0</v>
      </c>
      <c r="K87" s="17">
        <v>0</v>
      </c>
      <c r="L87">
        <v>0</v>
      </c>
      <c r="M87">
        <v>0</v>
      </c>
      <c r="N87">
        <v>0</v>
      </c>
      <c r="O87">
        <v>0</v>
      </c>
      <c r="P87">
        <v>246644</v>
      </c>
      <c r="Q87">
        <v>100</v>
      </c>
    </row>
    <row r="88" spans="2:17" x14ac:dyDescent="0.25">
      <c r="B88">
        <v>2002</v>
      </c>
      <c r="C88">
        <v>79</v>
      </c>
      <c r="D88" t="s">
        <v>285</v>
      </c>
      <c r="E88">
        <v>2</v>
      </c>
      <c r="F88">
        <v>3</v>
      </c>
      <c r="G88">
        <v>127387600</v>
      </c>
      <c r="H88">
        <v>127387600</v>
      </c>
      <c r="I88">
        <v>0</v>
      </c>
      <c r="J88">
        <v>0</v>
      </c>
      <c r="K88" s="17">
        <v>0</v>
      </c>
      <c r="L88">
        <v>0</v>
      </c>
      <c r="M88">
        <v>0</v>
      </c>
      <c r="N88">
        <v>0</v>
      </c>
      <c r="O88">
        <v>0</v>
      </c>
      <c r="P88">
        <v>127387600</v>
      </c>
      <c r="Q88">
        <v>100</v>
      </c>
    </row>
    <row r="89" spans="2:17" x14ac:dyDescent="0.25">
      <c r="B89">
        <v>2002</v>
      </c>
      <c r="C89">
        <v>80</v>
      </c>
      <c r="D89" t="s">
        <v>286</v>
      </c>
      <c r="E89">
        <v>2</v>
      </c>
      <c r="F89">
        <v>10</v>
      </c>
      <c r="G89">
        <v>29490000</v>
      </c>
      <c r="H89">
        <v>29490000</v>
      </c>
      <c r="I89">
        <v>0</v>
      </c>
      <c r="J89">
        <v>0</v>
      </c>
      <c r="K89" s="17">
        <v>0</v>
      </c>
      <c r="L89">
        <v>0</v>
      </c>
      <c r="M89">
        <v>0</v>
      </c>
      <c r="N89">
        <v>0</v>
      </c>
      <c r="O89">
        <v>0</v>
      </c>
      <c r="P89">
        <v>29490000</v>
      </c>
      <c r="Q89">
        <v>100</v>
      </c>
    </row>
    <row r="90" spans="2:17" x14ac:dyDescent="0.25">
      <c r="B90">
        <v>2002</v>
      </c>
      <c r="C90">
        <v>82</v>
      </c>
      <c r="D90" t="s">
        <v>287</v>
      </c>
      <c r="E90">
        <v>0</v>
      </c>
      <c r="F90">
        <v>7</v>
      </c>
      <c r="G90">
        <v>599998</v>
      </c>
      <c r="H90">
        <v>599998</v>
      </c>
      <c r="I90">
        <v>0</v>
      </c>
      <c r="J90">
        <v>0</v>
      </c>
      <c r="K90" s="17">
        <v>0</v>
      </c>
      <c r="L90">
        <v>0</v>
      </c>
      <c r="M90">
        <v>0</v>
      </c>
      <c r="N90">
        <v>0</v>
      </c>
      <c r="O90">
        <v>0</v>
      </c>
      <c r="P90">
        <v>599998</v>
      </c>
      <c r="Q90">
        <v>100</v>
      </c>
    </row>
    <row r="91" spans="2:17" x14ac:dyDescent="0.25">
      <c r="B91">
        <v>2002</v>
      </c>
      <c r="C91">
        <v>83</v>
      </c>
      <c r="D91" t="s">
        <v>288</v>
      </c>
      <c r="E91">
        <v>1</v>
      </c>
      <c r="F91">
        <v>5</v>
      </c>
      <c r="G91">
        <v>915294</v>
      </c>
      <c r="H91">
        <v>915294</v>
      </c>
      <c r="I91">
        <v>0</v>
      </c>
      <c r="J91">
        <v>0</v>
      </c>
      <c r="K91" s="17">
        <v>0</v>
      </c>
      <c r="L91">
        <v>0</v>
      </c>
      <c r="M91">
        <v>0</v>
      </c>
      <c r="N91">
        <v>0</v>
      </c>
      <c r="O91">
        <v>0</v>
      </c>
      <c r="P91">
        <v>915294</v>
      </c>
      <c r="Q91">
        <v>100</v>
      </c>
    </row>
    <row r="92" spans="2:17" x14ac:dyDescent="0.25">
      <c r="B92">
        <v>2002</v>
      </c>
      <c r="C92">
        <v>84</v>
      </c>
      <c r="D92" t="s">
        <v>289</v>
      </c>
      <c r="E92">
        <v>1</v>
      </c>
      <c r="F92">
        <v>5</v>
      </c>
      <c r="G92">
        <v>13509000</v>
      </c>
      <c r="H92">
        <v>13509000</v>
      </c>
      <c r="I92">
        <v>0</v>
      </c>
      <c r="J92">
        <v>0</v>
      </c>
      <c r="K92" s="17">
        <v>0</v>
      </c>
      <c r="L92">
        <v>0</v>
      </c>
      <c r="M92">
        <v>0</v>
      </c>
      <c r="N92">
        <v>0</v>
      </c>
      <c r="O92">
        <v>0</v>
      </c>
      <c r="P92">
        <v>13509000</v>
      </c>
      <c r="Q92">
        <v>100</v>
      </c>
    </row>
    <row r="93" spans="2:17" x14ac:dyDescent="0.25">
      <c r="B93">
        <v>2002</v>
      </c>
      <c r="C93">
        <v>87</v>
      </c>
      <c r="D93" t="s">
        <v>290</v>
      </c>
      <c r="E93">
        <v>2</v>
      </c>
      <c r="F93">
        <v>3</v>
      </c>
      <c r="G93">
        <v>49200030</v>
      </c>
      <c r="H93">
        <v>49200030</v>
      </c>
      <c r="I93">
        <v>0</v>
      </c>
      <c r="J93">
        <v>0</v>
      </c>
      <c r="K93" s="17">
        <v>0</v>
      </c>
      <c r="L93">
        <v>0</v>
      </c>
      <c r="M93">
        <v>0</v>
      </c>
      <c r="N93">
        <v>0</v>
      </c>
      <c r="O93">
        <v>0</v>
      </c>
      <c r="P93">
        <v>49200030</v>
      </c>
      <c r="Q93">
        <v>100</v>
      </c>
    </row>
    <row r="94" spans="2:17" x14ac:dyDescent="0.25">
      <c r="B94">
        <v>2002</v>
      </c>
      <c r="C94">
        <v>90</v>
      </c>
      <c r="D94" t="s">
        <v>291</v>
      </c>
      <c r="E94">
        <v>1</v>
      </c>
      <c r="F94">
        <v>2</v>
      </c>
      <c r="G94">
        <v>13440000</v>
      </c>
      <c r="H94">
        <v>13440000</v>
      </c>
      <c r="I94">
        <v>0</v>
      </c>
      <c r="J94">
        <v>0</v>
      </c>
      <c r="K94" s="17">
        <v>0</v>
      </c>
      <c r="L94">
        <v>0</v>
      </c>
      <c r="M94">
        <v>0</v>
      </c>
      <c r="N94">
        <v>0</v>
      </c>
      <c r="O94">
        <v>0</v>
      </c>
      <c r="P94">
        <v>13440000</v>
      </c>
      <c r="Q94">
        <v>100</v>
      </c>
    </row>
    <row r="95" spans="2:17" x14ac:dyDescent="0.25">
      <c r="B95">
        <v>2002</v>
      </c>
      <c r="C95">
        <v>91</v>
      </c>
      <c r="D95" t="s">
        <v>292</v>
      </c>
      <c r="E95">
        <v>1</v>
      </c>
      <c r="F95">
        <v>9</v>
      </c>
      <c r="G95">
        <v>11515539</v>
      </c>
      <c r="H95">
        <v>11515539</v>
      </c>
      <c r="I95">
        <v>0</v>
      </c>
      <c r="J95">
        <v>0</v>
      </c>
      <c r="K95" s="17">
        <v>0</v>
      </c>
      <c r="L95">
        <v>0</v>
      </c>
      <c r="M95">
        <v>0</v>
      </c>
      <c r="N95">
        <v>0</v>
      </c>
      <c r="O95">
        <v>0</v>
      </c>
      <c r="P95">
        <v>11515539</v>
      </c>
      <c r="Q95">
        <v>100</v>
      </c>
    </row>
    <row r="96" spans="2:17" x14ac:dyDescent="0.25">
      <c r="B96">
        <v>2002</v>
      </c>
      <c r="C96">
        <v>92</v>
      </c>
      <c r="D96" t="s">
        <v>293</v>
      </c>
      <c r="E96">
        <v>1</v>
      </c>
      <c r="F96">
        <v>3</v>
      </c>
      <c r="G96">
        <v>32350492</v>
      </c>
      <c r="H96">
        <v>32350492</v>
      </c>
      <c r="I96">
        <v>0</v>
      </c>
      <c r="J96">
        <v>0</v>
      </c>
      <c r="K96" s="17">
        <v>0</v>
      </c>
      <c r="L96">
        <v>0</v>
      </c>
      <c r="M96">
        <v>0</v>
      </c>
      <c r="N96">
        <v>0</v>
      </c>
      <c r="O96">
        <v>0</v>
      </c>
      <c r="P96">
        <v>32350492</v>
      </c>
      <c r="Q96">
        <v>100</v>
      </c>
    </row>
    <row r="97" spans="2:17" x14ac:dyDescent="0.25">
      <c r="B97">
        <v>2002</v>
      </c>
      <c r="C97">
        <v>93</v>
      </c>
      <c r="D97" t="s">
        <v>294</v>
      </c>
      <c r="E97">
        <v>1</v>
      </c>
      <c r="F97">
        <v>6</v>
      </c>
      <c r="G97">
        <v>17368877</v>
      </c>
      <c r="H97">
        <v>17368877</v>
      </c>
      <c r="I97">
        <v>0</v>
      </c>
      <c r="J97">
        <v>0</v>
      </c>
      <c r="K97" s="17">
        <v>0</v>
      </c>
      <c r="L97">
        <v>0</v>
      </c>
      <c r="M97">
        <v>0</v>
      </c>
      <c r="N97">
        <v>0</v>
      </c>
      <c r="O97">
        <v>0</v>
      </c>
      <c r="P97">
        <v>17368877</v>
      </c>
      <c r="Q97">
        <v>100</v>
      </c>
    </row>
    <row r="98" spans="2:17" x14ac:dyDescent="0.25">
      <c r="B98">
        <v>2002</v>
      </c>
      <c r="C98">
        <v>94</v>
      </c>
      <c r="D98" t="s">
        <v>295</v>
      </c>
      <c r="E98">
        <v>1</v>
      </c>
      <c r="F98">
        <v>3</v>
      </c>
      <c r="G98">
        <v>5790000</v>
      </c>
      <c r="H98">
        <v>5790000</v>
      </c>
      <c r="I98">
        <v>0</v>
      </c>
      <c r="J98">
        <v>0</v>
      </c>
      <c r="K98" s="17">
        <v>0</v>
      </c>
      <c r="L98">
        <v>0</v>
      </c>
      <c r="M98">
        <v>0</v>
      </c>
      <c r="N98">
        <v>0</v>
      </c>
      <c r="O98">
        <v>0</v>
      </c>
      <c r="P98">
        <v>5790000</v>
      </c>
      <c r="Q98">
        <v>100</v>
      </c>
    </row>
    <row r="99" spans="2:17" x14ac:dyDescent="0.25">
      <c r="B99">
        <v>2002</v>
      </c>
      <c r="C99">
        <v>95</v>
      </c>
      <c r="D99" t="s">
        <v>296</v>
      </c>
      <c r="E99">
        <v>1</v>
      </c>
      <c r="F99">
        <v>3</v>
      </c>
      <c r="G99">
        <v>7703890</v>
      </c>
      <c r="H99">
        <v>7703890</v>
      </c>
      <c r="I99">
        <v>0</v>
      </c>
      <c r="J99">
        <v>0</v>
      </c>
      <c r="K99" s="17">
        <v>0</v>
      </c>
      <c r="L99">
        <v>0</v>
      </c>
      <c r="M99">
        <v>0</v>
      </c>
      <c r="N99">
        <v>0</v>
      </c>
      <c r="O99">
        <v>0</v>
      </c>
      <c r="P99">
        <v>7703890</v>
      </c>
      <c r="Q99">
        <v>100</v>
      </c>
    </row>
    <row r="100" spans="2:17" x14ac:dyDescent="0.25">
      <c r="B100">
        <v>2002</v>
      </c>
      <c r="C100">
        <v>98</v>
      </c>
      <c r="D100" t="s">
        <v>297</v>
      </c>
      <c r="E100">
        <v>1</v>
      </c>
      <c r="F100">
        <v>1</v>
      </c>
      <c r="G100">
        <v>3479384</v>
      </c>
      <c r="H100">
        <v>3479384</v>
      </c>
      <c r="I100">
        <v>0</v>
      </c>
      <c r="J100">
        <v>0</v>
      </c>
      <c r="K100" s="17">
        <v>0</v>
      </c>
      <c r="L100">
        <v>0</v>
      </c>
      <c r="M100">
        <v>0</v>
      </c>
      <c r="N100">
        <v>0</v>
      </c>
      <c r="O100">
        <v>0</v>
      </c>
      <c r="P100">
        <v>3479384</v>
      </c>
      <c r="Q100">
        <v>100</v>
      </c>
    </row>
    <row r="101" spans="2:17" x14ac:dyDescent="0.25">
      <c r="B101">
        <v>2002</v>
      </c>
      <c r="C101">
        <v>99</v>
      </c>
      <c r="D101" t="s">
        <v>298</v>
      </c>
      <c r="E101">
        <v>1</v>
      </c>
      <c r="F101">
        <v>5</v>
      </c>
      <c r="G101">
        <v>44814983</v>
      </c>
      <c r="H101">
        <v>44814983</v>
      </c>
      <c r="I101">
        <v>0</v>
      </c>
      <c r="J101">
        <v>0</v>
      </c>
      <c r="K101" s="17">
        <v>0</v>
      </c>
      <c r="L101">
        <v>0</v>
      </c>
      <c r="M101">
        <v>0</v>
      </c>
      <c r="N101">
        <v>0</v>
      </c>
      <c r="O101">
        <v>0</v>
      </c>
      <c r="P101">
        <v>44814983</v>
      </c>
      <c r="Q101">
        <v>100</v>
      </c>
    </row>
    <row r="102" spans="2:17" x14ac:dyDescent="0.25">
      <c r="B102">
        <v>2002</v>
      </c>
      <c r="C102">
        <v>100</v>
      </c>
      <c r="D102" t="s">
        <v>299</v>
      </c>
      <c r="E102">
        <v>2</v>
      </c>
      <c r="F102">
        <v>9</v>
      </c>
      <c r="G102">
        <v>79619095</v>
      </c>
      <c r="H102">
        <v>79619095</v>
      </c>
      <c r="I102">
        <v>0</v>
      </c>
      <c r="J102">
        <v>0</v>
      </c>
      <c r="K102" s="17">
        <v>0</v>
      </c>
      <c r="L102">
        <v>0</v>
      </c>
      <c r="M102">
        <v>0</v>
      </c>
      <c r="N102">
        <v>0</v>
      </c>
      <c r="O102">
        <v>0</v>
      </c>
      <c r="P102">
        <v>79619095</v>
      </c>
      <c r="Q102">
        <v>100</v>
      </c>
    </row>
    <row r="103" spans="2:17" x14ac:dyDescent="0.25">
      <c r="B103">
        <v>2002</v>
      </c>
      <c r="C103">
        <v>101</v>
      </c>
      <c r="D103" t="s">
        <v>300</v>
      </c>
      <c r="E103">
        <v>4</v>
      </c>
      <c r="F103">
        <v>2</v>
      </c>
      <c r="G103">
        <v>27883665</v>
      </c>
      <c r="H103">
        <v>27883665</v>
      </c>
      <c r="I103">
        <v>0</v>
      </c>
      <c r="J103">
        <v>0</v>
      </c>
      <c r="K103" s="17">
        <v>0</v>
      </c>
      <c r="L103">
        <v>0</v>
      </c>
      <c r="M103">
        <v>0</v>
      </c>
      <c r="N103">
        <v>0</v>
      </c>
      <c r="O103">
        <v>0</v>
      </c>
      <c r="P103">
        <v>27883665</v>
      </c>
      <c r="Q103">
        <v>100</v>
      </c>
    </row>
    <row r="104" spans="2:17" x14ac:dyDescent="0.25">
      <c r="B104">
        <v>2002</v>
      </c>
      <c r="C104">
        <v>102</v>
      </c>
      <c r="D104" t="s">
        <v>301</v>
      </c>
      <c r="E104">
        <v>1</v>
      </c>
      <c r="F104">
        <v>5</v>
      </c>
      <c r="G104">
        <v>19289472</v>
      </c>
      <c r="H104">
        <v>19289472</v>
      </c>
      <c r="I104">
        <v>0</v>
      </c>
      <c r="J104">
        <v>0</v>
      </c>
      <c r="K104" s="17">
        <v>0</v>
      </c>
      <c r="L104">
        <v>0</v>
      </c>
      <c r="M104">
        <v>0</v>
      </c>
      <c r="N104">
        <v>0</v>
      </c>
      <c r="O104">
        <v>0</v>
      </c>
      <c r="P104">
        <v>19289472</v>
      </c>
      <c r="Q104">
        <v>100</v>
      </c>
    </row>
    <row r="105" spans="2:17" x14ac:dyDescent="0.25">
      <c r="B105">
        <v>2002</v>
      </c>
      <c r="C105">
        <v>103</v>
      </c>
      <c r="D105" t="s">
        <v>302</v>
      </c>
      <c r="E105">
        <v>0</v>
      </c>
      <c r="F105">
        <v>10</v>
      </c>
      <c r="G105">
        <v>6691152</v>
      </c>
      <c r="H105">
        <v>6691152</v>
      </c>
      <c r="I105">
        <v>0</v>
      </c>
      <c r="J105">
        <v>0</v>
      </c>
      <c r="K105" s="17">
        <v>0</v>
      </c>
      <c r="L105">
        <v>0</v>
      </c>
      <c r="M105">
        <v>0</v>
      </c>
      <c r="N105">
        <v>0</v>
      </c>
      <c r="O105">
        <v>0</v>
      </c>
      <c r="P105">
        <v>6691152</v>
      </c>
      <c r="Q105">
        <v>100</v>
      </c>
    </row>
    <row r="106" spans="2:17" x14ac:dyDescent="0.25">
      <c r="B106">
        <v>2002</v>
      </c>
      <c r="C106">
        <v>104</v>
      </c>
      <c r="D106" t="s">
        <v>303</v>
      </c>
      <c r="E106">
        <v>12</v>
      </c>
      <c r="F106">
        <v>11</v>
      </c>
      <c r="G106">
        <v>186283706</v>
      </c>
      <c r="H106">
        <v>180123706</v>
      </c>
      <c r="I106">
        <v>6160000</v>
      </c>
      <c r="J106">
        <v>0</v>
      </c>
      <c r="K106" s="17">
        <v>0</v>
      </c>
      <c r="L106">
        <v>0</v>
      </c>
      <c r="M106">
        <v>0</v>
      </c>
      <c r="N106">
        <v>0</v>
      </c>
      <c r="O106">
        <v>0</v>
      </c>
      <c r="P106">
        <v>186283706</v>
      </c>
      <c r="Q106">
        <v>100</v>
      </c>
    </row>
    <row r="107" spans="2:17" x14ac:dyDescent="0.25">
      <c r="B107">
        <v>2002</v>
      </c>
      <c r="C107">
        <v>105</v>
      </c>
      <c r="D107" t="s">
        <v>304</v>
      </c>
      <c r="E107">
        <v>1</v>
      </c>
      <c r="F107">
        <v>9</v>
      </c>
      <c r="G107">
        <v>101459593</v>
      </c>
      <c r="H107">
        <v>101459593</v>
      </c>
      <c r="I107">
        <v>0</v>
      </c>
      <c r="J107">
        <v>0</v>
      </c>
      <c r="K107" s="17">
        <v>0</v>
      </c>
      <c r="L107">
        <v>0</v>
      </c>
      <c r="M107">
        <v>0</v>
      </c>
      <c r="N107">
        <v>0</v>
      </c>
      <c r="O107">
        <v>0</v>
      </c>
      <c r="P107">
        <v>101459593</v>
      </c>
      <c r="Q107">
        <v>100</v>
      </c>
    </row>
    <row r="108" spans="2:17" x14ac:dyDescent="0.25">
      <c r="B108">
        <v>2003</v>
      </c>
      <c r="C108">
        <v>106</v>
      </c>
      <c r="D108" t="s">
        <v>305</v>
      </c>
      <c r="E108">
        <v>2</v>
      </c>
      <c r="F108">
        <v>6</v>
      </c>
      <c r="G108">
        <v>74496260</v>
      </c>
      <c r="H108">
        <v>74496260</v>
      </c>
      <c r="I108">
        <v>0</v>
      </c>
      <c r="J108">
        <v>0</v>
      </c>
      <c r="K108" s="17">
        <v>0</v>
      </c>
      <c r="L108">
        <v>0</v>
      </c>
      <c r="M108">
        <v>0</v>
      </c>
      <c r="N108">
        <v>0</v>
      </c>
      <c r="O108">
        <v>0</v>
      </c>
      <c r="P108">
        <v>74496260</v>
      </c>
      <c r="Q108">
        <v>100</v>
      </c>
    </row>
    <row r="109" spans="2:17" x14ac:dyDescent="0.25">
      <c r="B109">
        <v>2003</v>
      </c>
      <c r="C109">
        <v>107</v>
      </c>
      <c r="D109" t="s">
        <v>306</v>
      </c>
      <c r="E109">
        <v>2</v>
      </c>
      <c r="F109">
        <v>6</v>
      </c>
      <c r="G109">
        <v>60490727</v>
      </c>
      <c r="H109">
        <v>60490727</v>
      </c>
      <c r="I109">
        <v>0</v>
      </c>
      <c r="J109">
        <v>0</v>
      </c>
      <c r="K109" s="17">
        <v>0</v>
      </c>
      <c r="L109">
        <v>0</v>
      </c>
      <c r="M109">
        <v>0</v>
      </c>
      <c r="N109">
        <v>0</v>
      </c>
      <c r="O109">
        <v>0</v>
      </c>
      <c r="P109">
        <v>60490727</v>
      </c>
      <c r="Q109">
        <v>100</v>
      </c>
    </row>
    <row r="110" spans="2:17" x14ac:dyDescent="0.25">
      <c r="B110">
        <v>2003</v>
      </c>
      <c r="C110">
        <v>108</v>
      </c>
      <c r="D110" t="s">
        <v>307</v>
      </c>
      <c r="E110">
        <v>1</v>
      </c>
      <c r="F110">
        <v>9</v>
      </c>
      <c r="G110">
        <v>34261558</v>
      </c>
      <c r="H110">
        <v>34261558</v>
      </c>
      <c r="I110">
        <v>0</v>
      </c>
      <c r="J110">
        <v>0</v>
      </c>
      <c r="K110" s="17">
        <v>0</v>
      </c>
      <c r="L110">
        <v>0</v>
      </c>
      <c r="M110">
        <v>0</v>
      </c>
      <c r="N110">
        <v>0</v>
      </c>
      <c r="O110">
        <v>0</v>
      </c>
      <c r="P110">
        <v>34261558</v>
      </c>
      <c r="Q110">
        <v>100</v>
      </c>
    </row>
    <row r="111" spans="2:17" x14ac:dyDescent="0.25">
      <c r="B111">
        <v>2003</v>
      </c>
      <c r="C111">
        <v>110</v>
      </c>
      <c r="D111" t="s">
        <v>308</v>
      </c>
      <c r="E111">
        <v>2</v>
      </c>
      <c r="F111">
        <v>6</v>
      </c>
      <c r="G111">
        <v>5251122</v>
      </c>
      <c r="H111">
        <v>5251122</v>
      </c>
      <c r="I111">
        <v>0</v>
      </c>
      <c r="J111">
        <v>0</v>
      </c>
      <c r="K111" s="17">
        <v>0</v>
      </c>
      <c r="L111">
        <v>0</v>
      </c>
      <c r="M111">
        <v>0</v>
      </c>
      <c r="N111">
        <v>0</v>
      </c>
      <c r="O111">
        <v>0</v>
      </c>
      <c r="P111">
        <v>5251122</v>
      </c>
      <c r="Q111">
        <v>100</v>
      </c>
    </row>
    <row r="112" spans="2:17" x14ac:dyDescent="0.25">
      <c r="B112">
        <v>2003</v>
      </c>
      <c r="C112">
        <v>111</v>
      </c>
      <c r="D112" t="s">
        <v>309</v>
      </c>
      <c r="E112">
        <v>3</v>
      </c>
      <c r="F112">
        <v>4</v>
      </c>
      <c r="G112">
        <v>31473587</v>
      </c>
      <c r="H112">
        <v>31473587</v>
      </c>
      <c r="I112">
        <v>0</v>
      </c>
      <c r="J112">
        <v>0</v>
      </c>
      <c r="K112" s="17">
        <v>0</v>
      </c>
      <c r="L112">
        <v>0</v>
      </c>
      <c r="M112">
        <v>0</v>
      </c>
      <c r="N112">
        <v>0</v>
      </c>
      <c r="O112">
        <v>0</v>
      </c>
      <c r="P112">
        <v>31473587</v>
      </c>
      <c r="Q112">
        <v>100</v>
      </c>
    </row>
    <row r="113" spans="2:17" x14ac:dyDescent="0.25">
      <c r="B113">
        <v>2003</v>
      </c>
      <c r="C113">
        <v>112</v>
      </c>
      <c r="D113" t="s">
        <v>310</v>
      </c>
      <c r="E113">
        <v>5</v>
      </c>
      <c r="F113">
        <v>9</v>
      </c>
      <c r="G113">
        <v>13689765</v>
      </c>
      <c r="H113">
        <v>13689765</v>
      </c>
      <c r="I113">
        <v>0</v>
      </c>
      <c r="J113">
        <v>0</v>
      </c>
      <c r="K113" s="17">
        <v>0</v>
      </c>
      <c r="L113">
        <v>0</v>
      </c>
      <c r="M113">
        <v>0</v>
      </c>
      <c r="N113">
        <v>0</v>
      </c>
      <c r="O113">
        <v>0</v>
      </c>
      <c r="P113">
        <v>13689765</v>
      </c>
      <c r="Q113">
        <v>100</v>
      </c>
    </row>
    <row r="114" spans="2:17" x14ac:dyDescent="0.25">
      <c r="B114">
        <v>2003</v>
      </c>
      <c r="C114">
        <v>113</v>
      </c>
      <c r="D114" t="s">
        <v>311</v>
      </c>
      <c r="E114">
        <v>2</v>
      </c>
      <c r="F114">
        <v>8</v>
      </c>
      <c r="G114">
        <v>35848818</v>
      </c>
      <c r="H114">
        <v>35848818</v>
      </c>
      <c r="I114">
        <v>0</v>
      </c>
      <c r="J114">
        <v>0</v>
      </c>
      <c r="K114" s="17">
        <v>0</v>
      </c>
      <c r="L114">
        <v>0</v>
      </c>
      <c r="M114">
        <v>0</v>
      </c>
      <c r="N114">
        <v>0</v>
      </c>
      <c r="O114">
        <v>0</v>
      </c>
      <c r="P114">
        <v>35848818</v>
      </c>
      <c r="Q114">
        <v>100</v>
      </c>
    </row>
    <row r="115" spans="2:17" x14ac:dyDescent="0.25">
      <c r="B115">
        <v>2003</v>
      </c>
      <c r="C115">
        <v>114</v>
      </c>
      <c r="D115" t="s">
        <v>312</v>
      </c>
      <c r="E115">
        <v>2</v>
      </c>
      <c r="F115">
        <v>0</v>
      </c>
      <c r="G115">
        <v>30550000</v>
      </c>
      <c r="H115">
        <v>30550000</v>
      </c>
      <c r="I115">
        <v>0</v>
      </c>
      <c r="J115">
        <v>0</v>
      </c>
      <c r="K115" s="17">
        <v>0</v>
      </c>
      <c r="L115">
        <v>0</v>
      </c>
      <c r="M115">
        <v>0</v>
      </c>
      <c r="N115">
        <v>0</v>
      </c>
      <c r="O115">
        <v>0</v>
      </c>
      <c r="P115">
        <v>30550000</v>
      </c>
      <c r="Q115">
        <v>100</v>
      </c>
    </row>
    <row r="116" spans="2:17" x14ac:dyDescent="0.25">
      <c r="B116">
        <v>2003</v>
      </c>
      <c r="C116">
        <v>117</v>
      </c>
      <c r="D116" t="s">
        <v>313</v>
      </c>
      <c r="E116">
        <v>2</v>
      </c>
      <c r="F116">
        <v>3</v>
      </c>
      <c r="G116">
        <v>44200000</v>
      </c>
      <c r="H116">
        <v>44200000</v>
      </c>
      <c r="I116">
        <v>0</v>
      </c>
      <c r="J116">
        <v>0</v>
      </c>
      <c r="K116" s="17">
        <v>0</v>
      </c>
      <c r="L116">
        <v>0</v>
      </c>
      <c r="M116">
        <v>0</v>
      </c>
      <c r="N116">
        <v>0</v>
      </c>
      <c r="O116">
        <v>0</v>
      </c>
      <c r="P116">
        <v>44200000</v>
      </c>
      <c r="Q116">
        <v>100</v>
      </c>
    </row>
    <row r="117" spans="2:17" x14ac:dyDescent="0.25">
      <c r="B117">
        <v>2003</v>
      </c>
      <c r="C117">
        <v>118</v>
      </c>
      <c r="D117" t="s">
        <v>314</v>
      </c>
      <c r="E117">
        <v>1</v>
      </c>
      <c r="F117">
        <v>4</v>
      </c>
      <c r="G117">
        <v>20623935</v>
      </c>
      <c r="H117">
        <v>20623935</v>
      </c>
      <c r="I117">
        <v>0</v>
      </c>
      <c r="J117">
        <v>0</v>
      </c>
      <c r="K117" s="17">
        <v>0</v>
      </c>
      <c r="L117">
        <v>0</v>
      </c>
      <c r="M117">
        <v>0</v>
      </c>
      <c r="N117">
        <v>0</v>
      </c>
      <c r="O117">
        <v>0</v>
      </c>
      <c r="P117">
        <v>20623935</v>
      </c>
      <c r="Q117">
        <v>100</v>
      </c>
    </row>
    <row r="118" spans="2:17" x14ac:dyDescent="0.25">
      <c r="B118">
        <v>2003</v>
      </c>
      <c r="C118">
        <v>122</v>
      </c>
      <c r="D118" t="s">
        <v>315</v>
      </c>
      <c r="E118">
        <v>1</v>
      </c>
      <c r="F118">
        <v>1</v>
      </c>
      <c r="G118">
        <v>10804671</v>
      </c>
      <c r="H118">
        <v>10804671</v>
      </c>
      <c r="I118">
        <v>0</v>
      </c>
      <c r="J118">
        <v>0</v>
      </c>
      <c r="K118" s="17">
        <v>0</v>
      </c>
      <c r="L118">
        <v>0</v>
      </c>
      <c r="M118">
        <v>0</v>
      </c>
      <c r="N118">
        <v>0</v>
      </c>
      <c r="O118">
        <v>0</v>
      </c>
      <c r="P118">
        <v>10804671</v>
      </c>
      <c r="Q118">
        <v>100</v>
      </c>
    </row>
    <row r="119" spans="2:17" x14ac:dyDescent="0.25">
      <c r="B119">
        <v>2003</v>
      </c>
      <c r="C119">
        <v>123</v>
      </c>
      <c r="D119" t="s">
        <v>316</v>
      </c>
      <c r="E119">
        <v>1</v>
      </c>
      <c r="F119">
        <v>5</v>
      </c>
      <c r="G119">
        <v>5298178</v>
      </c>
      <c r="H119">
        <v>5298178</v>
      </c>
      <c r="I119">
        <v>0</v>
      </c>
      <c r="J119">
        <v>0</v>
      </c>
      <c r="K119" s="17">
        <v>0</v>
      </c>
      <c r="L119">
        <v>0</v>
      </c>
      <c r="M119">
        <v>0</v>
      </c>
      <c r="N119">
        <v>0</v>
      </c>
      <c r="O119">
        <v>0</v>
      </c>
      <c r="P119">
        <v>5298178</v>
      </c>
      <c r="Q119">
        <v>100</v>
      </c>
    </row>
    <row r="120" spans="2:17" x14ac:dyDescent="0.25">
      <c r="B120">
        <v>2003</v>
      </c>
      <c r="C120">
        <v>124</v>
      </c>
      <c r="D120" t="s">
        <v>317</v>
      </c>
      <c r="E120">
        <v>1</v>
      </c>
      <c r="F120">
        <v>2</v>
      </c>
      <c r="G120">
        <v>53802631</v>
      </c>
      <c r="H120">
        <v>53802631</v>
      </c>
      <c r="I120">
        <v>0</v>
      </c>
      <c r="J120">
        <v>0</v>
      </c>
      <c r="K120" s="17">
        <v>0</v>
      </c>
      <c r="L120">
        <v>0</v>
      </c>
      <c r="M120">
        <v>0</v>
      </c>
      <c r="N120">
        <v>0</v>
      </c>
      <c r="O120">
        <v>0</v>
      </c>
      <c r="P120">
        <v>53802631</v>
      </c>
      <c r="Q120">
        <v>100</v>
      </c>
    </row>
    <row r="121" spans="2:17" x14ac:dyDescent="0.25">
      <c r="B121">
        <v>2003</v>
      </c>
      <c r="C121">
        <v>126</v>
      </c>
      <c r="D121" t="s">
        <v>318</v>
      </c>
      <c r="E121">
        <v>2</v>
      </c>
      <c r="F121">
        <v>9</v>
      </c>
      <c r="G121">
        <v>84484652</v>
      </c>
      <c r="H121">
        <v>84484652</v>
      </c>
      <c r="I121">
        <v>0</v>
      </c>
      <c r="J121">
        <v>0</v>
      </c>
      <c r="K121" s="17">
        <v>0</v>
      </c>
      <c r="L121">
        <v>0</v>
      </c>
      <c r="M121">
        <v>0</v>
      </c>
      <c r="N121">
        <v>0</v>
      </c>
      <c r="O121">
        <v>0</v>
      </c>
      <c r="P121">
        <v>84484652</v>
      </c>
      <c r="Q121">
        <v>100</v>
      </c>
    </row>
    <row r="122" spans="2:17" x14ac:dyDescent="0.25">
      <c r="B122">
        <v>2003</v>
      </c>
      <c r="C122">
        <v>127</v>
      </c>
      <c r="D122" t="s">
        <v>319</v>
      </c>
      <c r="E122">
        <v>1</v>
      </c>
      <c r="F122">
        <v>6</v>
      </c>
      <c r="G122">
        <v>71256073</v>
      </c>
      <c r="H122">
        <v>71256073</v>
      </c>
      <c r="I122">
        <v>0</v>
      </c>
      <c r="J122">
        <v>0</v>
      </c>
      <c r="K122" s="17">
        <v>0</v>
      </c>
      <c r="L122">
        <v>0</v>
      </c>
      <c r="M122">
        <v>0</v>
      </c>
      <c r="N122">
        <v>0</v>
      </c>
      <c r="O122">
        <v>0</v>
      </c>
      <c r="P122">
        <v>71256073</v>
      </c>
      <c r="Q122">
        <v>100</v>
      </c>
    </row>
    <row r="123" spans="2:17" x14ac:dyDescent="0.25">
      <c r="B123">
        <v>2003</v>
      </c>
      <c r="C123">
        <v>128</v>
      </c>
      <c r="D123" t="s">
        <v>320</v>
      </c>
      <c r="E123">
        <v>2</v>
      </c>
      <c r="F123">
        <v>6</v>
      </c>
      <c r="G123">
        <v>66451196</v>
      </c>
      <c r="H123">
        <v>66451196</v>
      </c>
      <c r="I123">
        <v>0</v>
      </c>
      <c r="J123">
        <v>0</v>
      </c>
      <c r="K123" s="17">
        <v>0</v>
      </c>
      <c r="L123">
        <v>0</v>
      </c>
      <c r="M123">
        <v>0</v>
      </c>
      <c r="N123">
        <v>0</v>
      </c>
      <c r="O123">
        <v>0</v>
      </c>
      <c r="P123">
        <v>66451196</v>
      </c>
      <c r="Q123">
        <v>100</v>
      </c>
    </row>
    <row r="124" spans="2:17" x14ac:dyDescent="0.25">
      <c r="B124">
        <v>2003</v>
      </c>
      <c r="C124">
        <v>130</v>
      </c>
      <c r="D124" t="s">
        <v>321</v>
      </c>
      <c r="E124">
        <v>5</v>
      </c>
      <c r="F124">
        <v>11</v>
      </c>
      <c r="G124">
        <v>91744120</v>
      </c>
      <c r="H124">
        <v>91744120</v>
      </c>
      <c r="I124">
        <v>0</v>
      </c>
      <c r="J124">
        <v>0</v>
      </c>
      <c r="K124" s="17">
        <v>0</v>
      </c>
      <c r="L124">
        <v>0</v>
      </c>
      <c r="M124">
        <v>0</v>
      </c>
      <c r="N124">
        <v>0</v>
      </c>
      <c r="O124">
        <v>0</v>
      </c>
      <c r="P124">
        <v>91744120</v>
      </c>
      <c r="Q124">
        <v>100</v>
      </c>
    </row>
    <row r="125" spans="2:17" x14ac:dyDescent="0.25">
      <c r="B125">
        <v>2004</v>
      </c>
      <c r="C125">
        <v>132</v>
      </c>
      <c r="D125" t="s">
        <v>322</v>
      </c>
      <c r="E125">
        <v>1</v>
      </c>
      <c r="F125">
        <v>4</v>
      </c>
      <c r="G125">
        <v>109168000</v>
      </c>
      <c r="H125">
        <v>109168000</v>
      </c>
      <c r="I125">
        <v>0</v>
      </c>
      <c r="J125">
        <v>0</v>
      </c>
      <c r="K125" s="17">
        <v>0</v>
      </c>
      <c r="L125">
        <v>0</v>
      </c>
      <c r="M125">
        <v>0</v>
      </c>
      <c r="N125">
        <v>0</v>
      </c>
      <c r="O125">
        <v>0</v>
      </c>
      <c r="P125">
        <v>109168000</v>
      </c>
      <c r="Q125">
        <v>100</v>
      </c>
    </row>
    <row r="126" spans="2:17" x14ac:dyDescent="0.25">
      <c r="B126">
        <v>2004</v>
      </c>
      <c r="C126">
        <v>136</v>
      </c>
      <c r="D126" t="s">
        <v>323</v>
      </c>
      <c r="E126">
        <v>1</v>
      </c>
      <c r="F126">
        <v>1</v>
      </c>
      <c r="G126">
        <v>6801712</v>
      </c>
      <c r="H126">
        <v>6801712</v>
      </c>
      <c r="I126">
        <v>0</v>
      </c>
      <c r="J126">
        <v>0</v>
      </c>
      <c r="K126" s="17">
        <v>0</v>
      </c>
      <c r="L126">
        <v>0</v>
      </c>
      <c r="M126">
        <v>0</v>
      </c>
      <c r="N126">
        <v>0</v>
      </c>
      <c r="O126">
        <v>0</v>
      </c>
      <c r="P126">
        <v>6801712</v>
      </c>
      <c r="Q126">
        <v>100</v>
      </c>
    </row>
    <row r="127" spans="2:17" x14ac:dyDescent="0.25">
      <c r="B127">
        <v>2004</v>
      </c>
      <c r="C127">
        <v>138</v>
      </c>
      <c r="D127" t="s">
        <v>324</v>
      </c>
      <c r="E127">
        <v>1</v>
      </c>
      <c r="F127">
        <v>1</v>
      </c>
      <c r="G127">
        <v>8957650</v>
      </c>
      <c r="H127">
        <v>8957650</v>
      </c>
      <c r="I127">
        <v>0</v>
      </c>
      <c r="J127">
        <v>0</v>
      </c>
      <c r="K127" s="17">
        <v>0</v>
      </c>
      <c r="L127">
        <v>0</v>
      </c>
      <c r="M127">
        <v>0</v>
      </c>
      <c r="N127">
        <v>0</v>
      </c>
      <c r="O127">
        <v>0</v>
      </c>
      <c r="P127">
        <v>8957650</v>
      </c>
      <c r="Q127">
        <v>100</v>
      </c>
    </row>
    <row r="128" spans="2:17" x14ac:dyDescent="0.25">
      <c r="B128">
        <v>2004</v>
      </c>
      <c r="C128">
        <v>139</v>
      </c>
      <c r="D128" t="s">
        <v>325</v>
      </c>
      <c r="E128">
        <v>2</v>
      </c>
      <c r="F128">
        <v>5</v>
      </c>
      <c r="G128">
        <v>11971229</v>
      </c>
      <c r="H128">
        <v>11971229</v>
      </c>
      <c r="I128">
        <v>0</v>
      </c>
      <c r="J128">
        <v>0</v>
      </c>
      <c r="K128" s="17">
        <v>0</v>
      </c>
      <c r="L128">
        <v>0</v>
      </c>
      <c r="M128">
        <v>0</v>
      </c>
      <c r="N128">
        <v>0</v>
      </c>
      <c r="O128">
        <v>0</v>
      </c>
      <c r="P128">
        <v>11971229</v>
      </c>
      <c r="Q128">
        <v>100</v>
      </c>
    </row>
    <row r="129" spans="2:17" x14ac:dyDescent="0.25">
      <c r="B129">
        <v>2004</v>
      </c>
      <c r="C129">
        <v>140</v>
      </c>
      <c r="D129" t="s">
        <v>326</v>
      </c>
      <c r="E129">
        <v>0</v>
      </c>
      <c r="F129">
        <v>10</v>
      </c>
      <c r="G129">
        <v>13077089</v>
      </c>
      <c r="H129">
        <v>13077089</v>
      </c>
      <c r="I129">
        <v>0</v>
      </c>
      <c r="J129">
        <v>0</v>
      </c>
      <c r="K129" s="17">
        <v>0</v>
      </c>
      <c r="L129">
        <v>0</v>
      </c>
      <c r="M129">
        <v>0</v>
      </c>
      <c r="N129">
        <v>0</v>
      </c>
      <c r="O129">
        <v>0</v>
      </c>
      <c r="P129">
        <v>13077089</v>
      </c>
      <c r="Q129">
        <v>100</v>
      </c>
    </row>
    <row r="130" spans="2:17" x14ac:dyDescent="0.25">
      <c r="B130">
        <v>2004</v>
      </c>
      <c r="C130">
        <v>141</v>
      </c>
      <c r="D130" t="s">
        <v>327</v>
      </c>
      <c r="E130">
        <v>0</v>
      </c>
      <c r="F130">
        <v>11</v>
      </c>
      <c r="G130">
        <v>11624579</v>
      </c>
      <c r="H130">
        <v>11624579</v>
      </c>
      <c r="I130">
        <v>0</v>
      </c>
      <c r="J130">
        <v>0</v>
      </c>
      <c r="K130" s="17">
        <v>0</v>
      </c>
      <c r="L130">
        <v>0</v>
      </c>
      <c r="M130">
        <v>0</v>
      </c>
      <c r="N130">
        <v>0</v>
      </c>
      <c r="O130">
        <v>0</v>
      </c>
      <c r="P130">
        <v>11624579</v>
      </c>
      <c r="Q130">
        <v>100</v>
      </c>
    </row>
    <row r="131" spans="2:17" x14ac:dyDescent="0.25">
      <c r="B131">
        <v>2004</v>
      </c>
      <c r="C131">
        <v>142</v>
      </c>
      <c r="D131" t="s">
        <v>328</v>
      </c>
      <c r="E131">
        <v>1</v>
      </c>
      <c r="F131">
        <v>7</v>
      </c>
      <c r="G131">
        <v>41683737</v>
      </c>
      <c r="H131">
        <v>41683737</v>
      </c>
      <c r="I131">
        <v>0</v>
      </c>
      <c r="J131">
        <v>0</v>
      </c>
      <c r="K131" s="17">
        <v>0</v>
      </c>
      <c r="L131">
        <v>0</v>
      </c>
      <c r="M131">
        <v>0</v>
      </c>
      <c r="N131">
        <v>0</v>
      </c>
      <c r="O131">
        <v>0</v>
      </c>
      <c r="P131">
        <v>41683737</v>
      </c>
      <c r="Q131">
        <v>100</v>
      </c>
    </row>
    <row r="132" spans="2:17" x14ac:dyDescent="0.25">
      <c r="B132">
        <v>2004</v>
      </c>
      <c r="C132">
        <v>143</v>
      </c>
      <c r="D132" t="s">
        <v>329</v>
      </c>
      <c r="E132">
        <v>1</v>
      </c>
      <c r="F132">
        <v>5</v>
      </c>
      <c r="G132">
        <v>80538521</v>
      </c>
      <c r="H132">
        <v>80538521</v>
      </c>
      <c r="I132">
        <v>0</v>
      </c>
      <c r="J132">
        <v>0</v>
      </c>
      <c r="K132" s="17">
        <v>0</v>
      </c>
      <c r="L132">
        <v>0</v>
      </c>
      <c r="M132">
        <v>0</v>
      </c>
      <c r="N132">
        <v>0</v>
      </c>
      <c r="O132">
        <v>0</v>
      </c>
      <c r="P132">
        <v>80538521</v>
      </c>
      <c r="Q132">
        <v>100</v>
      </c>
    </row>
    <row r="133" spans="2:17" x14ac:dyDescent="0.25">
      <c r="B133">
        <v>2004</v>
      </c>
      <c r="C133">
        <v>144</v>
      </c>
      <c r="D133" t="s">
        <v>330</v>
      </c>
      <c r="E133">
        <v>1</v>
      </c>
      <c r="F133">
        <v>9</v>
      </c>
      <c r="G133">
        <v>55307885</v>
      </c>
      <c r="H133">
        <v>55307885</v>
      </c>
      <c r="I133">
        <v>0</v>
      </c>
      <c r="J133">
        <v>0</v>
      </c>
      <c r="K133" s="17">
        <v>0</v>
      </c>
      <c r="L133">
        <v>0</v>
      </c>
      <c r="M133">
        <v>0</v>
      </c>
      <c r="N133">
        <v>0</v>
      </c>
      <c r="O133">
        <v>0</v>
      </c>
      <c r="P133">
        <v>55307885</v>
      </c>
      <c r="Q133">
        <v>100</v>
      </c>
    </row>
    <row r="134" spans="2:17" x14ac:dyDescent="0.25">
      <c r="B134">
        <v>2005</v>
      </c>
      <c r="C134">
        <v>146</v>
      </c>
      <c r="D134" t="s">
        <v>331</v>
      </c>
      <c r="E134">
        <v>7</v>
      </c>
      <c r="F134">
        <v>3</v>
      </c>
      <c r="G134">
        <v>1250000000</v>
      </c>
      <c r="H134">
        <v>1250000000</v>
      </c>
      <c r="I134">
        <v>0</v>
      </c>
      <c r="J134">
        <v>0</v>
      </c>
      <c r="K134" s="17">
        <v>0</v>
      </c>
      <c r="L134">
        <v>0</v>
      </c>
      <c r="M134">
        <v>0</v>
      </c>
      <c r="N134">
        <v>0</v>
      </c>
      <c r="O134">
        <v>0</v>
      </c>
      <c r="P134">
        <v>1250000000</v>
      </c>
      <c r="Q134">
        <v>100</v>
      </c>
    </row>
    <row r="135" spans="2:17" x14ac:dyDescent="0.25">
      <c r="B135">
        <v>2005</v>
      </c>
      <c r="C135">
        <v>147</v>
      </c>
      <c r="D135" t="s">
        <v>332</v>
      </c>
      <c r="E135">
        <v>2</v>
      </c>
      <c r="F135">
        <v>9</v>
      </c>
      <c r="G135">
        <v>174300000</v>
      </c>
      <c r="H135">
        <v>174300000</v>
      </c>
      <c r="I135">
        <v>0</v>
      </c>
      <c r="J135">
        <v>0</v>
      </c>
      <c r="K135" s="17">
        <v>0</v>
      </c>
      <c r="L135">
        <v>0</v>
      </c>
      <c r="M135">
        <v>0</v>
      </c>
      <c r="N135">
        <v>0</v>
      </c>
      <c r="O135">
        <v>0</v>
      </c>
      <c r="P135">
        <v>174300000</v>
      </c>
      <c r="Q135">
        <v>100</v>
      </c>
    </row>
    <row r="136" spans="2:17" x14ac:dyDescent="0.25">
      <c r="B136">
        <v>2005</v>
      </c>
      <c r="C136">
        <v>148</v>
      </c>
      <c r="D136" t="s">
        <v>333</v>
      </c>
      <c r="E136">
        <v>1</v>
      </c>
      <c r="F136">
        <v>1</v>
      </c>
      <c r="G136">
        <v>27623242</v>
      </c>
      <c r="H136">
        <v>27623242</v>
      </c>
      <c r="I136">
        <v>0</v>
      </c>
      <c r="J136">
        <v>0</v>
      </c>
      <c r="K136" s="17">
        <v>0</v>
      </c>
      <c r="L136">
        <v>0</v>
      </c>
      <c r="M136">
        <v>0</v>
      </c>
      <c r="N136">
        <v>0</v>
      </c>
      <c r="O136">
        <v>0</v>
      </c>
      <c r="P136">
        <v>27623242</v>
      </c>
      <c r="Q136">
        <v>100</v>
      </c>
    </row>
    <row r="137" spans="2:17" x14ac:dyDescent="0.25">
      <c r="B137">
        <v>2005</v>
      </c>
      <c r="C137">
        <v>149</v>
      </c>
      <c r="D137" t="s">
        <v>334</v>
      </c>
      <c r="E137">
        <v>1</v>
      </c>
      <c r="F137">
        <v>0</v>
      </c>
      <c r="G137">
        <v>44772268</v>
      </c>
      <c r="H137">
        <v>44772268</v>
      </c>
      <c r="I137">
        <v>0</v>
      </c>
      <c r="J137">
        <v>0</v>
      </c>
      <c r="K137" s="17">
        <v>0</v>
      </c>
      <c r="L137">
        <v>0</v>
      </c>
      <c r="M137">
        <v>0</v>
      </c>
      <c r="N137">
        <v>0</v>
      </c>
      <c r="O137">
        <v>0</v>
      </c>
      <c r="P137">
        <v>44772268</v>
      </c>
      <c r="Q137">
        <v>100</v>
      </c>
    </row>
    <row r="138" spans="2:17" x14ac:dyDescent="0.25">
      <c r="B138">
        <v>2005</v>
      </c>
      <c r="C138">
        <v>150</v>
      </c>
      <c r="D138" t="s">
        <v>335</v>
      </c>
      <c r="E138">
        <v>1</v>
      </c>
      <c r="F138">
        <v>3</v>
      </c>
      <c r="G138">
        <v>47407338</v>
      </c>
      <c r="H138">
        <v>47407338</v>
      </c>
      <c r="I138">
        <v>0</v>
      </c>
      <c r="J138">
        <v>0</v>
      </c>
      <c r="K138" s="17">
        <v>0</v>
      </c>
      <c r="L138">
        <v>0</v>
      </c>
      <c r="M138">
        <v>0</v>
      </c>
      <c r="N138">
        <v>0</v>
      </c>
      <c r="O138">
        <v>0</v>
      </c>
      <c r="P138">
        <v>47407338</v>
      </c>
      <c r="Q138">
        <v>100</v>
      </c>
    </row>
    <row r="139" spans="2:17" x14ac:dyDescent="0.25">
      <c r="B139">
        <v>2005</v>
      </c>
      <c r="C139">
        <v>151</v>
      </c>
      <c r="D139" t="s">
        <v>336</v>
      </c>
      <c r="E139">
        <v>2</v>
      </c>
      <c r="F139">
        <v>11</v>
      </c>
      <c r="G139">
        <v>15505301</v>
      </c>
      <c r="H139">
        <v>15505301</v>
      </c>
      <c r="I139">
        <v>0</v>
      </c>
      <c r="J139">
        <v>0</v>
      </c>
      <c r="K139" s="17">
        <v>0</v>
      </c>
      <c r="L139">
        <v>0</v>
      </c>
      <c r="M139">
        <v>0</v>
      </c>
      <c r="N139">
        <v>0</v>
      </c>
      <c r="O139">
        <v>0</v>
      </c>
      <c r="P139">
        <v>15505301</v>
      </c>
      <c r="Q139">
        <v>100</v>
      </c>
    </row>
    <row r="140" spans="2:17" x14ac:dyDescent="0.25">
      <c r="B140">
        <v>2005</v>
      </c>
      <c r="C140">
        <v>152</v>
      </c>
      <c r="D140" t="s">
        <v>337</v>
      </c>
      <c r="E140">
        <v>3</v>
      </c>
      <c r="F140">
        <v>1</v>
      </c>
      <c r="G140">
        <v>60690950</v>
      </c>
      <c r="H140">
        <v>60690950</v>
      </c>
      <c r="I140">
        <v>0</v>
      </c>
      <c r="J140">
        <v>0</v>
      </c>
      <c r="K140" s="17">
        <v>0</v>
      </c>
      <c r="L140">
        <v>0</v>
      </c>
      <c r="M140">
        <v>0</v>
      </c>
      <c r="N140">
        <v>0</v>
      </c>
      <c r="O140">
        <v>0</v>
      </c>
      <c r="P140">
        <v>60690950</v>
      </c>
      <c r="Q140">
        <v>100</v>
      </c>
    </row>
    <row r="141" spans="2:17" x14ac:dyDescent="0.25">
      <c r="B141">
        <v>2005</v>
      </c>
      <c r="C141">
        <v>156</v>
      </c>
      <c r="D141" t="s">
        <v>338</v>
      </c>
      <c r="E141">
        <v>4</v>
      </c>
      <c r="F141">
        <v>0</v>
      </c>
      <c r="G141">
        <v>16899027</v>
      </c>
      <c r="H141">
        <v>16899027</v>
      </c>
      <c r="I141">
        <v>0</v>
      </c>
      <c r="J141">
        <v>0</v>
      </c>
      <c r="K141" s="17">
        <v>0</v>
      </c>
      <c r="L141">
        <v>0</v>
      </c>
      <c r="M141">
        <v>0</v>
      </c>
      <c r="N141">
        <v>0</v>
      </c>
      <c r="O141">
        <v>0</v>
      </c>
      <c r="P141">
        <v>16899027</v>
      </c>
      <c r="Q141">
        <v>100</v>
      </c>
    </row>
    <row r="142" spans="2:17" x14ac:dyDescent="0.25">
      <c r="B142">
        <v>2005</v>
      </c>
      <c r="C142">
        <v>157</v>
      </c>
      <c r="D142" t="s">
        <v>339</v>
      </c>
      <c r="E142">
        <v>2</v>
      </c>
      <c r="F142">
        <v>9</v>
      </c>
      <c r="G142">
        <v>152164329</v>
      </c>
      <c r="H142">
        <v>152164329</v>
      </c>
      <c r="I142">
        <v>0</v>
      </c>
      <c r="J142">
        <v>0</v>
      </c>
      <c r="K142" s="17">
        <v>0</v>
      </c>
      <c r="L142">
        <v>0</v>
      </c>
      <c r="M142">
        <v>0</v>
      </c>
      <c r="N142">
        <v>0</v>
      </c>
      <c r="O142">
        <v>0</v>
      </c>
      <c r="P142">
        <v>152164329</v>
      </c>
      <c r="Q142">
        <v>100</v>
      </c>
    </row>
    <row r="143" spans="2:17" x14ac:dyDescent="0.25">
      <c r="B143">
        <v>2005</v>
      </c>
      <c r="C143">
        <v>158</v>
      </c>
      <c r="D143" t="s">
        <v>340</v>
      </c>
      <c r="E143">
        <v>1</v>
      </c>
      <c r="F143">
        <v>4</v>
      </c>
      <c r="G143">
        <v>13185000</v>
      </c>
      <c r="H143">
        <v>13185000</v>
      </c>
      <c r="I143">
        <v>0</v>
      </c>
      <c r="J143">
        <v>0</v>
      </c>
      <c r="K143" s="17">
        <v>0</v>
      </c>
      <c r="L143">
        <v>0</v>
      </c>
      <c r="M143">
        <v>0</v>
      </c>
      <c r="N143">
        <v>0</v>
      </c>
      <c r="O143">
        <v>0</v>
      </c>
      <c r="P143">
        <v>13185000</v>
      </c>
      <c r="Q143">
        <v>100</v>
      </c>
    </row>
    <row r="144" spans="2:17" x14ac:dyDescent="0.25">
      <c r="B144">
        <v>2005</v>
      </c>
      <c r="C144">
        <v>159</v>
      </c>
      <c r="D144" t="s">
        <v>341</v>
      </c>
      <c r="E144">
        <v>1</v>
      </c>
      <c r="F144">
        <v>0</v>
      </c>
      <c r="G144">
        <v>4496251</v>
      </c>
      <c r="H144">
        <v>4496251</v>
      </c>
      <c r="I144">
        <v>0</v>
      </c>
      <c r="J144">
        <v>0</v>
      </c>
      <c r="K144" s="17">
        <v>0</v>
      </c>
      <c r="L144">
        <v>0</v>
      </c>
      <c r="M144">
        <v>0</v>
      </c>
      <c r="N144">
        <v>0</v>
      </c>
      <c r="O144">
        <v>0</v>
      </c>
      <c r="P144">
        <v>4496251</v>
      </c>
      <c r="Q144">
        <v>100</v>
      </c>
    </row>
    <row r="145" spans="2:17" x14ac:dyDescent="0.25">
      <c r="B145">
        <v>2005</v>
      </c>
      <c r="C145">
        <v>160</v>
      </c>
      <c r="D145" t="s">
        <v>342</v>
      </c>
      <c r="E145">
        <v>0</v>
      </c>
      <c r="F145">
        <v>7</v>
      </c>
      <c r="G145">
        <v>1085000</v>
      </c>
      <c r="H145">
        <v>1085000</v>
      </c>
      <c r="I145">
        <v>0</v>
      </c>
      <c r="J145">
        <v>0</v>
      </c>
      <c r="K145" s="17">
        <v>0</v>
      </c>
      <c r="L145">
        <v>0</v>
      </c>
      <c r="M145">
        <v>0</v>
      </c>
      <c r="N145">
        <v>0</v>
      </c>
      <c r="O145">
        <v>0</v>
      </c>
      <c r="P145">
        <v>1085000</v>
      </c>
      <c r="Q145">
        <v>100</v>
      </c>
    </row>
    <row r="146" spans="2:17" x14ac:dyDescent="0.25">
      <c r="B146">
        <v>2005</v>
      </c>
      <c r="C146">
        <v>161</v>
      </c>
      <c r="D146" t="s">
        <v>343</v>
      </c>
      <c r="E146">
        <v>1</v>
      </c>
      <c r="F146">
        <v>2</v>
      </c>
      <c r="G146">
        <v>4225000</v>
      </c>
      <c r="H146">
        <v>4225000</v>
      </c>
      <c r="I146">
        <v>0</v>
      </c>
      <c r="J146">
        <v>0</v>
      </c>
      <c r="K146" s="17">
        <v>0</v>
      </c>
      <c r="L146">
        <v>0</v>
      </c>
      <c r="M146">
        <v>0</v>
      </c>
      <c r="N146">
        <v>0</v>
      </c>
      <c r="O146">
        <v>0</v>
      </c>
      <c r="P146">
        <v>4225000</v>
      </c>
      <c r="Q146">
        <v>100</v>
      </c>
    </row>
    <row r="147" spans="2:17" x14ac:dyDescent="0.25">
      <c r="B147">
        <v>2005</v>
      </c>
      <c r="C147">
        <v>162</v>
      </c>
      <c r="D147" t="s">
        <v>344</v>
      </c>
      <c r="E147">
        <v>1</v>
      </c>
      <c r="F147">
        <v>10</v>
      </c>
      <c r="G147">
        <v>1895000</v>
      </c>
      <c r="H147">
        <v>1895000</v>
      </c>
      <c r="I147">
        <v>0</v>
      </c>
      <c r="J147">
        <v>0</v>
      </c>
      <c r="K147" s="17">
        <v>0</v>
      </c>
      <c r="L147">
        <v>0</v>
      </c>
      <c r="M147">
        <v>0</v>
      </c>
      <c r="N147">
        <v>0</v>
      </c>
      <c r="O147">
        <v>0</v>
      </c>
      <c r="P147">
        <v>1895000</v>
      </c>
      <c r="Q147">
        <v>100</v>
      </c>
    </row>
    <row r="148" spans="2:17" x14ac:dyDescent="0.25">
      <c r="B148">
        <v>2005</v>
      </c>
      <c r="C148">
        <v>163</v>
      </c>
      <c r="D148" t="s">
        <v>345</v>
      </c>
      <c r="E148">
        <v>1</v>
      </c>
      <c r="F148">
        <v>5</v>
      </c>
      <c r="G148">
        <v>15643084</v>
      </c>
      <c r="H148">
        <v>15643084</v>
      </c>
      <c r="I148">
        <v>0</v>
      </c>
      <c r="J148">
        <v>0</v>
      </c>
      <c r="K148" s="17">
        <v>0</v>
      </c>
      <c r="L148">
        <v>0</v>
      </c>
      <c r="M148">
        <v>0</v>
      </c>
      <c r="N148">
        <v>0</v>
      </c>
      <c r="O148">
        <v>0</v>
      </c>
      <c r="P148">
        <v>15643084</v>
      </c>
      <c r="Q148">
        <v>100</v>
      </c>
    </row>
    <row r="149" spans="2:17" x14ac:dyDescent="0.25">
      <c r="B149">
        <v>2005</v>
      </c>
      <c r="C149">
        <v>164</v>
      </c>
      <c r="D149" t="s">
        <v>346</v>
      </c>
      <c r="E149">
        <v>1</v>
      </c>
      <c r="F149">
        <v>4</v>
      </c>
      <c r="G149">
        <v>39040504</v>
      </c>
      <c r="H149">
        <v>39040504</v>
      </c>
      <c r="I149">
        <v>0</v>
      </c>
      <c r="J149">
        <v>0</v>
      </c>
      <c r="K149" s="17">
        <v>0</v>
      </c>
      <c r="L149">
        <v>0</v>
      </c>
      <c r="M149">
        <v>0</v>
      </c>
      <c r="N149">
        <v>0</v>
      </c>
      <c r="O149">
        <v>0</v>
      </c>
      <c r="P149">
        <v>39040504</v>
      </c>
      <c r="Q149">
        <v>100</v>
      </c>
    </row>
    <row r="150" spans="2:17" x14ac:dyDescent="0.25">
      <c r="B150">
        <v>2005</v>
      </c>
      <c r="C150">
        <v>165</v>
      </c>
      <c r="D150" t="s">
        <v>347</v>
      </c>
      <c r="E150">
        <v>1</v>
      </c>
      <c r="F150">
        <v>5</v>
      </c>
      <c r="G150">
        <v>5829346</v>
      </c>
      <c r="H150">
        <v>5829346</v>
      </c>
      <c r="I150">
        <v>0</v>
      </c>
      <c r="J150">
        <v>0</v>
      </c>
      <c r="K150" s="17">
        <v>0</v>
      </c>
      <c r="L150">
        <v>0</v>
      </c>
      <c r="M150">
        <v>0</v>
      </c>
      <c r="N150">
        <v>0</v>
      </c>
      <c r="O150">
        <v>0</v>
      </c>
      <c r="P150">
        <v>5829346</v>
      </c>
      <c r="Q150">
        <v>100</v>
      </c>
    </row>
    <row r="151" spans="2:17" x14ac:dyDescent="0.25">
      <c r="B151">
        <v>2005</v>
      </c>
      <c r="C151">
        <v>166</v>
      </c>
      <c r="D151" t="s">
        <v>348</v>
      </c>
      <c r="E151">
        <v>3</v>
      </c>
      <c r="F151">
        <v>3</v>
      </c>
      <c r="G151">
        <v>60664337</v>
      </c>
      <c r="H151">
        <v>60664337</v>
      </c>
      <c r="I151">
        <v>0</v>
      </c>
      <c r="J151">
        <v>0</v>
      </c>
      <c r="K151" s="17">
        <v>0</v>
      </c>
      <c r="L151">
        <v>0</v>
      </c>
      <c r="M151">
        <v>0</v>
      </c>
      <c r="N151">
        <v>0</v>
      </c>
      <c r="O151">
        <v>0</v>
      </c>
      <c r="P151">
        <v>60664337</v>
      </c>
      <c r="Q151">
        <v>100</v>
      </c>
    </row>
    <row r="152" spans="2:17" x14ac:dyDescent="0.25">
      <c r="B152">
        <v>2005</v>
      </c>
      <c r="C152">
        <v>167</v>
      </c>
      <c r="D152" t="s">
        <v>349</v>
      </c>
      <c r="E152">
        <v>2</v>
      </c>
      <c r="F152">
        <v>10</v>
      </c>
      <c r="G152">
        <v>144149995</v>
      </c>
      <c r="H152">
        <v>144149995</v>
      </c>
      <c r="I152">
        <v>0</v>
      </c>
      <c r="J152">
        <v>0</v>
      </c>
      <c r="K152" s="17">
        <v>0</v>
      </c>
      <c r="L152">
        <v>0</v>
      </c>
      <c r="M152">
        <v>0</v>
      </c>
      <c r="N152">
        <v>0</v>
      </c>
      <c r="O152">
        <v>0</v>
      </c>
      <c r="P152">
        <v>144149995</v>
      </c>
      <c r="Q152">
        <v>100</v>
      </c>
    </row>
    <row r="153" spans="2:17" x14ac:dyDescent="0.25">
      <c r="B153">
        <v>2005</v>
      </c>
      <c r="C153">
        <v>168</v>
      </c>
      <c r="D153" t="s">
        <v>350</v>
      </c>
      <c r="E153">
        <v>1</v>
      </c>
      <c r="F153">
        <v>4</v>
      </c>
      <c r="G153">
        <v>32762248</v>
      </c>
      <c r="H153">
        <v>32762248</v>
      </c>
      <c r="I153">
        <v>0</v>
      </c>
      <c r="J153">
        <v>0</v>
      </c>
      <c r="K153" s="17">
        <v>0</v>
      </c>
      <c r="L153">
        <v>0</v>
      </c>
      <c r="M153">
        <v>0</v>
      </c>
      <c r="N153">
        <v>0</v>
      </c>
      <c r="O153">
        <v>0</v>
      </c>
      <c r="P153">
        <v>32762248</v>
      </c>
      <c r="Q153">
        <v>100</v>
      </c>
    </row>
    <row r="154" spans="2:17" x14ac:dyDescent="0.25">
      <c r="B154">
        <v>2005</v>
      </c>
      <c r="C154">
        <v>170</v>
      </c>
      <c r="D154" t="s">
        <v>351</v>
      </c>
      <c r="E154">
        <v>1</v>
      </c>
      <c r="F154">
        <v>5</v>
      </c>
      <c r="G154">
        <v>79870301</v>
      </c>
      <c r="H154">
        <v>79870301</v>
      </c>
      <c r="I154">
        <v>0</v>
      </c>
      <c r="J154">
        <v>0</v>
      </c>
      <c r="K154" s="17">
        <v>0</v>
      </c>
      <c r="L154">
        <v>0</v>
      </c>
      <c r="M154">
        <v>0</v>
      </c>
      <c r="N154">
        <v>0</v>
      </c>
      <c r="O154">
        <v>0</v>
      </c>
      <c r="P154">
        <v>79870301</v>
      </c>
      <c r="Q154">
        <v>100</v>
      </c>
    </row>
    <row r="155" spans="2:17" x14ac:dyDescent="0.25">
      <c r="B155">
        <v>2006</v>
      </c>
      <c r="C155">
        <v>171</v>
      </c>
      <c r="D155" t="s">
        <v>114</v>
      </c>
      <c r="E155">
        <v>8</v>
      </c>
      <c r="F155">
        <v>11</v>
      </c>
      <c r="G155">
        <v>571001108</v>
      </c>
      <c r="H155">
        <v>492067711</v>
      </c>
      <c r="I155">
        <v>48533397</v>
      </c>
      <c r="J155">
        <v>28400000</v>
      </c>
      <c r="K155" s="17">
        <v>2000000</v>
      </c>
      <c r="L155">
        <v>0</v>
      </c>
      <c r="M155">
        <v>0</v>
      </c>
      <c r="N155">
        <v>0</v>
      </c>
      <c r="O155">
        <v>0</v>
      </c>
      <c r="P155">
        <v>571001108</v>
      </c>
      <c r="Q155">
        <v>100</v>
      </c>
    </row>
    <row r="156" spans="2:17" x14ac:dyDescent="0.25">
      <c r="B156">
        <v>2006</v>
      </c>
      <c r="C156">
        <v>176</v>
      </c>
      <c r="D156" t="s">
        <v>352</v>
      </c>
      <c r="E156">
        <v>1</v>
      </c>
      <c r="F156">
        <v>10</v>
      </c>
      <c r="G156">
        <v>35986091</v>
      </c>
      <c r="H156">
        <v>35986091</v>
      </c>
      <c r="I156">
        <v>0</v>
      </c>
      <c r="J156">
        <v>0</v>
      </c>
      <c r="K156" s="17">
        <v>0</v>
      </c>
      <c r="L156">
        <v>0</v>
      </c>
      <c r="M156">
        <v>0</v>
      </c>
      <c r="N156">
        <v>0</v>
      </c>
      <c r="O156">
        <v>0</v>
      </c>
      <c r="P156">
        <v>35986091</v>
      </c>
      <c r="Q156">
        <v>100</v>
      </c>
    </row>
    <row r="157" spans="2:17" x14ac:dyDescent="0.25">
      <c r="B157">
        <v>2006</v>
      </c>
      <c r="C157">
        <v>177</v>
      </c>
      <c r="D157" t="s">
        <v>353</v>
      </c>
      <c r="E157">
        <v>0</v>
      </c>
      <c r="F157">
        <v>11</v>
      </c>
      <c r="G157">
        <v>1235309</v>
      </c>
      <c r="H157">
        <v>1235309</v>
      </c>
      <c r="I157">
        <v>0</v>
      </c>
      <c r="J157">
        <v>0</v>
      </c>
      <c r="K157" s="17">
        <v>0</v>
      </c>
      <c r="L157">
        <v>0</v>
      </c>
      <c r="M157">
        <v>0</v>
      </c>
      <c r="N157">
        <v>0</v>
      </c>
      <c r="O157">
        <v>0</v>
      </c>
      <c r="P157">
        <v>1235309</v>
      </c>
      <c r="Q157">
        <v>100</v>
      </c>
    </row>
    <row r="158" spans="2:17" x14ac:dyDescent="0.25">
      <c r="B158">
        <v>2006</v>
      </c>
      <c r="C158">
        <v>181</v>
      </c>
      <c r="D158" t="s">
        <v>354</v>
      </c>
      <c r="E158">
        <v>4</v>
      </c>
      <c r="F158">
        <v>4</v>
      </c>
      <c r="G158">
        <v>644557506</v>
      </c>
      <c r="H158">
        <v>644557506</v>
      </c>
      <c r="I158">
        <v>0</v>
      </c>
      <c r="J158">
        <v>0</v>
      </c>
      <c r="K158" s="17">
        <v>0</v>
      </c>
      <c r="L158">
        <v>0</v>
      </c>
      <c r="M158">
        <v>0</v>
      </c>
      <c r="N158">
        <v>0</v>
      </c>
      <c r="O158">
        <v>0</v>
      </c>
      <c r="P158">
        <v>644557506</v>
      </c>
      <c r="Q158">
        <v>100</v>
      </c>
    </row>
    <row r="159" spans="2:17" x14ac:dyDescent="0.25">
      <c r="B159">
        <v>2006</v>
      </c>
      <c r="C159">
        <v>182</v>
      </c>
      <c r="D159" t="s">
        <v>355</v>
      </c>
      <c r="E159">
        <v>2</v>
      </c>
      <c r="F159">
        <v>3</v>
      </c>
      <c r="G159">
        <v>31950000</v>
      </c>
      <c r="H159">
        <v>31950000</v>
      </c>
      <c r="I159">
        <v>0</v>
      </c>
      <c r="J159">
        <v>0</v>
      </c>
      <c r="K159" s="17">
        <v>0</v>
      </c>
      <c r="L159">
        <v>0</v>
      </c>
      <c r="M159">
        <v>0</v>
      </c>
      <c r="N159">
        <v>0</v>
      </c>
      <c r="O159">
        <v>0</v>
      </c>
      <c r="P159">
        <v>31950000</v>
      </c>
      <c r="Q159">
        <v>100</v>
      </c>
    </row>
    <row r="160" spans="2:17" x14ac:dyDescent="0.25">
      <c r="B160">
        <v>2006</v>
      </c>
      <c r="C160">
        <v>183</v>
      </c>
      <c r="D160" t="s">
        <v>356</v>
      </c>
      <c r="E160">
        <v>1</v>
      </c>
      <c r="F160">
        <v>6</v>
      </c>
      <c r="G160">
        <v>5755000</v>
      </c>
      <c r="H160">
        <v>5755000</v>
      </c>
      <c r="I160">
        <v>0</v>
      </c>
      <c r="J160">
        <v>0</v>
      </c>
      <c r="K160" s="17">
        <v>0</v>
      </c>
      <c r="L160">
        <v>0</v>
      </c>
      <c r="M160">
        <v>0</v>
      </c>
      <c r="N160">
        <v>0</v>
      </c>
      <c r="O160">
        <v>0</v>
      </c>
      <c r="P160">
        <v>5755000</v>
      </c>
      <c r="Q160">
        <v>100</v>
      </c>
    </row>
    <row r="161" spans="2:17" x14ac:dyDescent="0.25">
      <c r="B161">
        <v>2006</v>
      </c>
      <c r="C161">
        <v>185</v>
      </c>
      <c r="D161" t="s">
        <v>357</v>
      </c>
      <c r="E161">
        <v>4</v>
      </c>
      <c r="F161">
        <v>2</v>
      </c>
      <c r="G161">
        <v>23200586</v>
      </c>
      <c r="H161">
        <v>23200586</v>
      </c>
      <c r="I161">
        <v>0</v>
      </c>
      <c r="J161">
        <v>0</v>
      </c>
      <c r="K161" s="17">
        <v>0</v>
      </c>
      <c r="L161">
        <v>0</v>
      </c>
      <c r="M161">
        <v>0</v>
      </c>
      <c r="N161">
        <v>0</v>
      </c>
      <c r="O161">
        <v>0</v>
      </c>
      <c r="P161">
        <v>23200586</v>
      </c>
      <c r="Q161">
        <v>100</v>
      </c>
    </row>
    <row r="162" spans="2:17" x14ac:dyDescent="0.25">
      <c r="B162">
        <v>2006</v>
      </c>
      <c r="C162">
        <v>188</v>
      </c>
      <c r="D162" t="s">
        <v>116</v>
      </c>
      <c r="E162">
        <v>11</v>
      </c>
      <c r="F162">
        <v>8</v>
      </c>
      <c r="G162">
        <v>281338128</v>
      </c>
      <c r="H162">
        <v>249021041</v>
      </c>
      <c r="I162">
        <v>10085920</v>
      </c>
      <c r="J162">
        <v>0</v>
      </c>
      <c r="K162" s="17">
        <v>22231167</v>
      </c>
      <c r="L162">
        <v>0</v>
      </c>
      <c r="M162">
        <v>0</v>
      </c>
      <c r="N162">
        <v>0</v>
      </c>
      <c r="O162">
        <v>0</v>
      </c>
      <c r="P162">
        <v>281338128</v>
      </c>
      <c r="Q162">
        <v>100</v>
      </c>
    </row>
    <row r="163" spans="2:17" x14ac:dyDescent="0.25">
      <c r="B163">
        <v>2006</v>
      </c>
      <c r="C163">
        <v>189</v>
      </c>
      <c r="D163" t="s">
        <v>358</v>
      </c>
      <c r="E163">
        <v>1</v>
      </c>
      <c r="F163">
        <v>7</v>
      </c>
      <c r="G163">
        <v>16044993</v>
      </c>
      <c r="H163">
        <v>16044993</v>
      </c>
      <c r="I163">
        <v>0</v>
      </c>
      <c r="J163">
        <v>0</v>
      </c>
      <c r="K163" s="17">
        <v>0</v>
      </c>
      <c r="L163">
        <v>0</v>
      </c>
      <c r="M163">
        <v>0</v>
      </c>
      <c r="N163">
        <v>0</v>
      </c>
      <c r="O163">
        <v>0</v>
      </c>
      <c r="P163">
        <v>16044993</v>
      </c>
      <c r="Q163">
        <v>100</v>
      </c>
    </row>
    <row r="164" spans="2:17" x14ac:dyDescent="0.25">
      <c r="B164">
        <v>2006</v>
      </c>
      <c r="C164">
        <v>190</v>
      </c>
      <c r="D164" t="s">
        <v>359</v>
      </c>
      <c r="E164">
        <v>7</v>
      </c>
      <c r="F164">
        <v>1</v>
      </c>
      <c r="G164">
        <v>49281744</v>
      </c>
      <c r="H164">
        <v>34378944</v>
      </c>
      <c r="I164">
        <v>14902800</v>
      </c>
      <c r="J164">
        <v>0</v>
      </c>
      <c r="K164" s="17">
        <v>0</v>
      </c>
      <c r="L164">
        <v>0</v>
      </c>
      <c r="M164">
        <v>0</v>
      </c>
      <c r="N164">
        <v>0</v>
      </c>
      <c r="O164">
        <v>0</v>
      </c>
      <c r="P164">
        <v>49281744</v>
      </c>
      <c r="Q164">
        <v>100</v>
      </c>
    </row>
    <row r="165" spans="2:17" x14ac:dyDescent="0.25">
      <c r="B165">
        <v>2006</v>
      </c>
      <c r="C165">
        <v>191</v>
      </c>
      <c r="D165" t="s">
        <v>360</v>
      </c>
      <c r="E165">
        <v>2</v>
      </c>
      <c r="F165">
        <v>5</v>
      </c>
      <c r="G165">
        <v>5473998</v>
      </c>
      <c r="H165">
        <v>5473998</v>
      </c>
      <c r="I165">
        <v>0</v>
      </c>
      <c r="J165">
        <v>0</v>
      </c>
      <c r="K165" s="17">
        <v>0</v>
      </c>
      <c r="L165">
        <v>0</v>
      </c>
      <c r="M165">
        <v>0</v>
      </c>
      <c r="N165">
        <v>0</v>
      </c>
      <c r="O165">
        <v>0</v>
      </c>
      <c r="P165">
        <v>5473998</v>
      </c>
      <c r="Q165">
        <v>100</v>
      </c>
    </row>
    <row r="166" spans="2:17" x14ac:dyDescent="0.25">
      <c r="B166">
        <v>2006</v>
      </c>
      <c r="C166">
        <v>192</v>
      </c>
      <c r="D166" t="s">
        <v>361</v>
      </c>
      <c r="E166">
        <v>6</v>
      </c>
      <c r="F166">
        <v>1</v>
      </c>
      <c r="G166">
        <v>38657277</v>
      </c>
      <c r="H166">
        <v>38657277</v>
      </c>
      <c r="I166">
        <v>0</v>
      </c>
      <c r="J166">
        <v>0</v>
      </c>
      <c r="K166" s="17">
        <v>0</v>
      </c>
      <c r="L166">
        <v>0</v>
      </c>
      <c r="M166">
        <v>0</v>
      </c>
      <c r="N166">
        <v>0</v>
      </c>
      <c r="O166">
        <v>0</v>
      </c>
      <c r="P166">
        <v>38657277</v>
      </c>
      <c r="Q166">
        <v>100</v>
      </c>
    </row>
    <row r="167" spans="2:17" x14ac:dyDescent="0.25">
      <c r="B167">
        <v>2006</v>
      </c>
      <c r="C167">
        <v>193</v>
      </c>
      <c r="D167" t="s">
        <v>362</v>
      </c>
      <c r="E167">
        <v>1</v>
      </c>
      <c r="F167">
        <v>1</v>
      </c>
      <c r="G167">
        <v>3806612</v>
      </c>
      <c r="H167">
        <v>3806612</v>
      </c>
      <c r="I167">
        <v>0</v>
      </c>
      <c r="J167">
        <v>0</v>
      </c>
      <c r="K167" s="17">
        <v>0</v>
      </c>
      <c r="L167">
        <v>0</v>
      </c>
      <c r="M167">
        <v>0</v>
      </c>
      <c r="N167">
        <v>0</v>
      </c>
      <c r="O167">
        <v>0</v>
      </c>
      <c r="P167">
        <v>3806612</v>
      </c>
      <c r="Q167">
        <v>100</v>
      </c>
    </row>
    <row r="168" spans="2:17" x14ac:dyDescent="0.25">
      <c r="B168">
        <v>2006</v>
      </c>
      <c r="C168">
        <v>194</v>
      </c>
      <c r="D168" t="s">
        <v>363</v>
      </c>
      <c r="E168">
        <v>3</v>
      </c>
      <c r="F168">
        <v>0</v>
      </c>
      <c r="G168">
        <v>39213885</v>
      </c>
      <c r="H168">
        <v>39213885</v>
      </c>
      <c r="I168">
        <v>0</v>
      </c>
      <c r="J168">
        <v>0</v>
      </c>
      <c r="K168" s="17">
        <v>0</v>
      </c>
      <c r="L168">
        <v>0</v>
      </c>
      <c r="M168">
        <v>0</v>
      </c>
      <c r="N168">
        <v>0</v>
      </c>
      <c r="O168">
        <v>0</v>
      </c>
      <c r="P168">
        <v>39213885</v>
      </c>
      <c r="Q168">
        <v>100</v>
      </c>
    </row>
    <row r="169" spans="2:17" x14ac:dyDescent="0.25">
      <c r="B169">
        <v>2006</v>
      </c>
      <c r="C169">
        <v>195</v>
      </c>
      <c r="D169" t="s">
        <v>364</v>
      </c>
      <c r="E169">
        <v>4</v>
      </c>
      <c r="F169">
        <v>6</v>
      </c>
      <c r="G169">
        <v>96751513</v>
      </c>
      <c r="H169">
        <v>96751513</v>
      </c>
      <c r="I169">
        <v>0</v>
      </c>
      <c r="J169">
        <v>0</v>
      </c>
      <c r="K169" s="17">
        <v>0</v>
      </c>
      <c r="L169">
        <v>0</v>
      </c>
      <c r="M169">
        <v>0</v>
      </c>
      <c r="N169">
        <v>0</v>
      </c>
      <c r="O169">
        <v>0</v>
      </c>
      <c r="P169">
        <v>96751513</v>
      </c>
      <c r="Q169">
        <v>100</v>
      </c>
    </row>
    <row r="170" spans="2:17" x14ac:dyDescent="0.25">
      <c r="B170">
        <v>2006</v>
      </c>
      <c r="C170">
        <v>197</v>
      </c>
      <c r="D170" t="s">
        <v>365</v>
      </c>
      <c r="E170">
        <v>1</v>
      </c>
      <c r="F170">
        <v>3</v>
      </c>
      <c r="G170">
        <v>15915494</v>
      </c>
      <c r="H170">
        <v>15915494</v>
      </c>
      <c r="I170">
        <v>0</v>
      </c>
      <c r="J170">
        <v>0</v>
      </c>
      <c r="K170" s="17">
        <v>0</v>
      </c>
      <c r="L170">
        <v>0</v>
      </c>
      <c r="M170">
        <v>0</v>
      </c>
      <c r="N170">
        <v>0</v>
      </c>
      <c r="O170">
        <v>0</v>
      </c>
      <c r="P170">
        <v>15915494</v>
      </c>
      <c r="Q170">
        <v>100</v>
      </c>
    </row>
    <row r="171" spans="2:17" x14ac:dyDescent="0.25">
      <c r="B171">
        <v>2006</v>
      </c>
      <c r="C171">
        <v>198</v>
      </c>
      <c r="D171" t="s">
        <v>366</v>
      </c>
      <c r="E171">
        <v>3</v>
      </c>
      <c r="F171">
        <v>0</v>
      </c>
      <c r="G171">
        <v>20077884</v>
      </c>
      <c r="H171">
        <v>20077884</v>
      </c>
      <c r="I171">
        <v>0</v>
      </c>
      <c r="J171">
        <v>0</v>
      </c>
      <c r="K171" s="17">
        <v>0</v>
      </c>
      <c r="L171">
        <v>0</v>
      </c>
      <c r="M171">
        <v>0</v>
      </c>
      <c r="N171">
        <v>0</v>
      </c>
      <c r="O171">
        <v>0</v>
      </c>
      <c r="P171">
        <v>20077884</v>
      </c>
      <c r="Q171">
        <v>100</v>
      </c>
    </row>
    <row r="172" spans="2:17" x14ac:dyDescent="0.25">
      <c r="B172">
        <v>2006</v>
      </c>
      <c r="C172">
        <v>199</v>
      </c>
      <c r="D172" t="s">
        <v>367</v>
      </c>
      <c r="E172">
        <v>2</v>
      </c>
      <c r="F172">
        <v>3</v>
      </c>
      <c r="G172">
        <v>15498101</v>
      </c>
      <c r="H172">
        <v>15498101</v>
      </c>
      <c r="I172">
        <v>0</v>
      </c>
      <c r="J172">
        <v>0</v>
      </c>
      <c r="K172" s="17">
        <v>0</v>
      </c>
      <c r="L172">
        <v>0</v>
      </c>
      <c r="M172">
        <v>0</v>
      </c>
      <c r="N172">
        <v>0</v>
      </c>
      <c r="O172">
        <v>0</v>
      </c>
      <c r="P172">
        <v>15498101</v>
      </c>
      <c r="Q172">
        <v>100</v>
      </c>
    </row>
    <row r="173" spans="2:17" x14ac:dyDescent="0.25">
      <c r="B173">
        <v>2006</v>
      </c>
      <c r="C173">
        <v>200</v>
      </c>
      <c r="D173" t="s">
        <v>368</v>
      </c>
      <c r="E173">
        <v>3</v>
      </c>
      <c r="F173">
        <v>6</v>
      </c>
      <c r="G173">
        <v>69792999</v>
      </c>
      <c r="H173">
        <v>69792999</v>
      </c>
      <c r="I173">
        <v>0</v>
      </c>
      <c r="J173">
        <v>0</v>
      </c>
      <c r="K173" s="17">
        <v>0</v>
      </c>
      <c r="L173">
        <v>0</v>
      </c>
      <c r="M173">
        <v>0</v>
      </c>
      <c r="N173">
        <v>0</v>
      </c>
      <c r="O173">
        <v>0</v>
      </c>
      <c r="P173">
        <v>69792999</v>
      </c>
      <c r="Q173">
        <v>100</v>
      </c>
    </row>
    <row r="174" spans="2:17" x14ac:dyDescent="0.25">
      <c r="B174">
        <v>2006</v>
      </c>
      <c r="C174">
        <v>201</v>
      </c>
      <c r="D174" t="s">
        <v>369</v>
      </c>
      <c r="E174">
        <v>5</v>
      </c>
      <c r="F174">
        <v>10</v>
      </c>
      <c r="G174">
        <v>88433911</v>
      </c>
      <c r="H174">
        <v>88433911</v>
      </c>
      <c r="I174">
        <v>0</v>
      </c>
      <c r="J174">
        <v>0</v>
      </c>
      <c r="K174" s="17">
        <v>0</v>
      </c>
      <c r="L174">
        <v>0</v>
      </c>
      <c r="M174">
        <v>0</v>
      </c>
      <c r="N174">
        <v>0</v>
      </c>
      <c r="O174">
        <v>0</v>
      </c>
      <c r="P174">
        <v>88433911</v>
      </c>
      <c r="Q174">
        <v>100</v>
      </c>
    </row>
    <row r="175" spans="2:17" x14ac:dyDescent="0.25">
      <c r="B175">
        <v>2006</v>
      </c>
      <c r="C175">
        <v>202</v>
      </c>
      <c r="D175" t="s">
        <v>370</v>
      </c>
      <c r="E175">
        <v>4</v>
      </c>
      <c r="F175">
        <v>1</v>
      </c>
      <c r="G175">
        <v>131067161</v>
      </c>
      <c r="H175">
        <v>131067161</v>
      </c>
      <c r="I175">
        <v>0</v>
      </c>
      <c r="J175">
        <v>0</v>
      </c>
      <c r="K175" s="17">
        <v>0</v>
      </c>
      <c r="L175">
        <v>0</v>
      </c>
      <c r="M175">
        <v>0</v>
      </c>
      <c r="N175">
        <v>0</v>
      </c>
      <c r="O175">
        <v>0</v>
      </c>
      <c r="P175">
        <v>131067161</v>
      </c>
      <c r="Q175">
        <v>100</v>
      </c>
    </row>
    <row r="176" spans="2:17" x14ac:dyDescent="0.25">
      <c r="B176">
        <v>2006</v>
      </c>
      <c r="C176">
        <v>203</v>
      </c>
      <c r="D176" t="s">
        <v>371</v>
      </c>
      <c r="E176">
        <v>2</v>
      </c>
      <c r="F176">
        <v>4</v>
      </c>
      <c r="G176">
        <v>36869918</v>
      </c>
      <c r="H176">
        <v>36869918</v>
      </c>
      <c r="I176">
        <v>0</v>
      </c>
      <c r="J176">
        <v>0</v>
      </c>
      <c r="K176" s="17">
        <v>0</v>
      </c>
      <c r="L176">
        <v>0</v>
      </c>
      <c r="M176">
        <v>0</v>
      </c>
      <c r="N176">
        <v>0</v>
      </c>
      <c r="O176">
        <v>0</v>
      </c>
      <c r="P176">
        <v>36869918</v>
      </c>
      <c r="Q176">
        <v>100</v>
      </c>
    </row>
    <row r="177" spans="2:17" x14ac:dyDescent="0.25">
      <c r="B177">
        <v>2006</v>
      </c>
      <c r="C177">
        <v>204</v>
      </c>
      <c r="D177" t="s">
        <v>372</v>
      </c>
      <c r="E177">
        <v>1</v>
      </c>
      <c r="F177">
        <v>7</v>
      </c>
      <c r="G177">
        <v>106478465</v>
      </c>
      <c r="H177">
        <v>106478465</v>
      </c>
      <c r="I177">
        <v>0</v>
      </c>
      <c r="J177">
        <v>0</v>
      </c>
      <c r="K177" s="17">
        <v>0</v>
      </c>
      <c r="L177">
        <v>0</v>
      </c>
      <c r="M177">
        <v>0</v>
      </c>
      <c r="N177">
        <v>0</v>
      </c>
      <c r="O177">
        <v>0</v>
      </c>
      <c r="P177">
        <v>106478465</v>
      </c>
      <c r="Q177">
        <v>100</v>
      </c>
    </row>
    <row r="178" spans="2:17" x14ac:dyDescent="0.25">
      <c r="B178">
        <v>2006</v>
      </c>
      <c r="C178">
        <v>205</v>
      </c>
      <c r="D178" t="s">
        <v>373</v>
      </c>
      <c r="E178">
        <v>2</v>
      </c>
      <c r="F178">
        <v>1</v>
      </c>
      <c r="G178">
        <v>116504036</v>
      </c>
      <c r="H178">
        <v>116504036</v>
      </c>
      <c r="I178">
        <v>0</v>
      </c>
      <c r="J178">
        <v>0</v>
      </c>
      <c r="K178" s="17">
        <v>0</v>
      </c>
      <c r="L178">
        <v>0</v>
      </c>
      <c r="M178">
        <v>0</v>
      </c>
      <c r="N178">
        <v>0</v>
      </c>
      <c r="O178">
        <v>0</v>
      </c>
      <c r="P178">
        <v>116504036</v>
      </c>
      <c r="Q178">
        <v>100</v>
      </c>
    </row>
    <row r="179" spans="2:17" x14ac:dyDescent="0.25">
      <c r="B179">
        <v>2007</v>
      </c>
      <c r="C179">
        <v>206</v>
      </c>
      <c r="D179" t="s">
        <v>374</v>
      </c>
      <c r="E179">
        <v>1</v>
      </c>
      <c r="F179">
        <v>2</v>
      </c>
      <c r="G179">
        <v>42137969</v>
      </c>
      <c r="H179">
        <v>42137969</v>
      </c>
      <c r="I179">
        <v>0</v>
      </c>
      <c r="J179">
        <v>0</v>
      </c>
      <c r="K179" s="17">
        <v>0</v>
      </c>
      <c r="L179">
        <v>0</v>
      </c>
      <c r="M179">
        <v>0</v>
      </c>
      <c r="N179">
        <v>0</v>
      </c>
      <c r="O179">
        <v>0</v>
      </c>
      <c r="P179">
        <v>42137969</v>
      </c>
      <c r="Q179">
        <v>100</v>
      </c>
    </row>
    <row r="180" spans="2:17" x14ac:dyDescent="0.25">
      <c r="B180">
        <v>2007</v>
      </c>
      <c r="C180">
        <v>207</v>
      </c>
      <c r="D180" t="s">
        <v>375</v>
      </c>
      <c r="E180">
        <v>2</v>
      </c>
      <c r="F180">
        <v>8</v>
      </c>
      <c r="G180">
        <v>47937254</v>
      </c>
      <c r="H180">
        <v>47937254</v>
      </c>
      <c r="I180">
        <v>0</v>
      </c>
      <c r="J180">
        <v>0</v>
      </c>
      <c r="K180" s="17">
        <v>0</v>
      </c>
      <c r="L180">
        <v>0</v>
      </c>
      <c r="M180">
        <v>0</v>
      </c>
      <c r="N180">
        <v>0</v>
      </c>
      <c r="O180">
        <v>0</v>
      </c>
      <c r="P180">
        <v>47937254</v>
      </c>
      <c r="Q180">
        <v>100</v>
      </c>
    </row>
    <row r="181" spans="2:17" x14ac:dyDescent="0.25">
      <c r="B181">
        <v>2007</v>
      </c>
      <c r="C181">
        <v>208</v>
      </c>
      <c r="D181" t="s">
        <v>376</v>
      </c>
      <c r="E181">
        <v>1</v>
      </c>
      <c r="F181">
        <v>1</v>
      </c>
      <c r="G181">
        <v>9390785</v>
      </c>
      <c r="H181">
        <v>9390785</v>
      </c>
      <c r="I181">
        <v>0</v>
      </c>
      <c r="J181">
        <v>0</v>
      </c>
      <c r="K181" s="17">
        <v>0</v>
      </c>
      <c r="L181">
        <v>0</v>
      </c>
      <c r="M181">
        <v>0</v>
      </c>
      <c r="N181">
        <v>0</v>
      </c>
      <c r="O181">
        <v>0</v>
      </c>
      <c r="P181">
        <v>9390785</v>
      </c>
      <c r="Q181">
        <v>100</v>
      </c>
    </row>
    <row r="182" spans="2:17" x14ac:dyDescent="0.25">
      <c r="B182">
        <v>2007</v>
      </c>
      <c r="C182">
        <v>209</v>
      </c>
      <c r="D182" t="s">
        <v>118</v>
      </c>
      <c r="E182">
        <v>12</v>
      </c>
      <c r="F182">
        <v>10</v>
      </c>
      <c r="G182">
        <v>132991000</v>
      </c>
      <c r="H182">
        <v>48470481</v>
      </c>
      <c r="I182">
        <v>0</v>
      </c>
      <c r="J182">
        <v>12000000</v>
      </c>
      <c r="K182" s="17">
        <v>566043</v>
      </c>
      <c r="L182">
        <v>0</v>
      </c>
      <c r="M182">
        <v>0</v>
      </c>
      <c r="N182">
        <v>0</v>
      </c>
      <c r="O182">
        <v>71954476</v>
      </c>
      <c r="P182">
        <v>61036524</v>
      </c>
      <c r="Q182">
        <v>45.895229000458599</v>
      </c>
    </row>
    <row r="183" spans="2:17" x14ac:dyDescent="0.25">
      <c r="B183">
        <v>2007</v>
      </c>
      <c r="C183">
        <v>210</v>
      </c>
      <c r="D183" t="s">
        <v>377</v>
      </c>
      <c r="E183">
        <v>2</v>
      </c>
      <c r="F183">
        <v>3</v>
      </c>
      <c r="G183">
        <v>138211483</v>
      </c>
      <c r="H183">
        <v>138211483</v>
      </c>
      <c r="I183">
        <v>0</v>
      </c>
      <c r="J183">
        <v>0</v>
      </c>
      <c r="K183" s="17">
        <v>0</v>
      </c>
      <c r="L183">
        <v>0</v>
      </c>
      <c r="M183">
        <v>0</v>
      </c>
      <c r="N183">
        <v>0</v>
      </c>
      <c r="O183">
        <v>0</v>
      </c>
      <c r="P183">
        <v>138211483</v>
      </c>
      <c r="Q183">
        <v>100</v>
      </c>
    </row>
    <row r="184" spans="2:17" x14ac:dyDescent="0.25">
      <c r="B184">
        <v>2007</v>
      </c>
      <c r="C184">
        <v>211</v>
      </c>
      <c r="D184" t="s">
        <v>378</v>
      </c>
      <c r="E184">
        <v>5</v>
      </c>
      <c r="F184">
        <v>2</v>
      </c>
      <c r="G184">
        <v>182381694</v>
      </c>
      <c r="H184">
        <v>182381694</v>
      </c>
      <c r="I184">
        <v>0</v>
      </c>
      <c r="J184">
        <v>0</v>
      </c>
      <c r="K184" s="17">
        <v>0</v>
      </c>
      <c r="L184">
        <v>0</v>
      </c>
      <c r="M184">
        <v>0</v>
      </c>
      <c r="N184">
        <v>0</v>
      </c>
      <c r="O184">
        <v>0</v>
      </c>
      <c r="P184">
        <v>182381694</v>
      </c>
      <c r="Q184">
        <v>100</v>
      </c>
    </row>
    <row r="185" spans="2:17" x14ac:dyDescent="0.25">
      <c r="B185">
        <v>2007</v>
      </c>
      <c r="C185">
        <v>212</v>
      </c>
      <c r="D185" t="s">
        <v>119</v>
      </c>
      <c r="E185">
        <v>6</v>
      </c>
      <c r="F185">
        <v>7</v>
      </c>
      <c r="G185">
        <v>34287000</v>
      </c>
      <c r="H185">
        <v>34287000</v>
      </c>
      <c r="I185">
        <v>0</v>
      </c>
      <c r="J185">
        <v>0</v>
      </c>
      <c r="K185" s="17">
        <v>0</v>
      </c>
      <c r="L185">
        <v>0</v>
      </c>
      <c r="M185">
        <v>0</v>
      </c>
      <c r="N185">
        <v>0</v>
      </c>
      <c r="O185">
        <v>0</v>
      </c>
      <c r="P185">
        <v>34287000</v>
      </c>
      <c r="Q185">
        <v>100</v>
      </c>
    </row>
    <row r="186" spans="2:17" x14ac:dyDescent="0.25">
      <c r="B186">
        <v>2007</v>
      </c>
      <c r="C186">
        <v>213</v>
      </c>
      <c r="D186" t="s">
        <v>379</v>
      </c>
      <c r="E186">
        <v>8</v>
      </c>
      <c r="F186">
        <v>2</v>
      </c>
      <c r="G186">
        <v>60745366</v>
      </c>
      <c r="H186">
        <v>45420428</v>
      </c>
      <c r="I186">
        <v>15324938</v>
      </c>
      <c r="J186">
        <v>0</v>
      </c>
      <c r="K186" s="17">
        <v>0</v>
      </c>
      <c r="L186">
        <v>0</v>
      </c>
      <c r="M186">
        <v>0</v>
      </c>
      <c r="N186">
        <v>0</v>
      </c>
      <c r="O186">
        <v>0</v>
      </c>
      <c r="P186">
        <v>60745366</v>
      </c>
      <c r="Q186">
        <v>100</v>
      </c>
    </row>
    <row r="187" spans="2:17" x14ac:dyDescent="0.25">
      <c r="B187">
        <v>2007</v>
      </c>
      <c r="C187">
        <v>214</v>
      </c>
      <c r="D187" t="s">
        <v>120</v>
      </c>
      <c r="E187">
        <v>13</v>
      </c>
      <c r="F187">
        <v>11</v>
      </c>
      <c r="G187">
        <v>241071000</v>
      </c>
      <c r="H187">
        <v>96106728</v>
      </c>
      <c r="I187">
        <v>14542210</v>
      </c>
      <c r="J187">
        <v>0</v>
      </c>
      <c r="K187" s="17">
        <v>0</v>
      </c>
      <c r="L187">
        <v>31255430</v>
      </c>
      <c r="M187">
        <v>0</v>
      </c>
      <c r="N187">
        <v>99166617</v>
      </c>
      <c r="O187">
        <v>15</v>
      </c>
      <c r="P187">
        <v>110648938</v>
      </c>
      <c r="Q187">
        <v>45.898900323970899</v>
      </c>
    </row>
    <row r="188" spans="2:17" x14ac:dyDescent="0.25">
      <c r="B188">
        <v>2007</v>
      </c>
      <c r="C188">
        <v>215</v>
      </c>
      <c r="D188" t="s">
        <v>380</v>
      </c>
      <c r="E188">
        <v>8</v>
      </c>
      <c r="F188">
        <v>9</v>
      </c>
      <c r="G188">
        <v>62110155</v>
      </c>
      <c r="H188">
        <v>60274140</v>
      </c>
      <c r="I188">
        <v>1836015</v>
      </c>
      <c r="J188">
        <v>0</v>
      </c>
      <c r="K188" s="17">
        <v>0</v>
      </c>
      <c r="L188">
        <v>0</v>
      </c>
      <c r="M188">
        <v>0</v>
      </c>
      <c r="N188">
        <v>0</v>
      </c>
      <c r="O188">
        <v>0</v>
      </c>
      <c r="P188">
        <v>62110155</v>
      </c>
      <c r="Q188">
        <v>100</v>
      </c>
    </row>
    <row r="189" spans="2:17" x14ac:dyDescent="0.25">
      <c r="B189">
        <v>2007</v>
      </c>
      <c r="C189">
        <v>216</v>
      </c>
      <c r="D189" t="s">
        <v>381</v>
      </c>
      <c r="E189">
        <v>6</v>
      </c>
      <c r="F189">
        <v>5</v>
      </c>
      <c r="G189">
        <v>150559874</v>
      </c>
      <c r="H189">
        <v>150559874</v>
      </c>
      <c r="I189">
        <v>0</v>
      </c>
      <c r="J189">
        <v>0</v>
      </c>
      <c r="K189" s="17">
        <v>0</v>
      </c>
      <c r="L189">
        <v>0</v>
      </c>
      <c r="M189">
        <v>0</v>
      </c>
      <c r="N189">
        <v>0</v>
      </c>
      <c r="O189">
        <v>0</v>
      </c>
      <c r="P189">
        <v>150559874</v>
      </c>
      <c r="Q189">
        <v>100</v>
      </c>
    </row>
    <row r="190" spans="2:17" x14ac:dyDescent="0.25">
      <c r="B190">
        <v>2007</v>
      </c>
      <c r="C190">
        <v>217</v>
      </c>
      <c r="D190" t="s">
        <v>382</v>
      </c>
      <c r="E190">
        <v>2</v>
      </c>
      <c r="F190">
        <v>11</v>
      </c>
      <c r="G190">
        <v>158644719</v>
      </c>
      <c r="H190">
        <v>158644719</v>
      </c>
      <c r="I190">
        <v>0</v>
      </c>
      <c r="J190">
        <v>0</v>
      </c>
      <c r="K190" s="17">
        <v>0</v>
      </c>
      <c r="L190">
        <v>0</v>
      </c>
      <c r="M190">
        <v>0</v>
      </c>
      <c r="N190">
        <v>0</v>
      </c>
      <c r="O190">
        <v>0</v>
      </c>
      <c r="P190">
        <v>158644719</v>
      </c>
      <c r="Q190">
        <v>100</v>
      </c>
    </row>
    <row r="191" spans="2:17" x14ac:dyDescent="0.25">
      <c r="B191">
        <v>2007</v>
      </c>
      <c r="C191">
        <v>218</v>
      </c>
      <c r="D191" t="s">
        <v>383</v>
      </c>
      <c r="E191">
        <v>2</v>
      </c>
      <c r="F191">
        <v>2</v>
      </c>
      <c r="G191">
        <v>39167129</v>
      </c>
      <c r="H191">
        <v>39167129</v>
      </c>
      <c r="I191">
        <v>0</v>
      </c>
      <c r="J191">
        <v>0</v>
      </c>
      <c r="K191" s="17">
        <v>0</v>
      </c>
      <c r="L191">
        <v>0</v>
      </c>
      <c r="M191">
        <v>0</v>
      </c>
      <c r="N191">
        <v>0</v>
      </c>
      <c r="O191">
        <v>0</v>
      </c>
      <c r="P191">
        <v>39167129</v>
      </c>
      <c r="Q191">
        <v>100</v>
      </c>
    </row>
    <row r="192" spans="2:17" x14ac:dyDescent="0.25">
      <c r="B192">
        <v>2007</v>
      </c>
      <c r="C192">
        <v>219</v>
      </c>
      <c r="D192" t="s">
        <v>384</v>
      </c>
      <c r="E192">
        <v>1</v>
      </c>
      <c r="F192">
        <v>9</v>
      </c>
      <c r="G192">
        <v>42541849</v>
      </c>
      <c r="H192">
        <v>42541849</v>
      </c>
      <c r="I192">
        <v>0</v>
      </c>
      <c r="J192">
        <v>0</v>
      </c>
      <c r="K192" s="17">
        <v>0</v>
      </c>
      <c r="L192">
        <v>0</v>
      </c>
      <c r="M192">
        <v>0</v>
      </c>
      <c r="N192">
        <v>0</v>
      </c>
      <c r="O192">
        <v>0</v>
      </c>
      <c r="P192">
        <v>42541849</v>
      </c>
      <c r="Q192">
        <v>100</v>
      </c>
    </row>
    <row r="193" spans="2:17" x14ac:dyDescent="0.25">
      <c r="B193">
        <v>2007</v>
      </c>
      <c r="C193">
        <v>222</v>
      </c>
      <c r="D193" t="s">
        <v>385</v>
      </c>
      <c r="E193">
        <v>6</v>
      </c>
      <c r="F193">
        <v>10</v>
      </c>
      <c r="G193">
        <v>1049267967</v>
      </c>
      <c r="H193">
        <v>1049267967</v>
      </c>
      <c r="I193">
        <v>0</v>
      </c>
      <c r="J193">
        <v>0</v>
      </c>
      <c r="K193" s="17">
        <v>0</v>
      </c>
      <c r="L193">
        <v>0</v>
      </c>
      <c r="M193">
        <v>0</v>
      </c>
      <c r="N193">
        <v>0</v>
      </c>
      <c r="O193">
        <v>0</v>
      </c>
      <c r="P193">
        <v>1049267967</v>
      </c>
      <c r="Q193">
        <v>100</v>
      </c>
    </row>
    <row r="194" spans="2:17" x14ac:dyDescent="0.25">
      <c r="B194">
        <v>2007</v>
      </c>
      <c r="C194">
        <v>223</v>
      </c>
      <c r="D194" t="s">
        <v>386</v>
      </c>
      <c r="E194">
        <v>1</v>
      </c>
      <c r="F194">
        <v>4</v>
      </c>
      <c r="G194">
        <v>4330957</v>
      </c>
      <c r="H194">
        <v>4330957</v>
      </c>
      <c r="I194">
        <v>0</v>
      </c>
      <c r="J194">
        <v>0</v>
      </c>
      <c r="K194" s="17">
        <v>0</v>
      </c>
      <c r="L194">
        <v>0</v>
      </c>
      <c r="M194">
        <v>0</v>
      </c>
      <c r="N194">
        <v>0</v>
      </c>
      <c r="O194">
        <v>0</v>
      </c>
      <c r="P194">
        <v>4330957</v>
      </c>
      <c r="Q194">
        <v>100</v>
      </c>
    </row>
    <row r="195" spans="2:17" x14ac:dyDescent="0.25">
      <c r="B195">
        <v>2007</v>
      </c>
      <c r="C195">
        <v>225</v>
      </c>
      <c r="D195" t="s">
        <v>387</v>
      </c>
      <c r="E195">
        <v>0</v>
      </c>
      <c r="F195">
        <v>9</v>
      </c>
      <c r="G195">
        <v>1238961</v>
      </c>
      <c r="H195">
        <v>1238961</v>
      </c>
      <c r="I195">
        <v>0</v>
      </c>
      <c r="J195">
        <v>0</v>
      </c>
      <c r="K195" s="17">
        <v>0</v>
      </c>
      <c r="L195">
        <v>0</v>
      </c>
      <c r="M195">
        <v>0</v>
      </c>
      <c r="N195">
        <v>0</v>
      </c>
      <c r="O195">
        <v>0</v>
      </c>
      <c r="P195">
        <v>1238961</v>
      </c>
      <c r="Q195">
        <v>100</v>
      </c>
    </row>
    <row r="196" spans="2:17" x14ac:dyDescent="0.25">
      <c r="B196">
        <v>2007</v>
      </c>
      <c r="C196">
        <v>226</v>
      </c>
      <c r="D196" t="s">
        <v>388</v>
      </c>
      <c r="E196">
        <v>6</v>
      </c>
      <c r="F196">
        <v>9</v>
      </c>
      <c r="G196">
        <v>25290000</v>
      </c>
      <c r="H196">
        <v>25290000</v>
      </c>
      <c r="I196">
        <v>0</v>
      </c>
      <c r="J196">
        <v>0</v>
      </c>
      <c r="K196" s="17">
        <v>0</v>
      </c>
      <c r="L196">
        <v>0</v>
      </c>
      <c r="M196">
        <v>0</v>
      </c>
      <c r="N196">
        <v>0</v>
      </c>
      <c r="O196">
        <v>0</v>
      </c>
      <c r="P196">
        <v>25290000</v>
      </c>
      <c r="Q196">
        <v>100</v>
      </c>
    </row>
    <row r="197" spans="2:17" x14ac:dyDescent="0.25">
      <c r="B197">
        <v>2007</v>
      </c>
      <c r="C197">
        <v>227</v>
      </c>
      <c r="D197" t="s">
        <v>389</v>
      </c>
      <c r="E197">
        <v>3</v>
      </c>
      <c r="F197">
        <v>10</v>
      </c>
      <c r="G197">
        <v>106060594</v>
      </c>
      <c r="H197">
        <v>106060594</v>
      </c>
      <c r="I197">
        <v>0</v>
      </c>
      <c r="J197">
        <v>0</v>
      </c>
      <c r="K197" s="17">
        <v>0</v>
      </c>
      <c r="L197">
        <v>0</v>
      </c>
      <c r="M197">
        <v>0</v>
      </c>
      <c r="N197">
        <v>0</v>
      </c>
      <c r="O197">
        <v>0</v>
      </c>
      <c r="P197">
        <v>106060594</v>
      </c>
      <c r="Q197">
        <v>100</v>
      </c>
    </row>
    <row r="198" spans="2:17" x14ac:dyDescent="0.25">
      <c r="B198">
        <v>2007</v>
      </c>
      <c r="C198">
        <v>228</v>
      </c>
      <c r="D198" t="s">
        <v>390</v>
      </c>
      <c r="E198">
        <v>1</v>
      </c>
      <c r="F198">
        <v>2</v>
      </c>
      <c r="G198">
        <v>19504711</v>
      </c>
      <c r="H198">
        <v>19504711</v>
      </c>
      <c r="I198">
        <v>0</v>
      </c>
      <c r="J198">
        <v>0</v>
      </c>
      <c r="K198" s="17">
        <v>0</v>
      </c>
      <c r="L198">
        <v>0</v>
      </c>
      <c r="M198">
        <v>0</v>
      </c>
      <c r="N198">
        <v>0</v>
      </c>
      <c r="O198">
        <v>0</v>
      </c>
      <c r="P198">
        <v>19504711</v>
      </c>
      <c r="Q198">
        <v>100</v>
      </c>
    </row>
    <row r="199" spans="2:17" x14ac:dyDescent="0.25">
      <c r="B199">
        <v>2007</v>
      </c>
      <c r="C199">
        <v>229</v>
      </c>
      <c r="D199" t="s">
        <v>391</v>
      </c>
      <c r="E199">
        <v>1</v>
      </c>
      <c r="F199">
        <v>7</v>
      </c>
      <c r="G199">
        <v>103865831</v>
      </c>
      <c r="H199">
        <v>103865831</v>
      </c>
      <c r="I199">
        <v>0</v>
      </c>
      <c r="J199">
        <v>0</v>
      </c>
      <c r="K199" s="17">
        <v>0</v>
      </c>
      <c r="L199">
        <v>0</v>
      </c>
      <c r="M199">
        <v>0</v>
      </c>
      <c r="N199">
        <v>0</v>
      </c>
      <c r="O199">
        <v>0</v>
      </c>
      <c r="P199">
        <v>103865831</v>
      </c>
      <c r="Q199">
        <v>100</v>
      </c>
    </row>
    <row r="200" spans="2:17" x14ac:dyDescent="0.25">
      <c r="B200">
        <v>2008</v>
      </c>
      <c r="C200">
        <v>231</v>
      </c>
      <c r="D200" t="s">
        <v>392</v>
      </c>
      <c r="E200">
        <v>1</v>
      </c>
      <c r="F200">
        <v>5</v>
      </c>
      <c r="G200">
        <v>6418982</v>
      </c>
      <c r="H200">
        <v>6418982</v>
      </c>
      <c r="I200">
        <v>0</v>
      </c>
      <c r="J200">
        <v>0</v>
      </c>
      <c r="K200" s="17">
        <v>0</v>
      </c>
      <c r="L200">
        <v>0</v>
      </c>
      <c r="M200">
        <v>0</v>
      </c>
      <c r="N200">
        <v>0</v>
      </c>
      <c r="O200">
        <v>0</v>
      </c>
      <c r="P200">
        <v>6418982</v>
      </c>
      <c r="Q200">
        <v>100</v>
      </c>
    </row>
    <row r="201" spans="2:17" x14ac:dyDescent="0.25">
      <c r="B201">
        <v>2008</v>
      </c>
      <c r="C201">
        <v>233</v>
      </c>
      <c r="D201" t="s">
        <v>393</v>
      </c>
      <c r="E201">
        <v>1</v>
      </c>
      <c r="F201">
        <v>0</v>
      </c>
      <c r="G201">
        <v>8576472</v>
      </c>
      <c r="H201">
        <v>8576472</v>
      </c>
      <c r="I201">
        <v>0</v>
      </c>
      <c r="J201">
        <v>0</v>
      </c>
      <c r="K201" s="17">
        <v>0</v>
      </c>
      <c r="L201">
        <v>0</v>
      </c>
      <c r="M201">
        <v>0</v>
      </c>
      <c r="N201">
        <v>0</v>
      </c>
      <c r="O201">
        <v>0</v>
      </c>
      <c r="P201">
        <v>8576472</v>
      </c>
      <c r="Q201">
        <v>100</v>
      </c>
    </row>
    <row r="202" spans="2:17" x14ac:dyDescent="0.25">
      <c r="B202">
        <v>2008</v>
      </c>
      <c r="C202">
        <v>234</v>
      </c>
      <c r="D202" t="s">
        <v>394</v>
      </c>
      <c r="E202">
        <v>1</v>
      </c>
      <c r="F202">
        <v>10</v>
      </c>
      <c r="G202">
        <v>35805649</v>
      </c>
      <c r="H202">
        <v>30201769</v>
      </c>
      <c r="I202">
        <v>5603880</v>
      </c>
      <c r="J202">
        <v>0</v>
      </c>
      <c r="K202" s="17">
        <v>0</v>
      </c>
      <c r="L202">
        <v>0</v>
      </c>
      <c r="M202">
        <v>0</v>
      </c>
      <c r="N202">
        <v>0</v>
      </c>
      <c r="O202">
        <v>0</v>
      </c>
      <c r="P202">
        <v>35805649</v>
      </c>
      <c r="Q202">
        <v>100</v>
      </c>
    </row>
    <row r="203" spans="2:17" x14ac:dyDescent="0.25">
      <c r="B203">
        <v>2008</v>
      </c>
      <c r="C203">
        <v>235</v>
      </c>
      <c r="D203" t="s">
        <v>395</v>
      </c>
      <c r="E203">
        <v>2</v>
      </c>
      <c r="F203">
        <v>6</v>
      </c>
      <c r="G203">
        <v>97859907</v>
      </c>
      <c r="H203">
        <v>97859907</v>
      </c>
      <c r="I203">
        <v>0</v>
      </c>
      <c r="J203">
        <v>0</v>
      </c>
      <c r="K203" s="17">
        <v>0</v>
      </c>
      <c r="L203">
        <v>0</v>
      </c>
      <c r="M203">
        <v>0</v>
      </c>
      <c r="N203">
        <v>0</v>
      </c>
      <c r="O203">
        <v>0</v>
      </c>
      <c r="P203">
        <v>97859907</v>
      </c>
      <c r="Q203">
        <v>100</v>
      </c>
    </row>
    <row r="204" spans="2:17" x14ac:dyDescent="0.25">
      <c r="B204">
        <v>2008</v>
      </c>
      <c r="C204">
        <v>236</v>
      </c>
      <c r="D204" t="s">
        <v>396</v>
      </c>
      <c r="E204">
        <v>2</v>
      </c>
      <c r="F204">
        <v>4</v>
      </c>
      <c r="G204">
        <v>91899469</v>
      </c>
      <c r="H204">
        <v>91899469</v>
      </c>
      <c r="I204">
        <v>0</v>
      </c>
      <c r="J204">
        <v>0</v>
      </c>
      <c r="K204" s="17">
        <v>0</v>
      </c>
      <c r="L204">
        <v>0</v>
      </c>
      <c r="M204">
        <v>0</v>
      </c>
      <c r="N204">
        <v>0</v>
      </c>
      <c r="O204">
        <v>0</v>
      </c>
      <c r="P204">
        <v>91899469</v>
      </c>
      <c r="Q204">
        <v>100</v>
      </c>
    </row>
    <row r="205" spans="2:17" x14ac:dyDescent="0.25">
      <c r="B205">
        <v>2008</v>
      </c>
      <c r="C205">
        <v>237</v>
      </c>
      <c r="D205" t="s">
        <v>397</v>
      </c>
      <c r="E205">
        <v>1</v>
      </c>
      <c r="F205">
        <v>1</v>
      </c>
      <c r="G205">
        <v>11531781</v>
      </c>
      <c r="H205">
        <v>11531781</v>
      </c>
      <c r="I205">
        <v>0</v>
      </c>
      <c r="J205">
        <v>0</v>
      </c>
      <c r="K205" s="17">
        <v>0</v>
      </c>
      <c r="L205">
        <v>0</v>
      </c>
      <c r="M205">
        <v>0</v>
      </c>
      <c r="N205">
        <v>0</v>
      </c>
      <c r="O205">
        <v>0</v>
      </c>
      <c r="P205">
        <v>11531781</v>
      </c>
      <c r="Q205">
        <v>100</v>
      </c>
    </row>
    <row r="206" spans="2:17" x14ac:dyDescent="0.25">
      <c r="B206">
        <v>2008</v>
      </c>
      <c r="C206">
        <v>242</v>
      </c>
      <c r="D206" t="s">
        <v>121</v>
      </c>
      <c r="E206">
        <v>14</v>
      </c>
      <c r="F206">
        <v>1</v>
      </c>
      <c r="G206">
        <v>44911000</v>
      </c>
      <c r="H206">
        <v>14416617</v>
      </c>
      <c r="I206">
        <v>0</v>
      </c>
      <c r="J206">
        <v>9839310</v>
      </c>
      <c r="K206" s="17">
        <v>0</v>
      </c>
      <c r="L206">
        <v>0</v>
      </c>
      <c r="M206">
        <v>0</v>
      </c>
      <c r="N206">
        <v>0</v>
      </c>
      <c r="O206">
        <v>20655073</v>
      </c>
      <c r="P206">
        <v>24255927</v>
      </c>
      <c r="Q206">
        <v>54.008877557836598</v>
      </c>
    </row>
    <row r="207" spans="2:17" x14ac:dyDescent="0.25">
      <c r="B207">
        <v>2008</v>
      </c>
      <c r="C207">
        <v>243</v>
      </c>
      <c r="D207" t="s">
        <v>398</v>
      </c>
      <c r="E207">
        <v>6</v>
      </c>
      <c r="F207">
        <v>1</v>
      </c>
      <c r="G207">
        <v>85103259</v>
      </c>
      <c r="H207">
        <v>85103259</v>
      </c>
      <c r="I207">
        <v>0</v>
      </c>
      <c r="J207">
        <v>0</v>
      </c>
      <c r="K207" s="17">
        <v>0</v>
      </c>
      <c r="L207">
        <v>0</v>
      </c>
      <c r="M207">
        <v>0</v>
      </c>
      <c r="N207">
        <v>0</v>
      </c>
      <c r="O207">
        <v>0</v>
      </c>
      <c r="P207">
        <v>85103259</v>
      </c>
      <c r="Q207">
        <v>100</v>
      </c>
    </row>
    <row r="208" spans="2:17" x14ac:dyDescent="0.25">
      <c r="B208">
        <v>2008</v>
      </c>
      <c r="C208">
        <v>244</v>
      </c>
      <c r="D208" t="s">
        <v>399</v>
      </c>
      <c r="E208">
        <v>6</v>
      </c>
      <c r="F208">
        <v>10</v>
      </c>
      <c r="G208">
        <v>68352678</v>
      </c>
      <c r="H208">
        <v>68352678</v>
      </c>
      <c r="I208">
        <v>0</v>
      </c>
      <c r="J208">
        <v>0</v>
      </c>
      <c r="K208" s="17">
        <v>0</v>
      </c>
      <c r="L208">
        <v>0</v>
      </c>
      <c r="M208">
        <v>0</v>
      </c>
      <c r="N208">
        <v>0</v>
      </c>
      <c r="O208">
        <v>0</v>
      </c>
      <c r="P208">
        <v>68352678</v>
      </c>
      <c r="Q208">
        <v>100</v>
      </c>
    </row>
    <row r="209" spans="2:17" x14ac:dyDescent="0.25">
      <c r="B209">
        <v>2008</v>
      </c>
      <c r="C209">
        <v>245</v>
      </c>
      <c r="D209" t="s">
        <v>122</v>
      </c>
      <c r="E209">
        <v>14</v>
      </c>
      <c r="F209">
        <v>3</v>
      </c>
      <c r="G209">
        <v>93380354</v>
      </c>
      <c r="H209">
        <v>31311636</v>
      </c>
      <c r="I209">
        <v>8732002</v>
      </c>
      <c r="J209">
        <v>0</v>
      </c>
      <c r="K209" s="17">
        <v>28683138</v>
      </c>
      <c r="L209">
        <v>0</v>
      </c>
      <c r="M209">
        <v>0</v>
      </c>
      <c r="N209">
        <v>0</v>
      </c>
      <c r="O209">
        <v>24653578</v>
      </c>
      <c r="P209">
        <v>68726776</v>
      </c>
      <c r="Q209">
        <v>73.598752902564399</v>
      </c>
    </row>
    <row r="210" spans="2:17" x14ac:dyDescent="0.25">
      <c r="B210">
        <v>2009</v>
      </c>
      <c r="C210">
        <v>247</v>
      </c>
      <c r="D210" t="s">
        <v>400</v>
      </c>
      <c r="E210">
        <v>2</v>
      </c>
      <c r="F210">
        <v>4</v>
      </c>
      <c r="G210">
        <v>18945286</v>
      </c>
      <c r="H210">
        <v>18945286</v>
      </c>
      <c r="I210">
        <v>0</v>
      </c>
      <c r="J210">
        <v>0</v>
      </c>
      <c r="K210" s="17">
        <v>0</v>
      </c>
      <c r="L210">
        <v>0</v>
      </c>
      <c r="M210">
        <v>0</v>
      </c>
      <c r="N210">
        <v>0</v>
      </c>
      <c r="O210">
        <v>0</v>
      </c>
      <c r="P210">
        <v>18945286</v>
      </c>
      <c r="Q210">
        <v>100</v>
      </c>
    </row>
    <row r="211" spans="2:17" x14ac:dyDescent="0.25">
      <c r="B211">
        <v>2009</v>
      </c>
      <c r="C211">
        <v>248</v>
      </c>
      <c r="D211" t="s">
        <v>401</v>
      </c>
      <c r="E211">
        <v>2</v>
      </c>
      <c r="F211">
        <v>3</v>
      </c>
      <c r="G211">
        <v>62117057</v>
      </c>
      <c r="H211">
        <v>62117057</v>
      </c>
      <c r="I211">
        <v>0</v>
      </c>
      <c r="J211">
        <v>0</v>
      </c>
      <c r="K211" s="17">
        <v>0</v>
      </c>
      <c r="L211">
        <v>0</v>
      </c>
      <c r="M211">
        <v>0</v>
      </c>
      <c r="N211">
        <v>0</v>
      </c>
      <c r="O211">
        <v>0</v>
      </c>
      <c r="P211">
        <v>62117057</v>
      </c>
      <c r="Q211">
        <v>100</v>
      </c>
    </row>
    <row r="212" spans="2:17" x14ac:dyDescent="0.25">
      <c r="B212">
        <v>2009</v>
      </c>
      <c r="C212">
        <v>249</v>
      </c>
      <c r="D212" t="s">
        <v>123</v>
      </c>
      <c r="E212">
        <v>7</v>
      </c>
      <c r="F212">
        <v>1</v>
      </c>
      <c r="G212">
        <v>57389159</v>
      </c>
      <c r="H212">
        <v>54944927</v>
      </c>
      <c r="I212">
        <v>0</v>
      </c>
      <c r="J212">
        <v>500000</v>
      </c>
      <c r="K212" s="17">
        <v>1944232</v>
      </c>
      <c r="L212">
        <v>0</v>
      </c>
      <c r="M212">
        <v>0</v>
      </c>
      <c r="N212">
        <v>0</v>
      </c>
      <c r="O212">
        <v>0</v>
      </c>
      <c r="P212">
        <v>57389159</v>
      </c>
      <c r="Q212">
        <v>100</v>
      </c>
    </row>
    <row r="213" spans="2:17" x14ac:dyDescent="0.25">
      <c r="B213">
        <v>2009</v>
      </c>
      <c r="C213">
        <v>250</v>
      </c>
      <c r="D213" t="s">
        <v>402</v>
      </c>
      <c r="E213">
        <v>1</v>
      </c>
      <c r="F213">
        <v>8</v>
      </c>
      <c r="G213">
        <v>44811449</v>
      </c>
      <c r="H213">
        <v>44811449</v>
      </c>
      <c r="I213">
        <v>0</v>
      </c>
      <c r="J213">
        <v>0</v>
      </c>
      <c r="K213" s="17">
        <v>0</v>
      </c>
      <c r="L213">
        <v>0</v>
      </c>
      <c r="M213">
        <v>0</v>
      </c>
      <c r="N213">
        <v>0</v>
      </c>
      <c r="O213">
        <v>0</v>
      </c>
      <c r="P213">
        <v>44811449</v>
      </c>
      <c r="Q213">
        <v>100</v>
      </c>
    </row>
    <row r="214" spans="2:17" x14ac:dyDescent="0.25">
      <c r="B214">
        <v>2009</v>
      </c>
      <c r="C214">
        <v>251</v>
      </c>
      <c r="D214" t="s">
        <v>403</v>
      </c>
      <c r="E214">
        <v>4</v>
      </c>
      <c r="F214">
        <v>4</v>
      </c>
      <c r="G214">
        <v>25655886</v>
      </c>
      <c r="H214">
        <v>25655886</v>
      </c>
      <c r="I214">
        <v>0</v>
      </c>
      <c r="J214">
        <v>0</v>
      </c>
      <c r="K214" s="17">
        <v>0</v>
      </c>
      <c r="L214">
        <v>0</v>
      </c>
      <c r="M214">
        <v>0</v>
      </c>
      <c r="N214">
        <v>0</v>
      </c>
      <c r="O214">
        <v>0</v>
      </c>
      <c r="P214">
        <v>25655886</v>
      </c>
      <c r="Q214">
        <v>100</v>
      </c>
    </row>
    <row r="215" spans="2:17" x14ac:dyDescent="0.25">
      <c r="B215">
        <v>2009</v>
      </c>
      <c r="C215">
        <v>252</v>
      </c>
      <c r="D215" t="s">
        <v>404</v>
      </c>
      <c r="E215">
        <v>1</v>
      </c>
      <c r="F215">
        <v>0</v>
      </c>
      <c r="G215">
        <v>7917615</v>
      </c>
      <c r="H215">
        <v>7917615</v>
      </c>
      <c r="I215">
        <v>0</v>
      </c>
      <c r="J215">
        <v>0</v>
      </c>
      <c r="K215" s="17">
        <v>0</v>
      </c>
      <c r="L215">
        <v>0</v>
      </c>
      <c r="M215">
        <v>0</v>
      </c>
      <c r="N215">
        <v>0</v>
      </c>
      <c r="O215">
        <v>0</v>
      </c>
      <c r="P215">
        <v>7917615</v>
      </c>
      <c r="Q215">
        <v>100</v>
      </c>
    </row>
    <row r="216" spans="2:17" x14ac:dyDescent="0.25">
      <c r="B216">
        <v>2009</v>
      </c>
      <c r="C216">
        <v>253</v>
      </c>
      <c r="D216" t="s">
        <v>405</v>
      </c>
      <c r="E216">
        <v>6</v>
      </c>
      <c r="F216">
        <v>4</v>
      </c>
      <c r="G216">
        <v>32992432</v>
      </c>
      <c r="H216">
        <v>25294836</v>
      </c>
      <c r="I216">
        <v>4639587</v>
      </c>
      <c r="J216">
        <v>3058009</v>
      </c>
      <c r="K216" s="17">
        <v>0</v>
      </c>
      <c r="L216">
        <v>0</v>
      </c>
      <c r="M216">
        <v>0</v>
      </c>
      <c r="N216">
        <v>0</v>
      </c>
      <c r="O216">
        <v>0</v>
      </c>
      <c r="P216">
        <v>32992432</v>
      </c>
      <c r="Q216">
        <v>100</v>
      </c>
    </row>
    <row r="217" spans="2:17" x14ac:dyDescent="0.25">
      <c r="B217">
        <v>2009</v>
      </c>
      <c r="C217">
        <v>257</v>
      </c>
      <c r="D217" t="s">
        <v>124</v>
      </c>
      <c r="E217">
        <v>1</v>
      </c>
      <c r="F217">
        <v>9</v>
      </c>
      <c r="G217">
        <v>44970000</v>
      </c>
      <c r="H217">
        <v>0</v>
      </c>
      <c r="I217">
        <v>0</v>
      </c>
      <c r="J217">
        <v>0</v>
      </c>
      <c r="K217" s="17">
        <v>0</v>
      </c>
      <c r="L217">
        <v>10386560</v>
      </c>
      <c r="M217">
        <v>31493954</v>
      </c>
      <c r="N217">
        <v>3089486</v>
      </c>
      <c r="O217">
        <v>0</v>
      </c>
      <c r="P217">
        <v>0</v>
      </c>
      <c r="Q217">
        <v>0</v>
      </c>
    </row>
    <row r="218" spans="2:17" x14ac:dyDescent="0.25">
      <c r="B218">
        <v>2009</v>
      </c>
      <c r="C218">
        <v>258</v>
      </c>
      <c r="D218" t="s">
        <v>125</v>
      </c>
      <c r="E218">
        <v>6</v>
      </c>
      <c r="F218">
        <v>1</v>
      </c>
      <c r="G218">
        <v>430656000</v>
      </c>
      <c r="H218">
        <v>242028672</v>
      </c>
      <c r="I218">
        <v>94744320</v>
      </c>
      <c r="J218">
        <v>93883007</v>
      </c>
      <c r="K218" s="17">
        <v>1</v>
      </c>
      <c r="L218">
        <v>0</v>
      </c>
      <c r="M218">
        <v>0</v>
      </c>
      <c r="N218">
        <v>0</v>
      </c>
      <c r="O218">
        <v>0</v>
      </c>
      <c r="P218">
        <v>430656000</v>
      </c>
      <c r="Q218">
        <v>100</v>
      </c>
    </row>
    <row r="219" spans="2:17" x14ac:dyDescent="0.25">
      <c r="B219">
        <v>2010</v>
      </c>
      <c r="C219">
        <v>259</v>
      </c>
      <c r="D219" t="s">
        <v>126</v>
      </c>
      <c r="E219">
        <v>12</v>
      </c>
      <c r="F219">
        <v>11</v>
      </c>
      <c r="G219">
        <v>86100000</v>
      </c>
      <c r="H219">
        <v>19262193</v>
      </c>
      <c r="I219">
        <v>9490424</v>
      </c>
      <c r="J219">
        <v>4685015</v>
      </c>
      <c r="K219" s="17">
        <v>0</v>
      </c>
      <c r="L219">
        <v>0</v>
      </c>
      <c r="M219">
        <v>0</v>
      </c>
      <c r="N219">
        <v>52662338</v>
      </c>
      <c r="O219">
        <v>30</v>
      </c>
      <c r="P219">
        <v>33437632</v>
      </c>
      <c r="Q219">
        <v>38.835809523809502</v>
      </c>
    </row>
    <row r="220" spans="2:17" x14ac:dyDescent="0.25">
      <c r="B220">
        <v>2010</v>
      </c>
      <c r="C220">
        <v>260</v>
      </c>
      <c r="D220" t="s">
        <v>406</v>
      </c>
      <c r="E220">
        <v>5</v>
      </c>
      <c r="F220">
        <v>1</v>
      </c>
      <c r="G220">
        <v>10492551</v>
      </c>
      <c r="H220">
        <v>627000</v>
      </c>
      <c r="I220">
        <v>9865551</v>
      </c>
      <c r="J220">
        <v>0</v>
      </c>
      <c r="K220" s="17">
        <v>0</v>
      </c>
      <c r="L220">
        <v>0</v>
      </c>
      <c r="M220">
        <v>0</v>
      </c>
      <c r="N220">
        <v>0</v>
      </c>
      <c r="O220">
        <v>0</v>
      </c>
      <c r="P220">
        <v>10492551</v>
      </c>
      <c r="Q220">
        <v>100</v>
      </c>
    </row>
    <row r="221" spans="2:17" x14ac:dyDescent="0.25">
      <c r="B221">
        <v>2010</v>
      </c>
      <c r="C221">
        <v>261</v>
      </c>
      <c r="D221" t="s">
        <v>127</v>
      </c>
      <c r="E221">
        <v>8</v>
      </c>
      <c r="F221">
        <v>6</v>
      </c>
      <c r="G221">
        <v>505260088</v>
      </c>
      <c r="H221">
        <v>433598641</v>
      </c>
      <c r="I221">
        <v>46567870</v>
      </c>
      <c r="J221">
        <v>23093577</v>
      </c>
      <c r="K221" s="17">
        <v>2000000</v>
      </c>
      <c r="L221">
        <v>0</v>
      </c>
      <c r="M221">
        <v>0</v>
      </c>
      <c r="N221">
        <v>0</v>
      </c>
      <c r="O221">
        <v>0</v>
      </c>
      <c r="P221">
        <v>505260088</v>
      </c>
      <c r="Q221">
        <v>100</v>
      </c>
    </row>
    <row r="222" spans="2:17" x14ac:dyDescent="0.25">
      <c r="B222">
        <v>2011</v>
      </c>
      <c r="C222">
        <v>262</v>
      </c>
      <c r="D222" t="s">
        <v>407</v>
      </c>
      <c r="E222">
        <v>2</v>
      </c>
      <c r="F222">
        <v>3</v>
      </c>
      <c r="G222">
        <v>37633513</v>
      </c>
      <c r="H222">
        <v>37633513</v>
      </c>
      <c r="I222">
        <v>0</v>
      </c>
      <c r="J222">
        <v>0</v>
      </c>
      <c r="K222" s="17">
        <v>0</v>
      </c>
      <c r="L222">
        <v>0</v>
      </c>
      <c r="M222">
        <v>0</v>
      </c>
      <c r="N222">
        <v>0</v>
      </c>
      <c r="O222">
        <v>0</v>
      </c>
      <c r="P222">
        <v>37633513</v>
      </c>
      <c r="Q222">
        <v>100</v>
      </c>
    </row>
    <row r="223" spans="2:17" x14ac:dyDescent="0.25">
      <c r="B223">
        <v>2011</v>
      </c>
      <c r="C223">
        <v>264</v>
      </c>
      <c r="D223" t="s">
        <v>128</v>
      </c>
      <c r="E223">
        <v>7</v>
      </c>
      <c r="F223">
        <v>8</v>
      </c>
      <c r="G223">
        <v>736101155</v>
      </c>
      <c r="H223">
        <v>730170314</v>
      </c>
      <c r="I223">
        <v>3330841</v>
      </c>
      <c r="J223">
        <v>1600000</v>
      </c>
      <c r="K223" s="17">
        <v>1000000</v>
      </c>
      <c r="L223">
        <v>0</v>
      </c>
      <c r="M223">
        <v>0</v>
      </c>
      <c r="N223">
        <v>0</v>
      </c>
      <c r="O223">
        <v>0</v>
      </c>
      <c r="P223">
        <v>736101155</v>
      </c>
      <c r="Q223">
        <v>100</v>
      </c>
    </row>
    <row r="224" spans="2:17" x14ac:dyDescent="0.25">
      <c r="B224">
        <v>2011</v>
      </c>
      <c r="C224">
        <v>266</v>
      </c>
      <c r="D224" t="s">
        <v>129</v>
      </c>
      <c r="E224">
        <v>1</v>
      </c>
      <c r="F224">
        <v>6</v>
      </c>
      <c r="G224">
        <v>177776000</v>
      </c>
      <c r="H224">
        <v>0</v>
      </c>
      <c r="I224">
        <v>85281308</v>
      </c>
      <c r="J224">
        <v>39125926</v>
      </c>
      <c r="K224" s="17">
        <v>53368766</v>
      </c>
      <c r="L224">
        <v>0</v>
      </c>
      <c r="M224">
        <v>0</v>
      </c>
      <c r="N224">
        <v>0</v>
      </c>
      <c r="O224">
        <v>0</v>
      </c>
      <c r="P224">
        <v>177776000</v>
      </c>
      <c r="Q224">
        <v>100</v>
      </c>
    </row>
    <row r="225" spans="2:17" x14ac:dyDescent="0.25">
      <c r="B225">
        <v>2011</v>
      </c>
      <c r="C225">
        <v>267</v>
      </c>
      <c r="D225" t="s">
        <v>408</v>
      </c>
      <c r="E225">
        <v>1</v>
      </c>
      <c r="F225">
        <v>3</v>
      </c>
      <c r="G225">
        <v>23849403</v>
      </c>
      <c r="H225">
        <v>23849403</v>
      </c>
      <c r="I225">
        <v>0</v>
      </c>
      <c r="J225">
        <v>0</v>
      </c>
      <c r="K225" s="17">
        <v>0</v>
      </c>
      <c r="L225">
        <v>0</v>
      </c>
      <c r="M225">
        <v>0</v>
      </c>
      <c r="N225">
        <v>0</v>
      </c>
      <c r="O225">
        <v>0</v>
      </c>
      <c r="P225">
        <v>23849403</v>
      </c>
      <c r="Q225">
        <v>100</v>
      </c>
    </row>
    <row r="226" spans="2:17" x14ac:dyDescent="0.25">
      <c r="B226">
        <v>2011</v>
      </c>
      <c r="C226">
        <v>268</v>
      </c>
      <c r="D226" t="s">
        <v>131</v>
      </c>
      <c r="E226">
        <v>5</v>
      </c>
      <c r="F226">
        <v>9</v>
      </c>
      <c r="G226">
        <v>20634240</v>
      </c>
      <c r="H226">
        <v>14498576</v>
      </c>
      <c r="I226">
        <v>1376089</v>
      </c>
      <c r="J226">
        <v>1444171</v>
      </c>
      <c r="K226" s="17">
        <v>3315404</v>
      </c>
      <c r="L226">
        <v>0</v>
      </c>
      <c r="M226">
        <v>0</v>
      </c>
      <c r="N226">
        <v>0</v>
      </c>
      <c r="O226">
        <v>0</v>
      </c>
      <c r="P226">
        <v>20634240</v>
      </c>
      <c r="Q226">
        <v>100</v>
      </c>
    </row>
    <row r="227" spans="2:17" x14ac:dyDescent="0.25">
      <c r="B227">
        <v>2011</v>
      </c>
      <c r="C227">
        <v>269</v>
      </c>
      <c r="D227" t="s">
        <v>409</v>
      </c>
      <c r="E227">
        <v>1</v>
      </c>
      <c r="F227">
        <v>0</v>
      </c>
      <c r="G227">
        <v>2882918</v>
      </c>
      <c r="H227">
        <v>2882918</v>
      </c>
      <c r="I227">
        <v>0</v>
      </c>
      <c r="J227">
        <v>0</v>
      </c>
      <c r="K227" s="17">
        <v>0</v>
      </c>
      <c r="L227">
        <v>0</v>
      </c>
      <c r="M227">
        <v>0</v>
      </c>
      <c r="N227">
        <v>0</v>
      </c>
      <c r="O227">
        <v>0</v>
      </c>
      <c r="P227">
        <v>2882918</v>
      </c>
      <c r="Q227">
        <v>100</v>
      </c>
    </row>
    <row r="228" spans="2:17" x14ac:dyDescent="0.25">
      <c r="B228">
        <v>2011</v>
      </c>
      <c r="C228">
        <v>273</v>
      </c>
      <c r="D228" t="s">
        <v>133</v>
      </c>
      <c r="E228">
        <v>11</v>
      </c>
      <c r="F228">
        <v>5</v>
      </c>
      <c r="G228">
        <v>103200000</v>
      </c>
      <c r="H228">
        <v>18959390</v>
      </c>
      <c r="I228">
        <v>10645076</v>
      </c>
      <c r="J228">
        <v>3457751</v>
      </c>
      <c r="K228" s="17">
        <v>12535103</v>
      </c>
      <c r="L228">
        <v>0</v>
      </c>
      <c r="M228">
        <v>0</v>
      </c>
      <c r="N228">
        <v>0</v>
      </c>
      <c r="O228">
        <v>57602680</v>
      </c>
      <c r="P228">
        <v>45597320</v>
      </c>
      <c r="Q228">
        <v>44.183449612403102</v>
      </c>
    </row>
    <row r="229" spans="2:17" x14ac:dyDescent="0.25">
      <c r="B229">
        <v>2011</v>
      </c>
      <c r="C229">
        <v>274</v>
      </c>
      <c r="D229" t="s">
        <v>134</v>
      </c>
      <c r="E229">
        <v>12</v>
      </c>
      <c r="F229">
        <v>1</v>
      </c>
      <c r="G229">
        <v>290500000</v>
      </c>
      <c r="H229">
        <v>78658963</v>
      </c>
      <c r="I229">
        <v>0</v>
      </c>
      <c r="J229">
        <v>187000000</v>
      </c>
      <c r="K229" s="17">
        <v>774796</v>
      </c>
      <c r="L229">
        <v>0</v>
      </c>
      <c r="M229">
        <v>0</v>
      </c>
      <c r="N229">
        <v>0</v>
      </c>
      <c r="O229">
        <v>24066241</v>
      </c>
      <c r="P229">
        <v>266433759</v>
      </c>
      <c r="Q229">
        <v>91.715579690189301</v>
      </c>
    </row>
    <row r="230" spans="2:17" x14ac:dyDescent="0.25">
      <c r="B230">
        <v>2011</v>
      </c>
      <c r="C230">
        <v>275</v>
      </c>
      <c r="D230" t="s">
        <v>410</v>
      </c>
      <c r="E230">
        <v>2</v>
      </c>
      <c r="F230">
        <v>6</v>
      </c>
      <c r="G230">
        <v>69800000</v>
      </c>
      <c r="H230">
        <v>69800000</v>
      </c>
      <c r="I230">
        <v>0</v>
      </c>
      <c r="J230">
        <v>0</v>
      </c>
      <c r="K230" s="17">
        <v>0</v>
      </c>
      <c r="L230">
        <v>0</v>
      </c>
      <c r="M230">
        <v>0</v>
      </c>
      <c r="N230">
        <v>0</v>
      </c>
      <c r="O230">
        <v>0</v>
      </c>
      <c r="P230">
        <v>69800000</v>
      </c>
      <c r="Q230">
        <v>100</v>
      </c>
    </row>
    <row r="231" spans="2:17" x14ac:dyDescent="0.25">
      <c r="B231">
        <v>2012</v>
      </c>
      <c r="C231">
        <v>278</v>
      </c>
      <c r="D231" t="s">
        <v>136</v>
      </c>
      <c r="E231">
        <v>4</v>
      </c>
      <c r="F231">
        <v>3</v>
      </c>
      <c r="G231">
        <v>242488000</v>
      </c>
      <c r="H231">
        <v>86857600</v>
      </c>
      <c r="I231">
        <v>93221300</v>
      </c>
      <c r="J231">
        <v>59218100</v>
      </c>
      <c r="K231" s="17">
        <v>3191000</v>
      </c>
      <c r="L231">
        <v>0</v>
      </c>
      <c r="M231">
        <v>0</v>
      </c>
      <c r="N231">
        <v>0</v>
      </c>
      <c r="O231">
        <v>0</v>
      </c>
      <c r="P231">
        <v>242488000</v>
      </c>
      <c r="Q231">
        <v>100</v>
      </c>
    </row>
    <row r="232" spans="2:17" x14ac:dyDescent="0.25">
      <c r="B232">
        <v>2012</v>
      </c>
      <c r="C232">
        <v>280</v>
      </c>
      <c r="D232" t="s">
        <v>137</v>
      </c>
      <c r="E232">
        <v>8</v>
      </c>
      <c r="F232">
        <v>3</v>
      </c>
      <c r="G232">
        <v>101600000</v>
      </c>
      <c r="H232">
        <v>12228725</v>
      </c>
      <c r="I232">
        <v>0</v>
      </c>
      <c r="J232">
        <v>7217081</v>
      </c>
      <c r="K232" s="17">
        <v>29101613</v>
      </c>
      <c r="L232">
        <v>5804487</v>
      </c>
      <c r="M232">
        <v>0</v>
      </c>
      <c r="N232">
        <v>47248094</v>
      </c>
      <c r="O232">
        <v>0</v>
      </c>
      <c r="P232">
        <v>48547419</v>
      </c>
      <c r="Q232">
        <v>47.7828927165354</v>
      </c>
    </row>
    <row r="233" spans="2:17" x14ac:dyDescent="0.25">
      <c r="B233">
        <v>2012</v>
      </c>
      <c r="C233">
        <v>281</v>
      </c>
      <c r="D233" t="s">
        <v>138</v>
      </c>
      <c r="E233">
        <v>2</v>
      </c>
      <c r="F233">
        <v>9</v>
      </c>
      <c r="G233">
        <v>94048543</v>
      </c>
      <c r="H233">
        <v>10800000</v>
      </c>
      <c r="I233">
        <v>28199383</v>
      </c>
      <c r="J233">
        <v>6914654</v>
      </c>
      <c r="K233" s="17">
        <v>48134506</v>
      </c>
      <c r="L233">
        <v>0</v>
      </c>
      <c r="M233">
        <v>0</v>
      </c>
      <c r="N233">
        <v>0</v>
      </c>
      <c r="O233">
        <v>0</v>
      </c>
      <c r="P233">
        <v>94048543</v>
      </c>
      <c r="Q233">
        <v>100</v>
      </c>
    </row>
    <row r="234" spans="2:17" x14ac:dyDescent="0.25">
      <c r="B234">
        <v>2012</v>
      </c>
      <c r="C234">
        <v>282</v>
      </c>
      <c r="D234" t="s">
        <v>140</v>
      </c>
      <c r="E234">
        <v>7</v>
      </c>
      <c r="F234">
        <v>11</v>
      </c>
      <c r="G234">
        <v>60000000</v>
      </c>
      <c r="H234">
        <v>0</v>
      </c>
      <c r="I234">
        <v>0</v>
      </c>
      <c r="J234">
        <v>11738054</v>
      </c>
      <c r="K234" s="17">
        <v>28573525</v>
      </c>
      <c r="L234">
        <v>0</v>
      </c>
      <c r="M234">
        <v>0</v>
      </c>
      <c r="N234">
        <v>0</v>
      </c>
      <c r="O234">
        <v>19688421</v>
      </c>
      <c r="P234">
        <v>40311579</v>
      </c>
      <c r="Q234">
        <v>67.185964999999996</v>
      </c>
    </row>
    <row r="235" spans="2:17" x14ac:dyDescent="0.25">
      <c r="B235">
        <v>2012</v>
      </c>
      <c r="C235">
        <v>283</v>
      </c>
      <c r="D235" t="s">
        <v>141</v>
      </c>
      <c r="E235">
        <v>3</v>
      </c>
      <c r="F235">
        <v>5</v>
      </c>
      <c r="G235">
        <v>24886707</v>
      </c>
      <c r="H235">
        <v>9487538</v>
      </c>
      <c r="I235">
        <v>4857551</v>
      </c>
      <c r="J235">
        <v>7541618</v>
      </c>
      <c r="K235" s="17">
        <v>3000000</v>
      </c>
      <c r="L235">
        <v>0</v>
      </c>
      <c r="M235">
        <v>0</v>
      </c>
      <c r="N235">
        <v>0</v>
      </c>
      <c r="O235">
        <v>0</v>
      </c>
      <c r="P235">
        <v>24886707</v>
      </c>
      <c r="Q235">
        <v>100</v>
      </c>
    </row>
    <row r="236" spans="2:17" x14ac:dyDescent="0.25">
      <c r="B236">
        <v>2012</v>
      </c>
      <c r="C236">
        <v>284</v>
      </c>
      <c r="D236" t="s">
        <v>143</v>
      </c>
      <c r="E236">
        <v>7</v>
      </c>
      <c r="F236">
        <v>2</v>
      </c>
      <c r="G236">
        <v>129914910</v>
      </c>
      <c r="H236">
        <v>40792000</v>
      </c>
      <c r="I236">
        <v>2198000</v>
      </c>
      <c r="J236">
        <v>0</v>
      </c>
      <c r="K236" s="17">
        <v>0</v>
      </c>
      <c r="L236">
        <v>86924910</v>
      </c>
      <c r="M236">
        <v>0</v>
      </c>
      <c r="N236">
        <v>0</v>
      </c>
      <c r="O236">
        <v>0</v>
      </c>
      <c r="P236">
        <v>42990000</v>
      </c>
      <c r="Q236">
        <v>33.090890029481599</v>
      </c>
    </row>
    <row r="237" spans="2:17" x14ac:dyDescent="0.25">
      <c r="B237">
        <v>2012</v>
      </c>
      <c r="C237">
        <v>286</v>
      </c>
      <c r="D237" t="s">
        <v>411</v>
      </c>
      <c r="E237">
        <v>2</v>
      </c>
      <c r="F237">
        <v>4</v>
      </c>
      <c r="G237">
        <v>106901376</v>
      </c>
      <c r="H237">
        <v>106901376</v>
      </c>
      <c r="I237">
        <v>0</v>
      </c>
      <c r="J237">
        <v>0</v>
      </c>
      <c r="K237" s="17">
        <v>0</v>
      </c>
      <c r="L237">
        <v>0</v>
      </c>
      <c r="M237">
        <v>0</v>
      </c>
      <c r="N237">
        <v>0</v>
      </c>
      <c r="O237">
        <v>0</v>
      </c>
      <c r="P237">
        <v>106901376</v>
      </c>
      <c r="Q237">
        <v>100</v>
      </c>
    </row>
    <row r="238" spans="2:17" x14ac:dyDescent="0.25">
      <c r="B238">
        <v>2012</v>
      </c>
      <c r="C238">
        <v>288</v>
      </c>
      <c r="D238" t="s">
        <v>144</v>
      </c>
      <c r="E238">
        <v>12</v>
      </c>
      <c r="F238">
        <v>0</v>
      </c>
      <c r="G238">
        <v>46400000</v>
      </c>
      <c r="H238">
        <v>10698881</v>
      </c>
      <c r="I238">
        <v>0</v>
      </c>
      <c r="J238">
        <v>7130687</v>
      </c>
      <c r="K238" s="17">
        <v>5997072</v>
      </c>
      <c r="L238">
        <v>0</v>
      </c>
      <c r="M238">
        <v>0</v>
      </c>
      <c r="N238">
        <v>0</v>
      </c>
      <c r="O238">
        <v>22573360</v>
      </c>
      <c r="P238">
        <v>23826640</v>
      </c>
      <c r="Q238">
        <v>51.350517241379301</v>
      </c>
    </row>
    <row r="239" spans="2:17" x14ac:dyDescent="0.25">
      <c r="B239">
        <v>2012</v>
      </c>
      <c r="C239">
        <v>289</v>
      </c>
      <c r="D239" t="s">
        <v>145</v>
      </c>
      <c r="E239">
        <v>8</v>
      </c>
      <c r="F239">
        <v>4</v>
      </c>
      <c r="G239">
        <v>445420681</v>
      </c>
      <c r="H239">
        <v>77419259</v>
      </c>
      <c r="I239">
        <v>9693749</v>
      </c>
      <c r="J239">
        <v>0</v>
      </c>
      <c r="K239" s="17">
        <v>0</v>
      </c>
      <c r="L239">
        <v>63026320</v>
      </c>
      <c r="M239">
        <v>132573839</v>
      </c>
      <c r="N239">
        <v>156868983</v>
      </c>
      <c r="O239">
        <v>5838531</v>
      </c>
      <c r="P239">
        <v>87113008</v>
      </c>
      <c r="Q239">
        <v>19.5574681903914</v>
      </c>
    </row>
    <row r="240" spans="2:17" x14ac:dyDescent="0.25">
      <c r="B240">
        <v>2012</v>
      </c>
      <c r="C240">
        <v>290</v>
      </c>
      <c r="D240" t="s">
        <v>147</v>
      </c>
      <c r="E240">
        <v>3</v>
      </c>
      <c r="F240">
        <v>2</v>
      </c>
      <c r="G240">
        <v>2394000</v>
      </c>
      <c r="H240">
        <v>0</v>
      </c>
      <c r="I240">
        <v>0</v>
      </c>
      <c r="J240">
        <v>0</v>
      </c>
      <c r="K240" s="17">
        <v>0</v>
      </c>
      <c r="L240">
        <v>0</v>
      </c>
      <c r="M240">
        <v>692819</v>
      </c>
      <c r="N240">
        <v>1701181</v>
      </c>
      <c r="O240">
        <v>0</v>
      </c>
      <c r="P240">
        <v>0</v>
      </c>
      <c r="Q240">
        <v>0</v>
      </c>
    </row>
    <row r="241" spans="2:17" x14ac:dyDescent="0.25">
      <c r="B241">
        <v>2012</v>
      </c>
      <c r="C241">
        <v>292</v>
      </c>
      <c r="D241" t="s">
        <v>412</v>
      </c>
      <c r="E241">
        <v>2</v>
      </c>
      <c r="F241">
        <v>1</v>
      </c>
      <c r="G241">
        <v>61324046</v>
      </c>
      <c r="H241">
        <v>58871084</v>
      </c>
      <c r="I241">
        <v>2452962</v>
      </c>
      <c r="J241">
        <v>0</v>
      </c>
      <c r="K241" s="17">
        <v>0</v>
      </c>
      <c r="L241">
        <v>0</v>
      </c>
      <c r="M241">
        <v>0</v>
      </c>
      <c r="N241">
        <v>0</v>
      </c>
      <c r="O241">
        <v>0</v>
      </c>
      <c r="P241">
        <v>61324046</v>
      </c>
      <c r="Q241">
        <v>100</v>
      </c>
    </row>
    <row r="242" spans="2:17" x14ac:dyDescent="0.25">
      <c r="B242">
        <v>2012</v>
      </c>
      <c r="C242">
        <v>293</v>
      </c>
      <c r="D242" t="s">
        <v>413</v>
      </c>
      <c r="E242">
        <v>1</v>
      </c>
      <c r="F242">
        <v>11</v>
      </c>
      <c r="G242">
        <v>70155712</v>
      </c>
      <c r="H242">
        <v>70155712</v>
      </c>
      <c r="I242">
        <v>0</v>
      </c>
      <c r="J242">
        <v>0</v>
      </c>
      <c r="K242" s="17">
        <v>0</v>
      </c>
      <c r="L242">
        <v>0</v>
      </c>
      <c r="M242">
        <v>0</v>
      </c>
      <c r="N242">
        <v>0</v>
      </c>
      <c r="O242">
        <v>0</v>
      </c>
      <c r="P242">
        <v>70155712</v>
      </c>
      <c r="Q242">
        <v>100</v>
      </c>
    </row>
    <row r="243" spans="2:17" x14ac:dyDescent="0.25">
      <c r="B243">
        <v>2012</v>
      </c>
      <c r="C243">
        <v>294</v>
      </c>
      <c r="D243" t="s">
        <v>414</v>
      </c>
      <c r="E243">
        <v>2</v>
      </c>
      <c r="F243">
        <v>4</v>
      </c>
      <c r="G243">
        <v>52268872</v>
      </c>
      <c r="H243">
        <v>52268872</v>
      </c>
      <c r="I243">
        <v>0</v>
      </c>
      <c r="J243">
        <v>0</v>
      </c>
      <c r="K243" s="17">
        <v>0</v>
      </c>
      <c r="L243">
        <v>0</v>
      </c>
      <c r="M243">
        <v>0</v>
      </c>
      <c r="N243">
        <v>0</v>
      </c>
      <c r="O243">
        <v>0</v>
      </c>
      <c r="P243">
        <v>52268872</v>
      </c>
      <c r="Q243">
        <v>100</v>
      </c>
    </row>
    <row r="244" spans="2:17" x14ac:dyDescent="0.25">
      <c r="B244">
        <v>2012</v>
      </c>
      <c r="C244">
        <v>295</v>
      </c>
      <c r="D244" t="s">
        <v>415</v>
      </c>
      <c r="E244">
        <v>1</v>
      </c>
      <c r="F244">
        <v>10</v>
      </c>
      <c r="G244">
        <v>20058349</v>
      </c>
      <c r="H244">
        <v>20058349</v>
      </c>
      <c r="I244">
        <v>0</v>
      </c>
      <c r="J244">
        <v>0</v>
      </c>
      <c r="K244" s="17">
        <v>0</v>
      </c>
      <c r="L244">
        <v>0</v>
      </c>
      <c r="M244">
        <v>0</v>
      </c>
      <c r="N244">
        <v>0</v>
      </c>
      <c r="O244">
        <v>0</v>
      </c>
      <c r="P244">
        <v>20058349</v>
      </c>
      <c r="Q244">
        <v>100</v>
      </c>
    </row>
    <row r="245" spans="2:17" x14ac:dyDescent="0.25">
      <c r="B245">
        <v>2013</v>
      </c>
      <c r="C245">
        <v>296</v>
      </c>
      <c r="D245" t="s">
        <v>148</v>
      </c>
      <c r="E245">
        <v>3</v>
      </c>
      <c r="F245">
        <v>9</v>
      </c>
      <c r="G245">
        <v>738274000</v>
      </c>
      <c r="H245">
        <v>574600172</v>
      </c>
      <c r="I245">
        <v>74673828</v>
      </c>
      <c r="J245">
        <v>60500000</v>
      </c>
      <c r="K245" s="17">
        <v>28500000</v>
      </c>
      <c r="L245">
        <v>0</v>
      </c>
      <c r="M245">
        <v>0</v>
      </c>
      <c r="N245">
        <v>0</v>
      </c>
      <c r="O245">
        <v>0</v>
      </c>
      <c r="P245">
        <v>738274000</v>
      </c>
      <c r="Q245">
        <v>100</v>
      </c>
    </row>
    <row r="246" spans="2:17" x14ac:dyDescent="0.25">
      <c r="B246">
        <v>2013</v>
      </c>
      <c r="C246">
        <v>297</v>
      </c>
      <c r="D246" t="s">
        <v>150</v>
      </c>
      <c r="E246">
        <v>3</v>
      </c>
      <c r="F246">
        <v>2</v>
      </c>
      <c r="G246">
        <v>143869295</v>
      </c>
      <c r="H246">
        <v>101878590</v>
      </c>
      <c r="I246">
        <v>40543107</v>
      </c>
      <c r="J246">
        <v>1447598</v>
      </c>
      <c r="K246" s="17">
        <v>0</v>
      </c>
      <c r="L246">
        <v>0</v>
      </c>
      <c r="M246">
        <v>0</v>
      </c>
      <c r="N246">
        <v>0</v>
      </c>
      <c r="O246">
        <v>0</v>
      </c>
      <c r="P246">
        <v>143869295</v>
      </c>
      <c r="Q246">
        <v>100</v>
      </c>
    </row>
    <row r="247" spans="2:17" x14ac:dyDescent="0.25">
      <c r="B247">
        <v>2013</v>
      </c>
      <c r="C247">
        <v>298</v>
      </c>
      <c r="D247" t="s">
        <v>151</v>
      </c>
      <c r="E247">
        <v>4</v>
      </c>
      <c r="F247">
        <v>2</v>
      </c>
      <c r="G247">
        <v>698754510</v>
      </c>
      <c r="H247">
        <v>377991626</v>
      </c>
      <c r="I247">
        <v>48241977</v>
      </c>
      <c r="J247">
        <v>58267783</v>
      </c>
      <c r="K247" s="17">
        <v>214253124</v>
      </c>
      <c r="L247">
        <v>0</v>
      </c>
      <c r="M247">
        <v>0</v>
      </c>
      <c r="N247">
        <v>0</v>
      </c>
      <c r="O247">
        <v>0</v>
      </c>
      <c r="P247">
        <v>698754510</v>
      </c>
      <c r="Q247">
        <v>100</v>
      </c>
    </row>
    <row r="248" spans="2:17" x14ac:dyDescent="0.25">
      <c r="B248">
        <v>2013</v>
      </c>
      <c r="C248">
        <v>300</v>
      </c>
      <c r="D248" t="s">
        <v>152</v>
      </c>
      <c r="E248">
        <v>1</v>
      </c>
      <c r="F248">
        <v>5</v>
      </c>
      <c r="G248">
        <v>63809290</v>
      </c>
      <c r="H248">
        <v>0</v>
      </c>
      <c r="I248">
        <v>22501713</v>
      </c>
      <c r="J248">
        <v>22779272</v>
      </c>
      <c r="K248" s="17">
        <v>18528305</v>
      </c>
      <c r="L248">
        <v>0</v>
      </c>
      <c r="M248">
        <v>0</v>
      </c>
      <c r="N248">
        <v>0</v>
      </c>
      <c r="O248">
        <v>0</v>
      </c>
      <c r="P248">
        <v>63809290</v>
      </c>
      <c r="Q248">
        <v>100</v>
      </c>
    </row>
    <row r="249" spans="2:17" x14ac:dyDescent="0.25">
      <c r="B249">
        <v>2013</v>
      </c>
      <c r="C249">
        <v>304</v>
      </c>
      <c r="D249" t="s">
        <v>153</v>
      </c>
      <c r="E249">
        <v>4</v>
      </c>
      <c r="F249">
        <v>10</v>
      </c>
      <c r="G249">
        <v>249200000</v>
      </c>
      <c r="H249">
        <v>72922220</v>
      </c>
      <c r="I249">
        <v>25746437</v>
      </c>
      <c r="J249">
        <v>20000000</v>
      </c>
      <c r="K249" s="17">
        <v>130531343</v>
      </c>
      <c r="L249">
        <v>0</v>
      </c>
      <c r="M249">
        <v>0</v>
      </c>
      <c r="N249">
        <v>0</v>
      </c>
      <c r="O249">
        <v>0</v>
      </c>
      <c r="P249">
        <v>249200000</v>
      </c>
      <c r="Q249">
        <v>100</v>
      </c>
    </row>
    <row r="250" spans="2:17" x14ac:dyDescent="0.25">
      <c r="B250">
        <v>2013</v>
      </c>
      <c r="C250">
        <v>305</v>
      </c>
      <c r="D250" t="s">
        <v>416</v>
      </c>
      <c r="E250">
        <v>1</v>
      </c>
      <c r="F250">
        <v>10</v>
      </c>
      <c r="G250">
        <v>8067234</v>
      </c>
      <c r="H250">
        <v>8067234</v>
      </c>
      <c r="I250">
        <v>0</v>
      </c>
      <c r="J250">
        <v>0</v>
      </c>
      <c r="K250" s="17">
        <v>0</v>
      </c>
      <c r="L250">
        <v>0</v>
      </c>
      <c r="M250">
        <v>0</v>
      </c>
      <c r="N250">
        <v>0</v>
      </c>
      <c r="O250">
        <v>0</v>
      </c>
      <c r="P250">
        <v>8067234</v>
      </c>
      <c r="Q250">
        <v>100</v>
      </c>
    </row>
    <row r="251" spans="2:17" x14ac:dyDescent="0.25">
      <c r="B251">
        <v>2013</v>
      </c>
      <c r="C251">
        <v>306</v>
      </c>
      <c r="D251" t="s">
        <v>417</v>
      </c>
      <c r="E251">
        <v>2</v>
      </c>
      <c r="F251">
        <v>6</v>
      </c>
      <c r="G251">
        <v>70786939</v>
      </c>
      <c r="H251">
        <v>70786939</v>
      </c>
      <c r="I251">
        <v>0</v>
      </c>
      <c r="J251">
        <v>0</v>
      </c>
      <c r="K251" s="17">
        <v>0</v>
      </c>
      <c r="L251">
        <v>0</v>
      </c>
      <c r="M251">
        <v>0</v>
      </c>
      <c r="N251">
        <v>0</v>
      </c>
      <c r="O251">
        <v>0</v>
      </c>
      <c r="P251">
        <v>70786939</v>
      </c>
      <c r="Q251">
        <v>100</v>
      </c>
    </row>
    <row r="252" spans="2:17" x14ac:dyDescent="0.25">
      <c r="B252">
        <v>2013</v>
      </c>
      <c r="C252">
        <v>307</v>
      </c>
      <c r="D252" t="s">
        <v>155</v>
      </c>
      <c r="E252">
        <v>2</v>
      </c>
      <c r="F252">
        <v>10</v>
      </c>
      <c r="G252">
        <v>86600000</v>
      </c>
      <c r="H252">
        <v>79667772</v>
      </c>
      <c r="I252">
        <v>6932228</v>
      </c>
      <c r="J252">
        <v>0</v>
      </c>
      <c r="K252" s="17">
        <v>0</v>
      </c>
      <c r="L252">
        <v>0</v>
      </c>
      <c r="M252">
        <v>0</v>
      </c>
      <c r="N252">
        <v>0</v>
      </c>
      <c r="O252">
        <v>0</v>
      </c>
      <c r="P252">
        <v>86600000</v>
      </c>
      <c r="Q252">
        <v>100</v>
      </c>
    </row>
    <row r="253" spans="2:17" x14ac:dyDescent="0.25">
      <c r="B253">
        <v>2013</v>
      </c>
      <c r="C253">
        <v>308</v>
      </c>
      <c r="D253" t="s">
        <v>418</v>
      </c>
      <c r="E253">
        <v>2</v>
      </c>
      <c r="F253">
        <v>9</v>
      </c>
      <c r="G253">
        <v>51852491</v>
      </c>
      <c r="H253">
        <v>45215373</v>
      </c>
      <c r="I253">
        <v>6637118</v>
      </c>
      <c r="J253">
        <v>0</v>
      </c>
      <c r="K253" s="17">
        <v>0</v>
      </c>
      <c r="L253">
        <v>0</v>
      </c>
      <c r="M253">
        <v>0</v>
      </c>
      <c r="N253">
        <v>0</v>
      </c>
      <c r="O253">
        <v>0</v>
      </c>
      <c r="P253">
        <v>51852491</v>
      </c>
      <c r="Q253">
        <v>100</v>
      </c>
    </row>
    <row r="254" spans="2:17" x14ac:dyDescent="0.25">
      <c r="B254">
        <v>2013</v>
      </c>
      <c r="C254">
        <v>309</v>
      </c>
      <c r="D254" t="s">
        <v>156</v>
      </c>
      <c r="E254">
        <v>8</v>
      </c>
      <c r="F254">
        <v>10</v>
      </c>
      <c r="G254">
        <v>96030000</v>
      </c>
      <c r="H254">
        <v>0</v>
      </c>
      <c r="I254">
        <v>0</v>
      </c>
      <c r="J254">
        <v>18940611</v>
      </c>
      <c r="K254" s="17">
        <v>29212639</v>
      </c>
      <c r="L254">
        <v>0</v>
      </c>
      <c r="M254">
        <v>0</v>
      </c>
      <c r="N254">
        <v>47860697</v>
      </c>
      <c r="O254">
        <v>16053</v>
      </c>
      <c r="P254">
        <v>48153250</v>
      </c>
      <c r="Q254">
        <v>50.143965427470498</v>
      </c>
    </row>
    <row r="255" spans="2:17" x14ac:dyDescent="0.25">
      <c r="B255">
        <v>2013</v>
      </c>
      <c r="C255">
        <v>310</v>
      </c>
      <c r="D255" t="s">
        <v>157</v>
      </c>
      <c r="E255">
        <v>10</v>
      </c>
      <c r="F255">
        <v>0</v>
      </c>
      <c r="G255">
        <v>117024000</v>
      </c>
      <c r="H255">
        <v>0</v>
      </c>
      <c r="I255">
        <v>10502250</v>
      </c>
      <c r="J255">
        <v>4692595</v>
      </c>
      <c r="K255" s="17">
        <v>23646038</v>
      </c>
      <c r="L255">
        <v>3115058</v>
      </c>
      <c r="M255">
        <v>9881419</v>
      </c>
      <c r="N255">
        <v>65186617</v>
      </c>
      <c r="O255">
        <v>23</v>
      </c>
      <c r="P255">
        <v>38840883</v>
      </c>
      <c r="Q255">
        <v>33.190527584085302</v>
      </c>
    </row>
    <row r="256" spans="2:17" x14ac:dyDescent="0.25">
      <c r="B256">
        <v>2013</v>
      </c>
      <c r="C256">
        <v>311</v>
      </c>
      <c r="D256" t="s">
        <v>158</v>
      </c>
      <c r="E256">
        <v>3</v>
      </c>
      <c r="F256">
        <v>11</v>
      </c>
      <c r="G256">
        <v>353455851</v>
      </c>
      <c r="H256">
        <v>279233499</v>
      </c>
      <c r="I256">
        <v>34733576</v>
      </c>
      <c r="J256">
        <v>9078468</v>
      </c>
      <c r="K256" s="17">
        <v>30410308</v>
      </c>
      <c r="L256">
        <v>0</v>
      </c>
      <c r="M256">
        <v>0</v>
      </c>
      <c r="N256">
        <v>0</v>
      </c>
      <c r="O256">
        <v>0</v>
      </c>
      <c r="P256">
        <v>353455851</v>
      </c>
      <c r="Q256">
        <v>100</v>
      </c>
    </row>
    <row r="257" spans="2:17" x14ac:dyDescent="0.25">
      <c r="B257">
        <v>2013</v>
      </c>
      <c r="C257">
        <v>312</v>
      </c>
      <c r="D257" t="s">
        <v>160</v>
      </c>
      <c r="E257">
        <v>3</v>
      </c>
      <c r="F257">
        <v>11</v>
      </c>
      <c r="G257">
        <v>26493000</v>
      </c>
      <c r="H257">
        <v>1</v>
      </c>
      <c r="I257">
        <v>6617341</v>
      </c>
      <c r="J257">
        <v>13234683</v>
      </c>
      <c r="K257" s="17">
        <v>6640975</v>
      </c>
      <c r="L257">
        <v>0</v>
      </c>
      <c r="M257">
        <v>0</v>
      </c>
      <c r="N257">
        <v>0</v>
      </c>
      <c r="O257">
        <v>0</v>
      </c>
      <c r="P257">
        <v>26493000</v>
      </c>
      <c r="Q257">
        <v>100</v>
      </c>
    </row>
    <row r="258" spans="2:17" x14ac:dyDescent="0.25">
      <c r="B258">
        <v>2014</v>
      </c>
      <c r="C258">
        <v>313</v>
      </c>
      <c r="D258" t="s">
        <v>161</v>
      </c>
      <c r="E258">
        <v>3</v>
      </c>
      <c r="F258">
        <v>3</v>
      </c>
      <c r="G258">
        <v>725268000</v>
      </c>
      <c r="H258">
        <v>300081405</v>
      </c>
      <c r="I258">
        <v>178649078</v>
      </c>
      <c r="J258">
        <v>130537517</v>
      </c>
      <c r="K258" s="17">
        <v>116000000</v>
      </c>
      <c r="L258">
        <v>0</v>
      </c>
      <c r="M258">
        <v>0</v>
      </c>
      <c r="N258">
        <v>0</v>
      </c>
      <c r="O258">
        <v>0</v>
      </c>
      <c r="P258">
        <v>725268000</v>
      </c>
      <c r="Q258">
        <v>100</v>
      </c>
    </row>
    <row r="259" spans="2:17" x14ac:dyDescent="0.25">
      <c r="B259">
        <v>2014</v>
      </c>
      <c r="C259">
        <v>314</v>
      </c>
      <c r="D259" t="s">
        <v>162</v>
      </c>
      <c r="E259">
        <v>2</v>
      </c>
      <c r="F259">
        <v>3</v>
      </c>
      <c r="G259">
        <v>142140961</v>
      </c>
      <c r="H259">
        <v>77610805</v>
      </c>
      <c r="I259">
        <v>58804360</v>
      </c>
      <c r="J259">
        <v>5725796</v>
      </c>
      <c r="K259" s="17">
        <v>0</v>
      </c>
      <c r="L259">
        <v>0</v>
      </c>
      <c r="M259">
        <v>0</v>
      </c>
      <c r="N259">
        <v>0</v>
      </c>
      <c r="O259">
        <v>0</v>
      </c>
      <c r="P259">
        <v>142140961</v>
      </c>
      <c r="Q259">
        <v>100</v>
      </c>
    </row>
    <row r="260" spans="2:17" x14ac:dyDescent="0.25">
      <c r="B260">
        <v>2014</v>
      </c>
      <c r="C260">
        <v>316</v>
      </c>
      <c r="D260" t="s">
        <v>419</v>
      </c>
      <c r="E260">
        <v>1</v>
      </c>
      <c r="F260">
        <v>11</v>
      </c>
      <c r="G260">
        <v>17864171</v>
      </c>
      <c r="H260">
        <v>17310382</v>
      </c>
      <c r="I260">
        <v>553789</v>
      </c>
      <c r="J260">
        <v>0</v>
      </c>
      <c r="K260" s="17">
        <v>0</v>
      </c>
      <c r="L260">
        <v>0</v>
      </c>
      <c r="M260">
        <v>0</v>
      </c>
      <c r="N260">
        <v>0</v>
      </c>
      <c r="O260">
        <v>0</v>
      </c>
      <c r="P260">
        <v>17864171</v>
      </c>
      <c r="Q260">
        <v>100</v>
      </c>
    </row>
    <row r="261" spans="2:17" x14ac:dyDescent="0.25">
      <c r="B261">
        <v>2014</v>
      </c>
      <c r="C261">
        <v>317</v>
      </c>
      <c r="D261" t="s">
        <v>420</v>
      </c>
      <c r="E261">
        <v>2</v>
      </c>
      <c r="F261">
        <v>3</v>
      </c>
      <c r="G261">
        <v>67127105</v>
      </c>
      <c r="H261">
        <v>63837877</v>
      </c>
      <c r="I261">
        <v>3289228</v>
      </c>
      <c r="J261">
        <v>0</v>
      </c>
      <c r="K261" s="17">
        <v>0</v>
      </c>
      <c r="L261">
        <v>0</v>
      </c>
      <c r="M261">
        <v>0</v>
      </c>
      <c r="N261">
        <v>0</v>
      </c>
      <c r="O261">
        <v>0</v>
      </c>
      <c r="P261">
        <v>67127105</v>
      </c>
      <c r="Q261">
        <v>100</v>
      </c>
    </row>
    <row r="262" spans="2:17" x14ac:dyDescent="0.25">
      <c r="B262">
        <v>2014</v>
      </c>
      <c r="C262">
        <v>318</v>
      </c>
      <c r="D262" t="s">
        <v>421</v>
      </c>
      <c r="E262">
        <v>1</v>
      </c>
      <c r="F262">
        <v>6</v>
      </c>
      <c r="G262">
        <v>15045340</v>
      </c>
      <c r="H262">
        <v>15045340</v>
      </c>
      <c r="I262">
        <v>0</v>
      </c>
      <c r="J262">
        <v>0</v>
      </c>
      <c r="K262" s="17">
        <v>0</v>
      </c>
      <c r="L262">
        <v>0</v>
      </c>
      <c r="M262">
        <v>0</v>
      </c>
      <c r="N262">
        <v>0</v>
      </c>
      <c r="O262">
        <v>0</v>
      </c>
      <c r="P262">
        <v>15045340</v>
      </c>
      <c r="Q262">
        <v>100</v>
      </c>
    </row>
    <row r="263" spans="2:17" x14ac:dyDescent="0.25">
      <c r="B263">
        <v>2014</v>
      </c>
      <c r="C263">
        <v>319</v>
      </c>
      <c r="D263" t="s">
        <v>422</v>
      </c>
      <c r="E263">
        <v>1</v>
      </c>
      <c r="F263">
        <v>7</v>
      </c>
      <c r="G263">
        <v>45053230</v>
      </c>
      <c r="H263">
        <v>43701634</v>
      </c>
      <c r="I263">
        <v>1351596</v>
      </c>
      <c r="J263">
        <v>0</v>
      </c>
      <c r="K263" s="17">
        <v>0</v>
      </c>
      <c r="L263">
        <v>0</v>
      </c>
      <c r="M263">
        <v>0</v>
      </c>
      <c r="N263">
        <v>0</v>
      </c>
      <c r="O263">
        <v>0</v>
      </c>
      <c r="P263">
        <v>45053230</v>
      </c>
      <c r="Q263">
        <v>100</v>
      </c>
    </row>
    <row r="264" spans="2:17" x14ac:dyDescent="0.25">
      <c r="B264">
        <v>2014</v>
      </c>
      <c r="C264">
        <v>320</v>
      </c>
      <c r="D264" t="s">
        <v>423</v>
      </c>
      <c r="E264">
        <v>1</v>
      </c>
      <c r="F264">
        <v>11</v>
      </c>
      <c r="G264">
        <v>60561223</v>
      </c>
      <c r="H264">
        <v>22950443</v>
      </c>
      <c r="I264">
        <v>37610780</v>
      </c>
      <c r="J264">
        <v>0</v>
      </c>
      <c r="K264" s="17">
        <v>0</v>
      </c>
      <c r="L264">
        <v>0</v>
      </c>
      <c r="M264">
        <v>0</v>
      </c>
      <c r="N264">
        <v>0</v>
      </c>
      <c r="O264">
        <v>0</v>
      </c>
      <c r="P264">
        <v>60561223</v>
      </c>
      <c r="Q264">
        <v>100</v>
      </c>
    </row>
    <row r="265" spans="2:17" x14ac:dyDescent="0.25">
      <c r="B265">
        <v>2014</v>
      </c>
      <c r="C265">
        <v>321</v>
      </c>
      <c r="D265" t="s">
        <v>164</v>
      </c>
      <c r="E265">
        <v>9</v>
      </c>
      <c r="F265">
        <v>5</v>
      </c>
      <c r="G265">
        <v>58734000</v>
      </c>
      <c r="H265">
        <v>4893608</v>
      </c>
      <c r="I265">
        <v>0</v>
      </c>
      <c r="J265">
        <v>29000000</v>
      </c>
      <c r="K265" s="17">
        <v>39647</v>
      </c>
      <c r="L265">
        <v>0</v>
      </c>
      <c r="M265">
        <v>0</v>
      </c>
      <c r="N265">
        <v>8910688</v>
      </c>
      <c r="O265">
        <v>15890057</v>
      </c>
      <c r="P265">
        <v>33933255</v>
      </c>
      <c r="Q265">
        <v>57.774466237613602</v>
      </c>
    </row>
    <row r="266" spans="2:17" x14ac:dyDescent="0.25">
      <c r="B266">
        <v>2014</v>
      </c>
      <c r="C266">
        <v>322</v>
      </c>
      <c r="D266" t="s">
        <v>165</v>
      </c>
      <c r="E266">
        <v>8</v>
      </c>
      <c r="F266">
        <v>2</v>
      </c>
      <c r="G266">
        <v>563168000</v>
      </c>
      <c r="H266">
        <v>137121388</v>
      </c>
      <c r="I266">
        <v>203019875</v>
      </c>
      <c r="J266">
        <v>102527137</v>
      </c>
      <c r="K266" s="17">
        <v>0</v>
      </c>
      <c r="L266">
        <v>0</v>
      </c>
      <c r="M266">
        <v>0</v>
      </c>
      <c r="N266">
        <v>120497512</v>
      </c>
      <c r="O266">
        <v>2088</v>
      </c>
      <c r="P266">
        <v>442668400</v>
      </c>
      <c r="Q266">
        <v>78.603258707881096</v>
      </c>
    </row>
    <row r="267" spans="2:17" x14ac:dyDescent="0.25">
      <c r="B267">
        <v>2015</v>
      </c>
      <c r="C267">
        <v>323</v>
      </c>
      <c r="D267" t="s">
        <v>166</v>
      </c>
      <c r="E267">
        <v>2</v>
      </c>
      <c r="F267">
        <v>5</v>
      </c>
      <c r="G267">
        <v>863916000</v>
      </c>
      <c r="H267">
        <v>0</v>
      </c>
      <c r="I267">
        <v>0</v>
      </c>
      <c r="J267">
        <v>0</v>
      </c>
      <c r="K267" s="17">
        <v>229092225</v>
      </c>
      <c r="L267">
        <v>238618957</v>
      </c>
      <c r="M267">
        <v>270287214</v>
      </c>
      <c r="N267">
        <v>125917604</v>
      </c>
      <c r="O267">
        <v>0</v>
      </c>
      <c r="P267">
        <v>229092225</v>
      </c>
      <c r="Q267">
        <v>26.517881946855901</v>
      </c>
    </row>
    <row r="268" spans="2:17" x14ac:dyDescent="0.25">
      <c r="B268">
        <v>2015</v>
      </c>
      <c r="C268">
        <v>324</v>
      </c>
      <c r="D268" t="s">
        <v>167</v>
      </c>
      <c r="E268">
        <v>1</v>
      </c>
      <c r="F268">
        <v>6</v>
      </c>
      <c r="G268">
        <v>24818000</v>
      </c>
      <c r="H268">
        <v>0</v>
      </c>
      <c r="I268">
        <v>0</v>
      </c>
      <c r="J268">
        <v>0</v>
      </c>
      <c r="K268" s="17">
        <v>0</v>
      </c>
      <c r="L268">
        <v>9774268</v>
      </c>
      <c r="M268">
        <v>15043732</v>
      </c>
      <c r="N268">
        <v>0</v>
      </c>
      <c r="O268">
        <v>0</v>
      </c>
      <c r="P268">
        <v>0</v>
      </c>
      <c r="Q268">
        <v>0</v>
      </c>
    </row>
    <row r="269" spans="2:17" x14ac:dyDescent="0.25">
      <c r="B269">
        <v>2015</v>
      </c>
      <c r="C269">
        <v>325</v>
      </c>
      <c r="D269" t="s">
        <v>168</v>
      </c>
      <c r="E269">
        <v>3</v>
      </c>
      <c r="F269">
        <v>1</v>
      </c>
      <c r="G269">
        <v>1006032000</v>
      </c>
      <c r="H269">
        <v>0</v>
      </c>
      <c r="I269">
        <v>0</v>
      </c>
      <c r="J269">
        <v>0</v>
      </c>
      <c r="K269" s="17">
        <v>300364116</v>
      </c>
      <c r="L269">
        <v>142372373</v>
      </c>
      <c r="M269">
        <v>50095221</v>
      </c>
      <c r="N269">
        <v>513200290</v>
      </c>
      <c r="O269">
        <v>0</v>
      </c>
      <c r="P269">
        <v>300364116</v>
      </c>
      <c r="Q269">
        <v>29.8563182880862</v>
      </c>
    </row>
    <row r="270" spans="2:17" x14ac:dyDescent="0.25">
      <c r="B270">
        <v>2015</v>
      </c>
      <c r="C270">
        <v>326</v>
      </c>
      <c r="D270" t="s">
        <v>169</v>
      </c>
      <c r="E270">
        <v>2</v>
      </c>
      <c r="F270">
        <v>0</v>
      </c>
      <c r="G270">
        <v>159590000</v>
      </c>
      <c r="H270">
        <v>0</v>
      </c>
      <c r="I270">
        <v>0</v>
      </c>
      <c r="J270">
        <v>0</v>
      </c>
      <c r="K270" s="17">
        <v>42322997</v>
      </c>
      <c r="L270">
        <v>88611386</v>
      </c>
      <c r="M270">
        <v>28655617</v>
      </c>
      <c r="N270">
        <v>0</v>
      </c>
      <c r="O270">
        <v>0</v>
      </c>
      <c r="P270">
        <v>42322997</v>
      </c>
      <c r="Q270">
        <v>26.519830189861501</v>
      </c>
    </row>
    <row r="271" spans="2:17" x14ac:dyDescent="0.25">
      <c r="B271">
        <v>2015</v>
      </c>
      <c r="C271">
        <v>327</v>
      </c>
      <c r="D271" t="s">
        <v>170</v>
      </c>
      <c r="E271">
        <v>3</v>
      </c>
      <c r="F271">
        <v>3</v>
      </c>
      <c r="G271">
        <v>63058000</v>
      </c>
      <c r="H271">
        <v>14700000</v>
      </c>
      <c r="I271">
        <v>39285684</v>
      </c>
      <c r="J271">
        <v>7072316</v>
      </c>
      <c r="K271" s="17">
        <v>2000000</v>
      </c>
      <c r="L271">
        <v>0</v>
      </c>
      <c r="M271">
        <v>0</v>
      </c>
      <c r="N271">
        <v>0</v>
      </c>
      <c r="O271">
        <v>0</v>
      </c>
      <c r="P271">
        <v>63058000</v>
      </c>
      <c r="Q271">
        <v>100</v>
      </c>
    </row>
    <row r="272" spans="2:17" x14ac:dyDescent="0.25">
      <c r="B272">
        <v>2015</v>
      </c>
      <c r="C272">
        <v>328</v>
      </c>
      <c r="D272" t="s">
        <v>424</v>
      </c>
      <c r="E272">
        <v>1</v>
      </c>
      <c r="F272">
        <v>4</v>
      </c>
      <c r="G272">
        <v>4532420</v>
      </c>
      <c r="H272">
        <v>701361</v>
      </c>
      <c r="I272">
        <v>2043543</v>
      </c>
      <c r="J272">
        <v>1787516</v>
      </c>
      <c r="K272" s="17">
        <v>0</v>
      </c>
      <c r="L272">
        <v>0</v>
      </c>
      <c r="M272">
        <v>0</v>
      </c>
      <c r="N272">
        <v>0</v>
      </c>
      <c r="O272">
        <v>0</v>
      </c>
      <c r="P272">
        <v>4532420</v>
      </c>
      <c r="Q272">
        <v>100</v>
      </c>
    </row>
    <row r="273" spans="2:17" x14ac:dyDescent="0.25">
      <c r="B273">
        <v>2015</v>
      </c>
      <c r="C273">
        <v>329</v>
      </c>
      <c r="D273" t="s">
        <v>171</v>
      </c>
      <c r="E273">
        <v>3</v>
      </c>
      <c r="F273">
        <v>5</v>
      </c>
      <c r="G273">
        <v>65113648</v>
      </c>
      <c r="H273">
        <v>0</v>
      </c>
      <c r="I273">
        <v>0</v>
      </c>
      <c r="J273">
        <v>0</v>
      </c>
      <c r="K273" s="17">
        <v>0</v>
      </c>
      <c r="L273">
        <v>0</v>
      </c>
      <c r="M273">
        <v>6811157</v>
      </c>
      <c r="N273">
        <v>58256965</v>
      </c>
      <c r="O273">
        <v>45526</v>
      </c>
      <c r="P273">
        <v>0</v>
      </c>
      <c r="Q273">
        <v>0</v>
      </c>
    </row>
    <row r="274" spans="2:17" x14ac:dyDescent="0.25">
      <c r="B274">
        <v>2015</v>
      </c>
      <c r="C274">
        <v>330</v>
      </c>
      <c r="D274" t="s">
        <v>172</v>
      </c>
      <c r="E274">
        <v>3</v>
      </c>
      <c r="F274">
        <v>3</v>
      </c>
      <c r="G274">
        <v>586243674</v>
      </c>
      <c r="H274">
        <v>0</v>
      </c>
      <c r="I274">
        <v>0</v>
      </c>
      <c r="J274">
        <v>0</v>
      </c>
      <c r="K274" s="17">
        <v>63900899</v>
      </c>
      <c r="L274">
        <v>70890969</v>
      </c>
      <c r="M274">
        <v>163422000</v>
      </c>
      <c r="N274">
        <v>288029806</v>
      </c>
      <c r="O274">
        <v>0</v>
      </c>
      <c r="P274">
        <v>63900899</v>
      </c>
      <c r="Q274">
        <v>10.900057746294699</v>
      </c>
    </row>
    <row r="275" spans="2:17" x14ac:dyDescent="0.25">
      <c r="B275">
        <v>2015</v>
      </c>
      <c r="C275">
        <v>331</v>
      </c>
      <c r="D275" t="s">
        <v>173</v>
      </c>
      <c r="E275">
        <v>1</v>
      </c>
      <c r="F275">
        <v>8</v>
      </c>
      <c r="G275">
        <v>26920000</v>
      </c>
      <c r="H275">
        <v>0</v>
      </c>
      <c r="I275">
        <v>0</v>
      </c>
      <c r="J275">
        <v>0</v>
      </c>
      <c r="K275" s="17">
        <v>0</v>
      </c>
      <c r="L275">
        <v>24216000</v>
      </c>
      <c r="M275">
        <v>2704000</v>
      </c>
      <c r="N275">
        <v>0</v>
      </c>
      <c r="O275">
        <v>0</v>
      </c>
      <c r="P275">
        <v>0</v>
      </c>
      <c r="Q275">
        <v>0</v>
      </c>
    </row>
    <row r="276" spans="2:17" x14ac:dyDescent="0.25">
      <c r="B276">
        <v>2015</v>
      </c>
      <c r="C276">
        <v>332</v>
      </c>
      <c r="D276" t="s">
        <v>174</v>
      </c>
      <c r="E276">
        <v>3</v>
      </c>
      <c r="F276">
        <v>4</v>
      </c>
      <c r="G276">
        <v>1078570000</v>
      </c>
      <c r="H276">
        <v>0</v>
      </c>
      <c r="I276">
        <v>0</v>
      </c>
      <c r="J276">
        <v>0</v>
      </c>
      <c r="K276" s="17">
        <v>0</v>
      </c>
      <c r="L276">
        <v>456302073</v>
      </c>
      <c r="M276">
        <v>433947183</v>
      </c>
      <c r="N276">
        <v>188320743</v>
      </c>
      <c r="O276">
        <v>1</v>
      </c>
      <c r="P276">
        <v>0</v>
      </c>
      <c r="Q276">
        <v>0</v>
      </c>
    </row>
    <row r="277" spans="2:17" x14ac:dyDescent="0.25">
      <c r="B277">
        <v>2015</v>
      </c>
      <c r="C277">
        <v>334</v>
      </c>
      <c r="D277" t="s">
        <v>175</v>
      </c>
      <c r="E277">
        <v>1</v>
      </c>
      <c r="F277">
        <v>9</v>
      </c>
      <c r="G277">
        <v>5114000</v>
      </c>
      <c r="H277">
        <v>0</v>
      </c>
      <c r="I277">
        <v>0</v>
      </c>
      <c r="J277">
        <v>0</v>
      </c>
      <c r="K277" s="17">
        <v>364174</v>
      </c>
      <c r="L277">
        <v>4410714</v>
      </c>
      <c r="M277">
        <v>339112</v>
      </c>
      <c r="N277">
        <v>0</v>
      </c>
      <c r="O277">
        <v>0</v>
      </c>
      <c r="P277">
        <v>364174</v>
      </c>
      <c r="Q277">
        <v>7.1211184982401203</v>
      </c>
    </row>
    <row r="278" spans="2:17" x14ac:dyDescent="0.25">
      <c r="B278">
        <v>2015</v>
      </c>
      <c r="C278">
        <v>336</v>
      </c>
      <c r="D278" t="s">
        <v>176</v>
      </c>
      <c r="E278">
        <v>2</v>
      </c>
      <c r="F278">
        <v>3</v>
      </c>
      <c r="G278">
        <v>128592000</v>
      </c>
      <c r="H278">
        <v>60920479</v>
      </c>
      <c r="I278">
        <v>36178042</v>
      </c>
      <c r="J278">
        <v>26117162</v>
      </c>
      <c r="K278" s="17">
        <v>5376317</v>
      </c>
      <c r="L278">
        <v>0</v>
      </c>
      <c r="M278">
        <v>0</v>
      </c>
      <c r="N278">
        <v>0</v>
      </c>
      <c r="O278">
        <v>0</v>
      </c>
      <c r="P278">
        <v>128592000</v>
      </c>
      <c r="Q278">
        <v>100</v>
      </c>
    </row>
    <row r="279" spans="2:17" x14ac:dyDescent="0.25">
      <c r="B279">
        <v>2015</v>
      </c>
      <c r="C279">
        <v>337</v>
      </c>
      <c r="D279" t="s">
        <v>177</v>
      </c>
      <c r="E279">
        <v>1</v>
      </c>
      <c r="F279">
        <v>6</v>
      </c>
      <c r="G279">
        <v>145348000</v>
      </c>
      <c r="H279">
        <v>0</v>
      </c>
      <c r="I279">
        <v>92249665</v>
      </c>
      <c r="J279">
        <v>50000000</v>
      </c>
      <c r="K279" s="17">
        <v>3098335</v>
      </c>
      <c r="L279">
        <v>0</v>
      </c>
      <c r="M279">
        <v>0</v>
      </c>
      <c r="N279">
        <v>0</v>
      </c>
      <c r="O279">
        <v>0</v>
      </c>
      <c r="P279">
        <v>145348000</v>
      </c>
      <c r="Q279">
        <v>100</v>
      </c>
    </row>
    <row r="280" spans="2:17" x14ac:dyDescent="0.25">
      <c r="B280">
        <v>2015</v>
      </c>
      <c r="C280">
        <v>338</v>
      </c>
      <c r="D280" t="s">
        <v>178</v>
      </c>
      <c r="E280">
        <v>9</v>
      </c>
      <c r="F280">
        <v>5</v>
      </c>
      <c r="G280">
        <v>166590000</v>
      </c>
      <c r="H280">
        <v>0</v>
      </c>
      <c r="I280">
        <v>0</v>
      </c>
      <c r="J280">
        <v>13779805</v>
      </c>
      <c r="K280" s="17">
        <v>17688972</v>
      </c>
      <c r="L280">
        <v>39903342</v>
      </c>
      <c r="M280">
        <v>0</v>
      </c>
      <c r="N280">
        <v>95217861</v>
      </c>
      <c r="O280">
        <v>20</v>
      </c>
      <c r="P280">
        <v>31468777</v>
      </c>
      <c r="Q280">
        <v>18.8899555795666</v>
      </c>
    </row>
    <row r="281" spans="2:17" x14ac:dyDescent="0.25">
      <c r="B281">
        <v>2015</v>
      </c>
      <c r="C281">
        <v>339</v>
      </c>
      <c r="D281" t="s">
        <v>179</v>
      </c>
      <c r="E281">
        <v>5</v>
      </c>
      <c r="F281">
        <v>11</v>
      </c>
      <c r="G281">
        <v>844864000</v>
      </c>
      <c r="H281">
        <v>6583720</v>
      </c>
      <c r="I281">
        <v>93079455</v>
      </c>
      <c r="J281">
        <v>508000000</v>
      </c>
      <c r="K281" s="17">
        <v>109878</v>
      </c>
      <c r="L281">
        <v>0</v>
      </c>
      <c r="M281">
        <v>237090947</v>
      </c>
      <c r="N281">
        <v>0</v>
      </c>
      <c r="O281">
        <v>0</v>
      </c>
      <c r="P281">
        <v>607773053</v>
      </c>
      <c r="Q281">
        <v>71.937383176463896</v>
      </c>
    </row>
    <row r="282" spans="2:17" x14ac:dyDescent="0.25">
      <c r="B282">
        <v>2016</v>
      </c>
      <c r="C282">
        <v>340</v>
      </c>
      <c r="D282" t="s">
        <v>180</v>
      </c>
      <c r="E282">
        <v>2</v>
      </c>
      <c r="F282">
        <v>7</v>
      </c>
      <c r="G282">
        <v>246776000</v>
      </c>
      <c r="H282">
        <v>0</v>
      </c>
      <c r="I282">
        <v>0</v>
      </c>
      <c r="J282">
        <v>0</v>
      </c>
      <c r="K282" s="17">
        <v>8894829</v>
      </c>
      <c r="L282">
        <v>40589803</v>
      </c>
      <c r="M282">
        <v>58139535</v>
      </c>
      <c r="N282">
        <v>139151833</v>
      </c>
      <c r="O282">
        <v>0</v>
      </c>
      <c r="P282">
        <v>8894829</v>
      </c>
      <c r="Q282">
        <v>3.6044141245501899</v>
      </c>
    </row>
    <row r="283" spans="2:17" x14ac:dyDescent="0.25">
      <c r="B283">
        <v>2016</v>
      </c>
      <c r="C283">
        <v>341</v>
      </c>
      <c r="D283" t="s">
        <v>181</v>
      </c>
      <c r="E283">
        <v>1</v>
      </c>
      <c r="F283">
        <v>7</v>
      </c>
      <c r="G283">
        <v>12826000</v>
      </c>
      <c r="H283">
        <v>0</v>
      </c>
      <c r="I283">
        <v>0</v>
      </c>
      <c r="J283">
        <v>0</v>
      </c>
      <c r="K283" s="17">
        <v>285420</v>
      </c>
      <c r="L283">
        <v>6500579</v>
      </c>
      <c r="M283">
        <v>6040001</v>
      </c>
      <c r="N283">
        <v>0</v>
      </c>
      <c r="O283">
        <v>0</v>
      </c>
      <c r="P283">
        <v>285420</v>
      </c>
      <c r="Q283">
        <v>2.2253235615156699</v>
      </c>
    </row>
    <row r="284" spans="2:17" x14ac:dyDescent="0.25">
      <c r="B284">
        <v>2016</v>
      </c>
      <c r="C284">
        <v>342</v>
      </c>
      <c r="D284" t="s">
        <v>182</v>
      </c>
      <c r="E284">
        <v>4</v>
      </c>
      <c r="F284">
        <v>2</v>
      </c>
      <c r="G284">
        <v>895882000</v>
      </c>
      <c r="H284">
        <v>0</v>
      </c>
      <c r="I284">
        <v>0</v>
      </c>
      <c r="J284">
        <v>1</v>
      </c>
      <c r="K284" s="17">
        <v>206125703</v>
      </c>
      <c r="L284">
        <v>270820087</v>
      </c>
      <c r="M284">
        <v>311279209</v>
      </c>
      <c r="N284">
        <v>107657000</v>
      </c>
      <c r="O284">
        <v>0</v>
      </c>
      <c r="P284">
        <v>206125704</v>
      </c>
      <c r="Q284">
        <v>23.008130981535501</v>
      </c>
    </row>
    <row r="285" spans="2:17" x14ac:dyDescent="0.25">
      <c r="B285">
        <v>2016</v>
      </c>
      <c r="C285">
        <v>343</v>
      </c>
      <c r="D285" t="s">
        <v>183</v>
      </c>
      <c r="E285">
        <v>1</v>
      </c>
      <c r="F285">
        <v>0</v>
      </c>
      <c r="G285">
        <v>48806000</v>
      </c>
      <c r="H285">
        <v>0</v>
      </c>
      <c r="I285">
        <v>0</v>
      </c>
      <c r="J285">
        <v>0</v>
      </c>
      <c r="K285" s="17">
        <v>5616673</v>
      </c>
      <c r="L285">
        <v>11115076</v>
      </c>
      <c r="M285">
        <v>32074251</v>
      </c>
      <c r="N285">
        <v>0</v>
      </c>
      <c r="O285">
        <v>0</v>
      </c>
      <c r="P285">
        <v>5616673</v>
      </c>
      <c r="Q285">
        <v>11.5081608818587</v>
      </c>
    </row>
    <row r="286" spans="2:17" x14ac:dyDescent="0.25">
      <c r="B286">
        <v>2016</v>
      </c>
      <c r="C286">
        <v>344</v>
      </c>
      <c r="D286" t="s">
        <v>184</v>
      </c>
      <c r="E286">
        <v>2</v>
      </c>
      <c r="F286">
        <v>9</v>
      </c>
      <c r="G286">
        <v>677600000</v>
      </c>
      <c r="H286">
        <v>0</v>
      </c>
      <c r="I286">
        <v>0</v>
      </c>
      <c r="J286">
        <v>0</v>
      </c>
      <c r="K286" s="17">
        <v>245467217</v>
      </c>
      <c r="L286">
        <v>80311421</v>
      </c>
      <c r="M286">
        <v>155504060</v>
      </c>
      <c r="N286">
        <v>196317302</v>
      </c>
      <c r="O286">
        <v>0</v>
      </c>
      <c r="P286">
        <v>245467217</v>
      </c>
      <c r="Q286">
        <v>36.225976534828803</v>
      </c>
    </row>
    <row r="287" spans="2:17" x14ac:dyDescent="0.25">
      <c r="B287">
        <v>2016</v>
      </c>
      <c r="C287">
        <v>345</v>
      </c>
      <c r="D287" t="s">
        <v>185</v>
      </c>
      <c r="E287">
        <v>1</v>
      </c>
      <c r="F287">
        <v>0</v>
      </c>
      <c r="G287">
        <v>133416000</v>
      </c>
      <c r="H287">
        <v>0</v>
      </c>
      <c r="I287">
        <v>0</v>
      </c>
      <c r="J287">
        <v>0</v>
      </c>
      <c r="K287" s="17">
        <v>0</v>
      </c>
      <c r="L287">
        <v>0</v>
      </c>
      <c r="M287">
        <v>58700043</v>
      </c>
      <c r="N287">
        <v>74715957</v>
      </c>
      <c r="O287">
        <v>0</v>
      </c>
      <c r="P287">
        <v>0</v>
      </c>
      <c r="Q287">
        <v>0</v>
      </c>
    </row>
    <row r="288" spans="2:17" x14ac:dyDescent="0.25">
      <c r="B288">
        <v>2016</v>
      </c>
      <c r="C288">
        <v>346</v>
      </c>
      <c r="D288" t="s">
        <v>186</v>
      </c>
      <c r="E288">
        <v>3</v>
      </c>
      <c r="F288">
        <v>2</v>
      </c>
      <c r="G288">
        <v>672182000</v>
      </c>
      <c r="H288">
        <v>0</v>
      </c>
      <c r="I288">
        <v>0</v>
      </c>
      <c r="J288">
        <v>0</v>
      </c>
      <c r="K288" s="17">
        <v>86877607</v>
      </c>
      <c r="L288">
        <v>430826650</v>
      </c>
      <c r="M288">
        <v>148170765</v>
      </c>
      <c r="N288">
        <v>6306970</v>
      </c>
      <c r="O288">
        <v>8</v>
      </c>
      <c r="P288">
        <v>86877607</v>
      </c>
      <c r="Q288">
        <v>12.9247148837665</v>
      </c>
    </row>
    <row r="289" spans="2:17" x14ac:dyDescent="0.25">
      <c r="B289">
        <v>2016</v>
      </c>
      <c r="C289">
        <v>347</v>
      </c>
      <c r="D289" t="s">
        <v>187</v>
      </c>
      <c r="E289">
        <v>3</v>
      </c>
      <c r="F289">
        <v>0</v>
      </c>
      <c r="G289">
        <v>661198000</v>
      </c>
      <c r="H289">
        <v>0</v>
      </c>
      <c r="I289">
        <v>0</v>
      </c>
      <c r="J289">
        <v>0</v>
      </c>
      <c r="K289" s="17">
        <v>7574326</v>
      </c>
      <c r="L289">
        <v>259291304</v>
      </c>
      <c r="M289">
        <v>300000000</v>
      </c>
      <c r="N289">
        <v>94332369</v>
      </c>
      <c r="O289">
        <v>1</v>
      </c>
      <c r="P289">
        <v>7574326</v>
      </c>
      <c r="Q289">
        <v>1.14554581229828</v>
      </c>
    </row>
    <row r="290" spans="2:17" x14ac:dyDescent="0.25">
      <c r="B290">
        <v>2016</v>
      </c>
      <c r="C290">
        <v>348</v>
      </c>
      <c r="D290" t="s">
        <v>188</v>
      </c>
      <c r="E290">
        <v>1</v>
      </c>
      <c r="F290">
        <v>3</v>
      </c>
      <c r="G290">
        <v>11056000</v>
      </c>
      <c r="H290">
        <v>0</v>
      </c>
      <c r="I290">
        <v>0</v>
      </c>
      <c r="J290">
        <v>7647436</v>
      </c>
      <c r="K290" s="17">
        <v>3408564</v>
      </c>
      <c r="L290">
        <v>0</v>
      </c>
      <c r="M290">
        <v>0</v>
      </c>
      <c r="N290">
        <v>0</v>
      </c>
      <c r="O290">
        <v>0</v>
      </c>
      <c r="P290">
        <v>11056000</v>
      </c>
      <c r="Q290">
        <v>100</v>
      </c>
    </row>
    <row r="291" spans="2:17" x14ac:dyDescent="0.25">
      <c r="B291">
        <v>2016</v>
      </c>
      <c r="C291">
        <v>349</v>
      </c>
      <c r="D291" t="s">
        <v>189</v>
      </c>
      <c r="E291">
        <v>8</v>
      </c>
      <c r="F291">
        <v>1</v>
      </c>
      <c r="G291">
        <v>83002000</v>
      </c>
      <c r="H291">
        <v>0</v>
      </c>
      <c r="I291">
        <v>0</v>
      </c>
      <c r="J291">
        <v>5972995</v>
      </c>
      <c r="K291" s="17">
        <v>23583261</v>
      </c>
      <c r="L291">
        <v>25215815</v>
      </c>
      <c r="M291">
        <v>19218101</v>
      </c>
      <c r="N291">
        <v>0</v>
      </c>
      <c r="O291">
        <v>9011828</v>
      </c>
      <c r="P291">
        <v>29556256</v>
      </c>
      <c r="Q291">
        <v>35.609088937615901</v>
      </c>
    </row>
    <row r="292" spans="2:17" x14ac:dyDescent="0.25">
      <c r="B292">
        <v>2016</v>
      </c>
      <c r="C292">
        <v>350</v>
      </c>
      <c r="D292" t="s">
        <v>190</v>
      </c>
      <c r="E292">
        <v>8</v>
      </c>
      <c r="F292">
        <v>0</v>
      </c>
      <c r="G292">
        <v>131222000</v>
      </c>
      <c r="H292">
        <v>0</v>
      </c>
      <c r="I292">
        <v>0</v>
      </c>
      <c r="J292">
        <v>75999998</v>
      </c>
      <c r="K292" s="17">
        <v>450836</v>
      </c>
      <c r="L292">
        <v>0</v>
      </c>
      <c r="M292">
        <v>0</v>
      </c>
      <c r="N292">
        <v>54771146</v>
      </c>
      <c r="O292">
        <v>20</v>
      </c>
      <c r="P292">
        <v>76450834</v>
      </c>
      <c r="Q292">
        <v>58.260683421987103</v>
      </c>
    </row>
    <row r="293" spans="2:17" x14ac:dyDescent="0.25">
      <c r="B293">
        <v>1997</v>
      </c>
      <c r="C293">
        <v>1</v>
      </c>
      <c r="D293" t="s">
        <v>425</v>
      </c>
      <c r="E293">
        <v>2</v>
      </c>
      <c r="F293">
        <v>0</v>
      </c>
      <c r="G293">
        <v>360520000</v>
      </c>
      <c r="H293">
        <v>360520000</v>
      </c>
      <c r="I293">
        <v>0</v>
      </c>
      <c r="J293">
        <v>0</v>
      </c>
      <c r="K293" s="17">
        <v>0</v>
      </c>
      <c r="L293">
        <v>0</v>
      </c>
      <c r="M293">
        <v>0</v>
      </c>
      <c r="N293">
        <v>0</v>
      </c>
      <c r="O293">
        <v>0</v>
      </c>
      <c r="P293">
        <v>360520000</v>
      </c>
      <c r="Q293">
        <v>100</v>
      </c>
    </row>
    <row r="294" spans="2:17" x14ac:dyDescent="0.25">
      <c r="B294">
        <v>1998</v>
      </c>
      <c r="C294">
        <v>2</v>
      </c>
      <c r="D294" t="s">
        <v>426</v>
      </c>
      <c r="E294">
        <v>1</v>
      </c>
      <c r="F294">
        <v>8</v>
      </c>
      <c r="G294">
        <v>257840000</v>
      </c>
      <c r="H294">
        <v>257840000</v>
      </c>
      <c r="I294">
        <v>0</v>
      </c>
      <c r="J294">
        <v>0</v>
      </c>
      <c r="K294" s="17">
        <v>0</v>
      </c>
      <c r="L294">
        <v>0</v>
      </c>
      <c r="M294">
        <v>0</v>
      </c>
      <c r="N294">
        <v>0</v>
      </c>
      <c r="O294">
        <v>0</v>
      </c>
      <c r="P294">
        <v>257840000</v>
      </c>
      <c r="Q294">
        <v>100</v>
      </c>
    </row>
    <row r="295" spans="2:17" x14ac:dyDescent="0.25">
      <c r="B295">
        <v>1998</v>
      </c>
      <c r="C295">
        <v>3</v>
      </c>
      <c r="D295" t="s">
        <v>427</v>
      </c>
      <c r="E295">
        <v>2</v>
      </c>
      <c r="F295">
        <v>1</v>
      </c>
      <c r="G295">
        <v>367190000</v>
      </c>
      <c r="H295">
        <v>367190000</v>
      </c>
      <c r="I295">
        <v>0</v>
      </c>
      <c r="J295">
        <v>0</v>
      </c>
      <c r="K295" s="17">
        <v>0</v>
      </c>
      <c r="L295">
        <v>0</v>
      </c>
      <c r="M295">
        <v>0</v>
      </c>
      <c r="N295">
        <v>0</v>
      </c>
      <c r="O295">
        <v>0</v>
      </c>
      <c r="P295">
        <v>367190000</v>
      </c>
      <c r="Q295">
        <v>100</v>
      </c>
    </row>
    <row r="296" spans="2:17" x14ac:dyDescent="0.25">
      <c r="B296">
        <v>1998</v>
      </c>
      <c r="C296">
        <v>4</v>
      </c>
      <c r="D296" t="s">
        <v>428</v>
      </c>
      <c r="E296">
        <v>2</v>
      </c>
      <c r="F296">
        <v>8</v>
      </c>
      <c r="G296">
        <v>149720109</v>
      </c>
      <c r="H296">
        <v>149720109</v>
      </c>
      <c r="I296">
        <v>0</v>
      </c>
      <c r="J296">
        <v>0</v>
      </c>
      <c r="K296" s="17">
        <v>0</v>
      </c>
      <c r="L296">
        <v>0</v>
      </c>
      <c r="M296">
        <v>0</v>
      </c>
      <c r="N296">
        <v>0</v>
      </c>
      <c r="O296">
        <v>0</v>
      </c>
      <c r="P296">
        <v>149720109</v>
      </c>
      <c r="Q296">
        <v>100</v>
      </c>
    </row>
    <row r="297" spans="2:17" x14ac:dyDescent="0.25">
      <c r="B297">
        <v>1998</v>
      </c>
      <c r="C297">
        <v>5</v>
      </c>
      <c r="D297" t="s">
        <v>429</v>
      </c>
      <c r="E297">
        <v>2</v>
      </c>
      <c r="F297">
        <v>0</v>
      </c>
      <c r="G297">
        <v>175191982</v>
      </c>
      <c r="H297">
        <v>175191982</v>
      </c>
      <c r="I297">
        <v>0</v>
      </c>
      <c r="J297">
        <v>0</v>
      </c>
      <c r="K297" s="17">
        <v>0</v>
      </c>
      <c r="L297">
        <v>0</v>
      </c>
      <c r="M297">
        <v>0</v>
      </c>
      <c r="N297">
        <v>0</v>
      </c>
      <c r="O297">
        <v>0</v>
      </c>
      <c r="P297">
        <v>175191982</v>
      </c>
      <c r="Q297">
        <v>100</v>
      </c>
    </row>
    <row r="298" spans="2:17" x14ac:dyDescent="0.25">
      <c r="B298">
        <v>1998</v>
      </c>
      <c r="C298">
        <v>6</v>
      </c>
      <c r="D298" t="s">
        <v>430</v>
      </c>
      <c r="E298">
        <v>2</v>
      </c>
      <c r="F298">
        <v>2</v>
      </c>
      <c r="G298">
        <v>204225000</v>
      </c>
      <c r="H298">
        <v>204225000</v>
      </c>
      <c r="I298">
        <v>0</v>
      </c>
      <c r="J298">
        <v>0</v>
      </c>
      <c r="K298" s="17">
        <v>0</v>
      </c>
      <c r="L298">
        <v>0</v>
      </c>
      <c r="M298">
        <v>0</v>
      </c>
      <c r="N298">
        <v>0</v>
      </c>
      <c r="O298">
        <v>0</v>
      </c>
      <c r="P298">
        <v>204225000</v>
      </c>
      <c r="Q298">
        <v>100</v>
      </c>
    </row>
    <row r="299" spans="2:17" x14ac:dyDescent="0.25">
      <c r="B299">
        <v>1998</v>
      </c>
      <c r="C299">
        <v>7</v>
      </c>
      <c r="D299" t="s">
        <v>431</v>
      </c>
      <c r="E299">
        <v>1</v>
      </c>
      <c r="F299">
        <v>11</v>
      </c>
      <c r="G299">
        <v>258760000</v>
      </c>
      <c r="H299">
        <v>258760000</v>
      </c>
      <c r="I299">
        <v>0</v>
      </c>
      <c r="J299">
        <v>0</v>
      </c>
      <c r="K299" s="17">
        <v>0</v>
      </c>
      <c r="L299">
        <v>0</v>
      </c>
      <c r="M299">
        <v>0</v>
      </c>
      <c r="N299">
        <v>0</v>
      </c>
      <c r="O299">
        <v>0</v>
      </c>
      <c r="P299">
        <v>258760000</v>
      </c>
      <c r="Q299">
        <v>100</v>
      </c>
    </row>
    <row r="300" spans="2:17" x14ac:dyDescent="0.25">
      <c r="B300">
        <v>1998</v>
      </c>
      <c r="C300">
        <v>8</v>
      </c>
      <c r="D300" t="s">
        <v>432</v>
      </c>
      <c r="E300">
        <v>2</v>
      </c>
      <c r="F300">
        <v>5</v>
      </c>
      <c r="G300">
        <v>161520000</v>
      </c>
      <c r="H300">
        <v>161520000</v>
      </c>
      <c r="I300">
        <v>0</v>
      </c>
      <c r="J300">
        <v>0</v>
      </c>
      <c r="K300" s="17">
        <v>0</v>
      </c>
      <c r="L300">
        <v>0</v>
      </c>
      <c r="M300">
        <v>0</v>
      </c>
      <c r="N300">
        <v>0</v>
      </c>
      <c r="O300">
        <v>0</v>
      </c>
      <c r="P300">
        <v>161520000</v>
      </c>
      <c r="Q300">
        <v>100</v>
      </c>
    </row>
    <row r="301" spans="2:17" x14ac:dyDescent="0.25">
      <c r="B301">
        <v>1998</v>
      </c>
      <c r="C301">
        <v>9</v>
      </c>
      <c r="D301" t="s">
        <v>433</v>
      </c>
      <c r="E301">
        <v>2</v>
      </c>
      <c r="F301">
        <v>6</v>
      </c>
      <c r="G301">
        <v>237950000</v>
      </c>
      <c r="H301">
        <v>237950000</v>
      </c>
      <c r="I301">
        <v>0</v>
      </c>
      <c r="J301">
        <v>0</v>
      </c>
      <c r="K301" s="17">
        <v>0</v>
      </c>
      <c r="L301">
        <v>0</v>
      </c>
      <c r="M301">
        <v>0</v>
      </c>
      <c r="N301">
        <v>0</v>
      </c>
      <c r="O301">
        <v>0</v>
      </c>
      <c r="P301">
        <v>237950000</v>
      </c>
      <c r="Q301">
        <v>100</v>
      </c>
    </row>
    <row r="302" spans="2:17" x14ac:dyDescent="0.25">
      <c r="B302">
        <v>1998</v>
      </c>
      <c r="C302">
        <v>10</v>
      </c>
      <c r="D302" t="s">
        <v>434</v>
      </c>
      <c r="E302">
        <v>2</v>
      </c>
      <c r="F302">
        <v>2</v>
      </c>
      <c r="G302">
        <v>355150000</v>
      </c>
      <c r="H302">
        <v>355150000</v>
      </c>
      <c r="I302">
        <v>0</v>
      </c>
      <c r="J302">
        <v>0</v>
      </c>
      <c r="K302" s="17">
        <v>0</v>
      </c>
      <c r="L302">
        <v>0</v>
      </c>
      <c r="M302">
        <v>0</v>
      </c>
      <c r="N302">
        <v>0</v>
      </c>
      <c r="O302">
        <v>0</v>
      </c>
      <c r="P302">
        <v>355150000</v>
      </c>
      <c r="Q302">
        <v>100</v>
      </c>
    </row>
    <row r="303" spans="2:17" x14ac:dyDescent="0.25">
      <c r="B303">
        <v>1998</v>
      </c>
      <c r="C303">
        <v>11</v>
      </c>
      <c r="D303" t="s">
        <v>435</v>
      </c>
      <c r="E303">
        <v>2</v>
      </c>
      <c r="F303">
        <v>2</v>
      </c>
      <c r="G303">
        <v>171060000</v>
      </c>
      <c r="H303">
        <v>171060000</v>
      </c>
      <c r="I303">
        <v>0</v>
      </c>
      <c r="J303">
        <v>0</v>
      </c>
      <c r="K303" s="17">
        <v>0</v>
      </c>
      <c r="L303">
        <v>0</v>
      </c>
      <c r="M303">
        <v>0</v>
      </c>
      <c r="N303">
        <v>0</v>
      </c>
      <c r="O303">
        <v>0</v>
      </c>
      <c r="P303">
        <v>171060000</v>
      </c>
      <c r="Q303">
        <v>100</v>
      </c>
    </row>
    <row r="304" spans="2:17" x14ac:dyDescent="0.25">
      <c r="B304">
        <v>1998</v>
      </c>
      <c r="C304">
        <v>12</v>
      </c>
      <c r="D304" t="s">
        <v>436</v>
      </c>
      <c r="E304">
        <v>1</v>
      </c>
      <c r="F304">
        <v>8</v>
      </c>
      <c r="G304">
        <v>303750000</v>
      </c>
      <c r="H304">
        <v>303750000</v>
      </c>
      <c r="I304">
        <v>0</v>
      </c>
      <c r="J304">
        <v>0</v>
      </c>
      <c r="K304" s="17">
        <v>0</v>
      </c>
      <c r="L304">
        <v>0</v>
      </c>
      <c r="M304">
        <v>0</v>
      </c>
      <c r="N304">
        <v>0</v>
      </c>
      <c r="O304">
        <v>0</v>
      </c>
      <c r="P304">
        <v>303750000</v>
      </c>
      <c r="Q304">
        <v>100</v>
      </c>
    </row>
    <row r="305" spans="2:17" x14ac:dyDescent="0.25">
      <c r="B305">
        <v>1998</v>
      </c>
      <c r="C305">
        <v>13</v>
      </c>
      <c r="D305" t="s">
        <v>437</v>
      </c>
      <c r="E305">
        <v>1</v>
      </c>
      <c r="F305">
        <v>9</v>
      </c>
      <c r="G305">
        <v>303053000</v>
      </c>
      <c r="H305">
        <v>303053000</v>
      </c>
      <c r="I305">
        <v>0</v>
      </c>
      <c r="J305">
        <v>0</v>
      </c>
      <c r="K305" s="17">
        <v>0</v>
      </c>
      <c r="L305">
        <v>0</v>
      </c>
      <c r="M305">
        <v>0</v>
      </c>
      <c r="N305">
        <v>0</v>
      </c>
      <c r="O305">
        <v>0</v>
      </c>
      <c r="P305">
        <v>303053000</v>
      </c>
      <c r="Q305">
        <v>100</v>
      </c>
    </row>
    <row r="306" spans="2:17" x14ac:dyDescent="0.25">
      <c r="B306">
        <v>1999</v>
      </c>
      <c r="C306">
        <v>15</v>
      </c>
      <c r="D306" t="s">
        <v>438</v>
      </c>
      <c r="E306">
        <v>2</v>
      </c>
      <c r="F306">
        <v>4</v>
      </c>
      <c r="G306">
        <v>539442876</v>
      </c>
      <c r="H306">
        <v>539442876</v>
      </c>
      <c r="I306">
        <v>0</v>
      </c>
      <c r="J306">
        <v>0</v>
      </c>
      <c r="K306" s="17">
        <v>0</v>
      </c>
      <c r="L306">
        <v>0</v>
      </c>
      <c r="M306">
        <v>0</v>
      </c>
      <c r="N306">
        <v>0</v>
      </c>
      <c r="O306">
        <v>0</v>
      </c>
      <c r="P306">
        <v>539442876</v>
      </c>
      <c r="Q306">
        <v>100</v>
      </c>
    </row>
    <row r="307" spans="2:17" x14ac:dyDescent="0.25">
      <c r="B307">
        <v>1999</v>
      </c>
      <c r="C307">
        <v>16</v>
      </c>
      <c r="D307" t="s">
        <v>439</v>
      </c>
      <c r="E307">
        <v>1</v>
      </c>
      <c r="F307">
        <v>11</v>
      </c>
      <c r="G307">
        <v>169932184</v>
      </c>
      <c r="H307">
        <v>169932184</v>
      </c>
      <c r="I307">
        <v>0</v>
      </c>
      <c r="J307">
        <v>0</v>
      </c>
      <c r="K307" s="17">
        <v>0</v>
      </c>
      <c r="L307">
        <v>0</v>
      </c>
      <c r="M307">
        <v>0</v>
      </c>
      <c r="N307">
        <v>0</v>
      </c>
      <c r="O307">
        <v>0</v>
      </c>
      <c r="P307">
        <v>169932184</v>
      </c>
      <c r="Q307">
        <v>100</v>
      </c>
    </row>
    <row r="308" spans="2:17" x14ac:dyDescent="0.25">
      <c r="B308">
        <v>1999</v>
      </c>
      <c r="C308">
        <v>17</v>
      </c>
      <c r="D308" t="s">
        <v>440</v>
      </c>
      <c r="E308">
        <v>2</v>
      </c>
      <c r="F308">
        <v>1</v>
      </c>
      <c r="G308">
        <v>339354764</v>
      </c>
      <c r="H308">
        <v>339354764</v>
      </c>
      <c r="I308">
        <v>0</v>
      </c>
      <c r="J308">
        <v>0</v>
      </c>
      <c r="K308" s="17">
        <v>0</v>
      </c>
      <c r="L308">
        <v>0</v>
      </c>
      <c r="M308">
        <v>0</v>
      </c>
      <c r="N308">
        <v>0</v>
      </c>
      <c r="O308">
        <v>0</v>
      </c>
      <c r="P308">
        <v>339354764</v>
      </c>
      <c r="Q308">
        <v>100</v>
      </c>
    </row>
    <row r="309" spans="2:17" x14ac:dyDescent="0.25">
      <c r="B309">
        <v>1999</v>
      </c>
      <c r="C309">
        <v>18</v>
      </c>
      <c r="D309" t="s">
        <v>441</v>
      </c>
      <c r="E309">
        <v>2</v>
      </c>
      <c r="F309">
        <v>0</v>
      </c>
      <c r="G309">
        <v>266905683</v>
      </c>
      <c r="H309">
        <v>266905683</v>
      </c>
      <c r="I309">
        <v>0</v>
      </c>
      <c r="J309">
        <v>0</v>
      </c>
      <c r="K309" s="17">
        <v>0</v>
      </c>
      <c r="L309">
        <v>0</v>
      </c>
      <c r="M309">
        <v>0</v>
      </c>
      <c r="N309">
        <v>0</v>
      </c>
      <c r="O309">
        <v>0</v>
      </c>
      <c r="P309">
        <v>266905683</v>
      </c>
      <c r="Q309">
        <v>100</v>
      </c>
    </row>
    <row r="310" spans="2:17" x14ac:dyDescent="0.25">
      <c r="B310">
        <v>1999</v>
      </c>
      <c r="C310">
        <v>19</v>
      </c>
      <c r="D310" t="s">
        <v>442</v>
      </c>
      <c r="E310">
        <v>2</v>
      </c>
      <c r="F310">
        <v>2</v>
      </c>
      <c r="G310">
        <v>580407805</v>
      </c>
      <c r="H310">
        <v>580407805</v>
      </c>
      <c r="I310">
        <v>0</v>
      </c>
      <c r="J310">
        <v>0</v>
      </c>
      <c r="K310" s="17">
        <v>0</v>
      </c>
      <c r="L310">
        <v>0</v>
      </c>
      <c r="M310">
        <v>0</v>
      </c>
      <c r="N310">
        <v>0</v>
      </c>
      <c r="O310">
        <v>0</v>
      </c>
      <c r="P310">
        <v>580407805</v>
      </c>
      <c r="Q310">
        <v>100</v>
      </c>
    </row>
    <row r="311" spans="2:17" x14ac:dyDescent="0.25">
      <c r="B311">
        <v>2000</v>
      </c>
      <c r="C311">
        <v>20</v>
      </c>
      <c r="D311" t="s">
        <v>443</v>
      </c>
      <c r="E311">
        <v>2</v>
      </c>
      <c r="F311">
        <v>5</v>
      </c>
      <c r="G311">
        <v>571543395</v>
      </c>
      <c r="H311">
        <v>571543395</v>
      </c>
      <c r="I311">
        <v>0</v>
      </c>
      <c r="J311">
        <v>0</v>
      </c>
      <c r="K311" s="17">
        <v>0</v>
      </c>
      <c r="L311">
        <v>0</v>
      </c>
      <c r="M311">
        <v>0</v>
      </c>
      <c r="N311">
        <v>0</v>
      </c>
      <c r="O311">
        <v>0</v>
      </c>
      <c r="P311">
        <v>571543395</v>
      </c>
      <c r="Q311">
        <v>100</v>
      </c>
    </row>
    <row r="312" spans="2:17" x14ac:dyDescent="0.25">
      <c r="B312">
        <v>2000</v>
      </c>
      <c r="C312">
        <v>21</v>
      </c>
      <c r="D312" t="s">
        <v>444</v>
      </c>
      <c r="E312">
        <v>2</v>
      </c>
      <c r="F312">
        <v>5</v>
      </c>
      <c r="G312">
        <v>483038400</v>
      </c>
      <c r="H312">
        <v>483038400</v>
      </c>
      <c r="I312">
        <v>0</v>
      </c>
      <c r="J312">
        <v>0</v>
      </c>
      <c r="K312" s="17">
        <v>0</v>
      </c>
      <c r="L312">
        <v>0</v>
      </c>
      <c r="M312">
        <v>0</v>
      </c>
      <c r="N312">
        <v>0</v>
      </c>
      <c r="O312">
        <v>0</v>
      </c>
      <c r="P312">
        <v>483038400</v>
      </c>
      <c r="Q312">
        <v>100</v>
      </c>
    </row>
    <row r="313" spans="2:17" x14ac:dyDescent="0.25">
      <c r="B313">
        <v>2001</v>
      </c>
      <c r="C313">
        <v>24</v>
      </c>
      <c r="D313" t="s">
        <v>445</v>
      </c>
      <c r="E313">
        <v>2</v>
      </c>
      <c r="F313">
        <v>6</v>
      </c>
      <c r="G313">
        <v>267357985</v>
      </c>
      <c r="H313">
        <v>267357985</v>
      </c>
      <c r="I313">
        <v>0</v>
      </c>
      <c r="J313">
        <v>0</v>
      </c>
      <c r="K313" s="17">
        <v>0</v>
      </c>
      <c r="L313">
        <v>0</v>
      </c>
      <c r="M313">
        <v>0</v>
      </c>
      <c r="N313">
        <v>0</v>
      </c>
      <c r="O313">
        <v>0</v>
      </c>
      <c r="P313">
        <v>267357985</v>
      </c>
      <c r="Q313">
        <v>100</v>
      </c>
    </row>
    <row r="314" spans="2:17" x14ac:dyDescent="0.25">
      <c r="B314">
        <v>2001</v>
      </c>
      <c r="C314">
        <v>25</v>
      </c>
      <c r="D314" t="s">
        <v>446</v>
      </c>
      <c r="E314">
        <v>2</v>
      </c>
      <c r="F314">
        <v>2</v>
      </c>
      <c r="G314">
        <v>294955447</v>
      </c>
      <c r="H314">
        <v>294955447</v>
      </c>
      <c r="I314">
        <v>0</v>
      </c>
      <c r="J314">
        <v>0</v>
      </c>
      <c r="K314" s="17">
        <v>0</v>
      </c>
      <c r="L314">
        <v>0</v>
      </c>
      <c r="M314">
        <v>0</v>
      </c>
      <c r="N314">
        <v>0</v>
      </c>
      <c r="O314">
        <v>0</v>
      </c>
      <c r="P314">
        <v>294955447</v>
      </c>
      <c r="Q314">
        <v>100</v>
      </c>
    </row>
    <row r="315" spans="2:17" x14ac:dyDescent="0.25">
      <c r="B315">
        <v>2002</v>
      </c>
      <c r="C315">
        <v>26</v>
      </c>
      <c r="D315" t="s">
        <v>447</v>
      </c>
      <c r="E315">
        <v>2</v>
      </c>
      <c r="F315">
        <v>1</v>
      </c>
      <c r="G315">
        <v>265739607</v>
      </c>
      <c r="H315">
        <v>265739607</v>
      </c>
      <c r="I315">
        <v>0</v>
      </c>
      <c r="J315">
        <v>0</v>
      </c>
      <c r="K315" s="17">
        <v>0</v>
      </c>
      <c r="L315">
        <v>0</v>
      </c>
      <c r="M315">
        <v>0</v>
      </c>
      <c r="N315">
        <v>0</v>
      </c>
      <c r="O315">
        <v>0</v>
      </c>
      <c r="P315">
        <v>265739607</v>
      </c>
      <c r="Q315">
        <v>100</v>
      </c>
    </row>
    <row r="316" spans="2:17" x14ac:dyDescent="0.25">
      <c r="B316">
        <v>2005</v>
      </c>
      <c r="C316">
        <v>28</v>
      </c>
      <c r="D316" t="s">
        <v>448</v>
      </c>
      <c r="E316">
        <v>2</v>
      </c>
      <c r="F316">
        <v>6</v>
      </c>
      <c r="G316">
        <v>470434399</v>
      </c>
      <c r="H316">
        <v>470434399</v>
      </c>
      <c r="I316">
        <v>0</v>
      </c>
      <c r="J316">
        <v>0</v>
      </c>
      <c r="K316" s="17">
        <v>0</v>
      </c>
      <c r="L316">
        <v>0</v>
      </c>
      <c r="M316">
        <v>0</v>
      </c>
      <c r="N316">
        <v>0</v>
      </c>
      <c r="O316">
        <v>0</v>
      </c>
      <c r="P316">
        <v>470434399</v>
      </c>
      <c r="Q316">
        <v>100</v>
      </c>
    </row>
    <row r="317" spans="2:17" x14ac:dyDescent="0.25">
      <c r="B317">
        <v>2005</v>
      </c>
      <c r="C317">
        <v>29</v>
      </c>
      <c r="D317" t="s">
        <v>449</v>
      </c>
      <c r="E317">
        <v>2</v>
      </c>
      <c r="F317">
        <v>9</v>
      </c>
      <c r="G317">
        <v>481586000</v>
      </c>
      <c r="H317">
        <v>481586000</v>
      </c>
      <c r="I317">
        <v>0</v>
      </c>
      <c r="J317">
        <v>0</v>
      </c>
      <c r="K317" s="17">
        <v>0</v>
      </c>
      <c r="L317">
        <v>0</v>
      </c>
      <c r="M317">
        <v>0</v>
      </c>
      <c r="N317">
        <v>0</v>
      </c>
      <c r="O317">
        <v>0</v>
      </c>
      <c r="P317">
        <v>481586000</v>
      </c>
      <c r="Q317">
        <v>100</v>
      </c>
    </row>
    <row r="318" spans="2:17" x14ac:dyDescent="0.25">
      <c r="B318">
        <v>2006</v>
      </c>
      <c r="C318">
        <v>31</v>
      </c>
      <c r="D318" t="s">
        <v>450</v>
      </c>
      <c r="E318">
        <v>2</v>
      </c>
      <c r="F318">
        <v>5</v>
      </c>
      <c r="G318">
        <v>160113305</v>
      </c>
      <c r="H318">
        <v>160113305</v>
      </c>
      <c r="I318">
        <v>0</v>
      </c>
      <c r="J318">
        <v>0</v>
      </c>
      <c r="K318" s="17">
        <v>0</v>
      </c>
      <c r="L318">
        <v>0</v>
      </c>
      <c r="M318">
        <v>0</v>
      </c>
      <c r="N318">
        <v>0</v>
      </c>
      <c r="O318">
        <v>0</v>
      </c>
      <c r="P318">
        <v>160113305</v>
      </c>
      <c r="Q318">
        <v>100</v>
      </c>
    </row>
    <row r="319" spans="2:17" x14ac:dyDescent="0.25">
      <c r="B319">
        <v>2007</v>
      </c>
      <c r="C319">
        <v>33</v>
      </c>
      <c r="D319" t="s">
        <v>451</v>
      </c>
      <c r="E319">
        <v>2</v>
      </c>
      <c r="F319">
        <v>3</v>
      </c>
      <c r="G319">
        <v>161658605</v>
      </c>
      <c r="H319">
        <v>161658605</v>
      </c>
      <c r="I319">
        <v>0</v>
      </c>
      <c r="J319">
        <v>0</v>
      </c>
      <c r="K319" s="17">
        <v>0</v>
      </c>
      <c r="L319">
        <v>0</v>
      </c>
      <c r="M319">
        <v>0</v>
      </c>
      <c r="N319">
        <v>0</v>
      </c>
      <c r="O319">
        <v>0</v>
      </c>
      <c r="P319">
        <v>161658605</v>
      </c>
      <c r="Q319">
        <v>100</v>
      </c>
    </row>
    <row r="320" spans="2:17" x14ac:dyDescent="0.25">
      <c r="B320">
        <v>2008</v>
      </c>
      <c r="C320">
        <v>34</v>
      </c>
      <c r="D320" t="s">
        <v>452</v>
      </c>
      <c r="E320">
        <v>1</v>
      </c>
      <c r="F320">
        <v>6</v>
      </c>
      <c r="G320">
        <v>503300977</v>
      </c>
      <c r="H320">
        <v>503300977</v>
      </c>
      <c r="I320">
        <v>0</v>
      </c>
      <c r="J320">
        <v>0</v>
      </c>
      <c r="K320" s="17">
        <v>0</v>
      </c>
      <c r="L320">
        <v>0</v>
      </c>
      <c r="M320">
        <v>0</v>
      </c>
      <c r="N320">
        <v>0</v>
      </c>
      <c r="O320">
        <v>0</v>
      </c>
      <c r="P320">
        <v>503300977</v>
      </c>
      <c r="Q320">
        <v>100</v>
      </c>
    </row>
    <row r="321" spans="2:17" x14ac:dyDescent="0.25">
      <c r="B321">
        <v>2008</v>
      </c>
      <c r="C321">
        <v>36</v>
      </c>
      <c r="D321" t="s">
        <v>191</v>
      </c>
      <c r="E321">
        <v>2</v>
      </c>
      <c r="F321">
        <v>9</v>
      </c>
      <c r="G321">
        <v>263627563</v>
      </c>
      <c r="H321">
        <v>257159570</v>
      </c>
      <c r="I321">
        <v>6467993</v>
      </c>
      <c r="J321">
        <v>0</v>
      </c>
      <c r="K321" s="17">
        <v>0</v>
      </c>
      <c r="L321">
        <v>0</v>
      </c>
      <c r="M321">
        <v>0</v>
      </c>
      <c r="N321">
        <v>0</v>
      </c>
      <c r="O321">
        <v>0</v>
      </c>
      <c r="P321">
        <v>263627563</v>
      </c>
      <c r="Q321">
        <v>100</v>
      </c>
    </row>
    <row r="322" spans="2:17" x14ac:dyDescent="0.25">
      <c r="B322">
        <v>2011</v>
      </c>
      <c r="C322">
        <v>38</v>
      </c>
      <c r="D322" t="s">
        <v>192</v>
      </c>
      <c r="E322">
        <v>4</v>
      </c>
      <c r="F322">
        <v>6</v>
      </c>
      <c r="G322">
        <v>1028828518</v>
      </c>
      <c r="H322">
        <v>606432256</v>
      </c>
      <c r="I322">
        <v>125970926</v>
      </c>
      <c r="J322">
        <v>252223037</v>
      </c>
      <c r="K322" s="17">
        <v>44202299</v>
      </c>
      <c r="L322">
        <v>0</v>
      </c>
      <c r="M322">
        <v>0</v>
      </c>
      <c r="N322">
        <v>0</v>
      </c>
      <c r="O322">
        <v>0</v>
      </c>
      <c r="P322">
        <v>1028828518</v>
      </c>
      <c r="Q322">
        <v>100</v>
      </c>
    </row>
    <row r="323" spans="2:17" x14ac:dyDescent="0.25">
      <c r="B323">
        <v>2011</v>
      </c>
      <c r="C323">
        <v>40</v>
      </c>
      <c r="D323" t="s">
        <v>193</v>
      </c>
      <c r="E323">
        <v>4</v>
      </c>
      <c r="F323">
        <v>9</v>
      </c>
      <c r="G323">
        <v>562854830</v>
      </c>
      <c r="H323">
        <v>273923995</v>
      </c>
      <c r="I323">
        <v>288930835</v>
      </c>
      <c r="J323">
        <v>0</v>
      </c>
      <c r="K323" s="17">
        <v>0</v>
      </c>
      <c r="L323">
        <v>0</v>
      </c>
      <c r="M323">
        <v>0</v>
      </c>
      <c r="N323">
        <v>0</v>
      </c>
      <c r="O323">
        <v>0</v>
      </c>
      <c r="P323">
        <v>562854830</v>
      </c>
      <c r="Q323">
        <v>100</v>
      </c>
    </row>
    <row r="324" spans="2:17" x14ac:dyDescent="0.25">
      <c r="B324">
        <v>2012</v>
      </c>
      <c r="C324">
        <v>42</v>
      </c>
      <c r="D324" t="s">
        <v>194</v>
      </c>
      <c r="E324">
        <v>2</v>
      </c>
      <c r="F324">
        <v>7</v>
      </c>
      <c r="G324">
        <v>655616393</v>
      </c>
      <c r="H324">
        <v>375979840</v>
      </c>
      <c r="I324">
        <v>208054947</v>
      </c>
      <c r="J324">
        <v>71247112</v>
      </c>
      <c r="K324" s="17">
        <v>334494</v>
      </c>
      <c r="L324">
        <v>0</v>
      </c>
      <c r="M324">
        <v>0</v>
      </c>
      <c r="N324">
        <v>0</v>
      </c>
      <c r="O324">
        <v>0</v>
      </c>
      <c r="P324">
        <v>655616393</v>
      </c>
      <c r="Q324">
        <v>100</v>
      </c>
    </row>
    <row r="325" spans="2:17" x14ac:dyDescent="0.25">
      <c r="B325">
        <v>2012</v>
      </c>
      <c r="C325">
        <v>43</v>
      </c>
      <c r="D325" t="s">
        <v>195</v>
      </c>
      <c r="E325">
        <v>3</v>
      </c>
      <c r="F325">
        <v>2</v>
      </c>
      <c r="G325">
        <v>1472944655</v>
      </c>
      <c r="H325">
        <v>590650807</v>
      </c>
      <c r="I325">
        <v>761003699</v>
      </c>
      <c r="J325">
        <v>117835572</v>
      </c>
      <c r="K325" s="17">
        <v>3454577</v>
      </c>
      <c r="L325">
        <v>0</v>
      </c>
      <c r="M325">
        <v>0</v>
      </c>
      <c r="N325">
        <v>0</v>
      </c>
      <c r="O325">
        <v>0</v>
      </c>
      <c r="P325">
        <v>1472944655</v>
      </c>
      <c r="Q325">
        <v>100</v>
      </c>
    </row>
    <row r="326" spans="2:17" x14ac:dyDescent="0.25">
      <c r="B326">
        <v>2013</v>
      </c>
      <c r="C326">
        <v>45</v>
      </c>
      <c r="D326" t="s">
        <v>196</v>
      </c>
      <c r="E326">
        <v>2</v>
      </c>
      <c r="F326">
        <v>6</v>
      </c>
      <c r="G326">
        <v>630873504</v>
      </c>
      <c r="H326">
        <v>0</v>
      </c>
      <c r="I326">
        <v>55106923</v>
      </c>
      <c r="J326">
        <v>213305028</v>
      </c>
      <c r="K326" s="17">
        <v>97468027</v>
      </c>
      <c r="L326">
        <v>264993526</v>
      </c>
      <c r="M326">
        <v>0</v>
      </c>
      <c r="N326">
        <v>0</v>
      </c>
      <c r="O326">
        <v>0</v>
      </c>
      <c r="P326">
        <v>365879978</v>
      </c>
      <c r="Q326">
        <v>57.995775013559602</v>
      </c>
    </row>
    <row r="327" spans="2:17" x14ac:dyDescent="0.25">
      <c r="B327">
        <v>2013</v>
      </c>
      <c r="C327">
        <v>303</v>
      </c>
      <c r="D327" t="s">
        <v>197</v>
      </c>
      <c r="E327">
        <v>3</v>
      </c>
      <c r="F327">
        <v>3</v>
      </c>
      <c r="G327">
        <v>1630348469</v>
      </c>
      <c r="H327">
        <v>0</v>
      </c>
      <c r="I327">
        <v>0</v>
      </c>
      <c r="J327">
        <v>38148790</v>
      </c>
      <c r="K327" s="17">
        <v>210022418</v>
      </c>
      <c r="L327">
        <v>433886663</v>
      </c>
      <c r="M327">
        <v>745216592</v>
      </c>
      <c r="N327">
        <v>203074006</v>
      </c>
      <c r="O327">
        <v>0</v>
      </c>
      <c r="P327">
        <v>248171208</v>
      </c>
      <c r="Q327">
        <v>15.221973260245299</v>
      </c>
    </row>
    <row r="328" spans="2:17" x14ac:dyDescent="0.25">
      <c r="B328">
        <v>2015</v>
      </c>
      <c r="C328">
        <v>49</v>
      </c>
      <c r="D328" t="s">
        <v>198</v>
      </c>
      <c r="E328">
        <v>1</v>
      </c>
      <c r="F328">
        <v>7</v>
      </c>
      <c r="G328">
        <v>1064202849</v>
      </c>
      <c r="H328">
        <v>0</v>
      </c>
      <c r="I328">
        <v>0</v>
      </c>
      <c r="J328">
        <v>0</v>
      </c>
      <c r="K328" s="17">
        <v>141538979</v>
      </c>
      <c r="L328">
        <v>787510108</v>
      </c>
      <c r="M328">
        <v>135153762</v>
      </c>
      <c r="N328">
        <v>0</v>
      </c>
      <c r="O328">
        <v>0</v>
      </c>
      <c r="P328">
        <v>141538979</v>
      </c>
      <c r="Q328">
        <v>13.3000000077992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Texto" ma:contentTypeID="0x010100C946AD33B74396428F6A9EEA881A5904" ma:contentTypeVersion="3" ma:contentTypeDescription="Plantilla con formato para texto" ma:contentTypeScope="" ma:versionID="fa2ff23a83fe132675f897780095cf8e">
  <xsd:schema xmlns:xsd="http://www.w3.org/2001/XMLSchema" xmlns:xs="http://www.w3.org/2001/XMLSchema" xmlns:p="http://schemas.microsoft.com/office/2006/metadata/properties" xmlns:ns1="http://schemas.microsoft.com/sharepoint/v3" targetNamespace="http://schemas.microsoft.com/office/2006/metadata/properties" ma:root="true" ma:fieldsID="b32cfd30b83adf7a282b15aced64ac7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BE9836-C96A-46F3-8E24-000923E6EFE6}">
  <ds:schemaRefs>
    <ds:schemaRef ds:uri="http://purl.org/dc/elements/1.1/"/>
    <ds:schemaRef ds:uri="http://schemas.openxmlformats.org/package/2006/metadata/core-properties"/>
    <ds:schemaRef ds:uri="http://www.w3.org/XML/1998/namespace"/>
    <ds:schemaRef ds:uri="http://schemas.microsoft.com/office/2006/documentManagement/types"/>
    <ds:schemaRef ds:uri="http://purl.org/dc/dcmitype/"/>
    <ds:schemaRef ds:uri="http://schemas.microsoft.com/office/2006/metadata/properties"/>
    <ds:schemaRef ds:uri="http://schemas.microsoft.com/sharepoint/v3"/>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31D25C9E-C7E1-4B84-B7E8-7B6F48309BD3}">
  <ds:schemaRefs>
    <ds:schemaRef ds:uri="http://schemas.microsoft.com/sharepoint/v3/contenttype/forms"/>
  </ds:schemaRefs>
</ds:datastoreItem>
</file>

<file path=customXml/itemProps3.xml><?xml version="1.0" encoding="utf-8"?>
<ds:datastoreItem xmlns:ds="http://schemas.openxmlformats.org/officeDocument/2006/customXml" ds:itemID="{2445BEC1-FC17-4D03-8316-0A375C57C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17</vt:i4>
      </vt:variant>
    </vt:vector>
  </HeadingPairs>
  <TitlesOfParts>
    <vt:vector size="26" baseType="lpstr">
      <vt:lpstr>Avance Fis Fin </vt:lpstr>
      <vt:lpstr>Flujo Net Inv Dir Ope</vt:lpstr>
      <vt:lpstr>Flujo Net Inv Cond Ope</vt:lpstr>
      <vt:lpstr>Com Inv Dir Oper</vt:lpstr>
      <vt:lpstr>Com Inv Dir Cond Costo Tot</vt:lpstr>
      <vt:lpstr>Valor Neto Inv Fin Directa</vt:lpstr>
      <vt:lpstr>Valor Neto Inv fin Condicionada</vt:lpstr>
      <vt:lpstr>Físico Program</vt:lpstr>
      <vt:lpstr>Estimado</vt:lpstr>
      <vt:lpstr>'Avance Fis Fin '!Acum_2014_Condicionada</vt:lpstr>
      <vt:lpstr>'Avance Fis Fin '!Área_de_impresión</vt:lpstr>
      <vt:lpstr>'Com Inv Dir Cond Costo Tot'!Área_de_impresión</vt:lpstr>
      <vt:lpstr>'Com Inv Dir Oper'!Área_de_impresión</vt:lpstr>
      <vt:lpstr>'Flujo Net Inv Cond Ope'!Área_de_impresión</vt:lpstr>
      <vt:lpstr>'Flujo Net Inv Dir Ope'!Área_de_impresión</vt:lpstr>
      <vt:lpstr>'Valor Neto Inv fin Condicionada'!Área_de_impresión</vt:lpstr>
      <vt:lpstr>'Valor Neto Inv Fin Directa'!Área_de_impresión</vt:lpstr>
      <vt:lpstr>'Avance Fis Fin '!Hasta_2015_Condicionada</vt:lpstr>
      <vt:lpstr>'Avance Fis Fin '!Realizada_Condicionada_2015</vt:lpstr>
      <vt:lpstr>'Avance Fis Fin '!Títulos_a_imprimir</vt:lpstr>
      <vt:lpstr>'Com Inv Dir Cond Costo Tot'!Títulos_a_imprimir</vt:lpstr>
      <vt:lpstr>'Com Inv Dir Oper'!Títulos_a_imprimir</vt:lpstr>
      <vt:lpstr>'Flujo Net Inv Cond Ope'!Títulos_a_imprimir</vt:lpstr>
      <vt:lpstr>'Flujo Net Inv Dir Ope'!Títulos_a_imprimir</vt:lpstr>
      <vt:lpstr>'Valor Neto Inv fin Condicionada'!Títulos_a_imprimir</vt:lpstr>
      <vt:lpstr>'Valor Neto Inv Fin Directa'!Títulos_a_imprimir</vt:lpstr>
    </vt:vector>
  </TitlesOfParts>
  <Company>CFE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88819</dc:creator>
  <cp:lastModifiedBy>Usuario de Windows</cp:lastModifiedBy>
  <cp:lastPrinted>2019-04-27T02:23:05Z</cp:lastPrinted>
  <dcterms:created xsi:type="dcterms:W3CDTF">2019-01-30T21:00:56Z</dcterms:created>
  <dcterms:modified xsi:type="dcterms:W3CDTF">2019-07-30T18:29:40Z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0x010100C946AD33B74396428F6A9EEA881A5904</vt:lpwstr>
  </property>
</Properties>
</file>